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Snaps" sheetId="2" r:id="rId5"/>
    <sheet state="visible" name="Complete" sheetId="3" r:id="rId6"/>
    <sheet state="visible" name="DB" sheetId="4" r:id="rId7"/>
    <sheet state="visible" name="DL" sheetId="5" r:id="rId8"/>
    <sheet state="visible" name="LB" sheetId="6" r:id="rId9"/>
    <sheet state="visible" name="OL" sheetId="7" r:id="rId10"/>
    <sheet state="visible" name="QB" sheetId="8" r:id="rId11"/>
    <sheet state="visible" name="RB" sheetId="9" r:id="rId12"/>
    <sheet state="visible" name="ST" sheetId="10" r:id="rId13"/>
    <sheet state="visible" name="TE" sheetId="11" r:id="rId14"/>
    <sheet state="visible" name="WR" sheetId="12" r:id="rId15"/>
    <sheet state="visible" name="2013 NFL Snaps" sheetId="13" r:id="rId16"/>
    <sheet state="visible" name="2014 NFL Snaps" sheetId="14" r:id="rId17"/>
    <sheet state="visible" name="2015 NFL Snaps" sheetId="15" r:id="rId18"/>
    <sheet state="visible" name="2016 NFL Snaps" sheetId="16" r:id="rId19"/>
    <sheet state="visible" name="2017 NFL Snaps" sheetId="17" r:id="rId20"/>
  </sheets>
  <definedNames/>
  <calcPr/>
  <extLst>
    <ext uri="GoogleSheetsCustomDataVersion2">
      <go:sheetsCustomData xmlns:go="http://customooxmlschemas.google.com/" r:id="rId21" roundtripDataChecksum="1Bo49fTz8a/xlBkkax/QJVxwK9kViraBfFByD1AgH4c="/>
    </ext>
  </extLst>
</workbook>
</file>

<file path=xl/sharedStrings.xml><?xml version="1.0" encoding="utf-8"?>
<sst xmlns="http://schemas.openxmlformats.org/spreadsheetml/2006/main" count="8164" uniqueCount="583">
  <si>
    <t>Year</t>
  </si>
  <si>
    <t>Name</t>
  </si>
  <si>
    <t>Pos</t>
  </si>
  <si>
    <t>College</t>
  </si>
  <si>
    <t>Ht (")</t>
  </si>
  <si>
    <t>Wt (lbs)</t>
  </si>
  <si>
    <t>40yd</t>
  </si>
  <si>
    <t>BP</t>
  </si>
  <si>
    <t>Vertical</t>
  </si>
  <si>
    <t>Broad Jump</t>
  </si>
  <si>
    <t>Shuttle</t>
  </si>
  <si>
    <t>3Cone</t>
  </si>
  <si>
    <t>A.J. Klein</t>
  </si>
  <si>
    <t>ILB</t>
  </si>
  <si>
    <t>Iowa State</t>
  </si>
  <si>
    <t>Aaron Hester</t>
  </si>
  <si>
    <t>CB</t>
  </si>
  <si>
    <t>UCLA</t>
  </si>
  <si>
    <t>Aaron Mellette</t>
  </si>
  <si>
    <t>WR</t>
  </si>
  <si>
    <t>Elon (NC)</t>
  </si>
  <si>
    <t>Abry Jones</t>
  </si>
  <si>
    <t>DT</t>
  </si>
  <si>
    <t>Georgia</t>
  </si>
  <si>
    <t>Ace Sanders</t>
  </si>
  <si>
    <t>South Carolina</t>
  </si>
  <si>
    <t>Adrian Bushell</t>
  </si>
  <si>
    <t>Louisville</t>
  </si>
  <si>
    <t>Akeem Spence</t>
  </si>
  <si>
    <t>Illinois</t>
  </si>
  <si>
    <t>Alan Bonner</t>
  </si>
  <si>
    <t>Jacksonville State (AL)</t>
  </si>
  <si>
    <t>Alec Lemon</t>
  </si>
  <si>
    <t>Syracuse</t>
  </si>
  <si>
    <t>Alec Ogletree</t>
  </si>
  <si>
    <t>OLB</t>
  </si>
  <si>
    <t>Alex Okafor</t>
  </si>
  <si>
    <t>DE</t>
  </si>
  <si>
    <t>Texas</t>
  </si>
  <si>
    <t>Alvin Bailey</t>
  </si>
  <si>
    <t>OG</t>
  </si>
  <si>
    <t>Arkansas</t>
  </si>
  <si>
    <t>Andre Ellington</t>
  </si>
  <si>
    <t>RB</t>
  </si>
  <si>
    <t>Clemson</t>
  </si>
  <si>
    <t>Armonty Bryant</t>
  </si>
  <si>
    <t>East Central (OK)</t>
  </si>
  <si>
    <t>Arthur Brown</t>
  </si>
  <si>
    <t>Kansas State</t>
  </si>
  <si>
    <t>B.W. Webb</t>
  </si>
  <si>
    <t>William &amp; Mary (VA)</t>
  </si>
  <si>
    <t>Bacarri Rambo</t>
  </si>
  <si>
    <t>FS</t>
  </si>
  <si>
    <t>Barkevious Mingo</t>
  </si>
  <si>
    <t>Louisiana State</t>
  </si>
  <si>
    <t>Bennie Logan</t>
  </si>
  <si>
    <t>Bjoern Werner</t>
  </si>
  <si>
    <t>Florida State</t>
  </si>
  <si>
    <t>Blidi Wreh-Wilson</t>
  </si>
  <si>
    <t>Connecticut</t>
  </si>
  <si>
    <t>Brad Sorensen</t>
  </si>
  <si>
    <t>QB</t>
  </si>
  <si>
    <t>Southern Utah</t>
  </si>
  <si>
    <t>Braden Brown</t>
  </si>
  <si>
    <t>OT</t>
  </si>
  <si>
    <t>Brigham Young</t>
  </si>
  <si>
    <t>Braden Wilson</t>
  </si>
  <si>
    <t>FB</t>
  </si>
  <si>
    <t>Bradley McDougald</t>
  </si>
  <si>
    <t>Kansas</t>
  </si>
  <si>
    <t>Brandon Hepburn</t>
  </si>
  <si>
    <t>Florida A&amp;M</t>
  </si>
  <si>
    <t>Brandon Jenkins</t>
  </si>
  <si>
    <t>Brandon Kaufman</t>
  </si>
  <si>
    <t>Eastern Washington</t>
  </si>
  <si>
    <t>Brandon Magee</t>
  </si>
  <si>
    <t>Arizona State</t>
  </si>
  <si>
    <t>Brandon McGee</t>
  </si>
  <si>
    <t>Miami (FL)</t>
  </si>
  <si>
    <t>Brandon Williams</t>
  </si>
  <si>
    <t>Missouri Southern</t>
  </si>
  <si>
    <t>Braxston Cave</t>
  </si>
  <si>
    <t>C</t>
  </si>
  <si>
    <t>Notre Dame</t>
  </si>
  <si>
    <t>Brian Schwenke</t>
  </si>
  <si>
    <t>California</t>
  </si>
  <si>
    <t>Bruce Taylor</t>
  </si>
  <si>
    <t>Virginia Tech</t>
  </si>
  <si>
    <t>C.J. Anderson</t>
  </si>
  <si>
    <t>Chance Warmack</t>
  </si>
  <si>
    <t>Alabama</t>
  </si>
  <si>
    <t>Chase Thomas</t>
  </si>
  <si>
    <t>Stanford</t>
  </si>
  <si>
    <t>Chris Barker</t>
  </si>
  <si>
    <t>Nevada</t>
  </si>
  <si>
    <t>Chris Faulk</t>
  </si>
  <si>
    <t>Chris Gragg</t>
  </si>
  <si>
    <t>TE</t>
  </si>
  <si>
    <t>Chris Harper</t>
  </si>
  <si>
    <t>Chris Jones</t>
  </si>
  <si>
    <t>Bowling Green (OH)</t>
  </si>
  <si>
    <t>Chris Pantale</t>
  </si>
  <si>
    <t>Boston College</t>
  </si>
  <si>
    <t>Chris Thompson</t>
  </si>
  <si>
    <t>Christine Michael</t>
  </si>
  <si>
    <t>Texas A&amp;M</t>
  </si>
  <si>
    <t>Cierre Wood</t>
  </si>
  <si>
    <t>Cobi Hamilton</t>
  </si>
  <si>
    <t>Colby Cameron</t>
  </si>
  <si>
    <t>Louisiana Tech</t>
  </si>
  <si>
    <t>Collin Klein</t>
  </si>
  <si>
    <t>Conner Vernon</t>
  </si>
  <si>
    <t>Duke</t>
  </si>
  <si>
    <t>Cordarrelle Patterson</t>
  </si>
  <si>
    <t>Tennessee</t>
  </si>
  <si>
    <t>Corey Fuller</t>
  </si>
  <si>
    <t>Corey Lemonier</t>
  </si>
  <si>
    <t>Auburn</t>
  </si>
  <si>
    <t>Cornelius Washington</t>
  </si>
  <si>
    <t>Cornellius Carradine</t>
  </si>
  <si>
    <t>Cory Grissom</t>
  </si>
  <si>
    <t>South Florida</t>
  </si>
  <si>
    <t>D.J. Fluker</t>
  </si>
  <si>
    <t>D.J. Harper</t>
  </si>
  <si>
    <t>Boise State</t>
  </si>
  <si>
    <t>D.J. Swearinger</t>
  </si>
  <si>
    <t>Daimion Stafford</t>
  </si>
  <si>
    <t>Nebraska</t>
  </si>
  <si>
    <t>Damontre Moore</t>
  </si>
  <si>
    <t>DaRick Rogers</t>
  </si>
  <si>
    <t>Tennessee Tech</t>
  </si>
  <si>
    <t>Darius Johnson</t>
  </si>
  <si>
    <t>Southern Methodist (TX)</t>
  </si>
  <si>
    <t>Darius Slay</t>
  </si>
  <si>
    <t>Mississippi State</t>
  </si>
  <si>
    <t>Datone Jones</t>
  </si>
  <si>
    <t>David Amerson</t>
  </si>
  <si>
    <t>North Carolina State</t>
  </si>
  <si>
    <t>David Bakhtiari</t>
  </si>
  <si>
    <t>Colorado</t>
  </si>
  <si>
    <t>David Bass</t>
  </si>
  <si>
    <t>Missouri Western</t>
  </si>
  <si>
    <t>David Quessenberry</t>
  </si>
  <si>
    <t>San Jose State</t>
  </si>
  <si>
    <t>Dax Swanson</t>
  </si>
  <si>
    <t>Sam Houston State (TX)</t>
  </si>
  <si>
    <t>DeAndre Hopkins</t>
  </si>
  <si>
    <t>Dee Milliner</t>
  </si>
  <si>
    <t>Demetrius McCray</t>
  </si>
  <si>
    <t>Appalachian State (NC)</t>
  </si>
  <si>
    <t>Denard Robinson</t>
  </si>
  <si>
    <t>Michigan</t>
  </si>
  <si>
    <t>Desmond Trufant</t>
  </si>
  <si>
    <t>Washington</t>
  </si>
  <si>
    <t>Devin Taylor</t>
  </si>
  <si>
    <t>DeVonte Holloman</t>
  </si>
  <si>
    <t>Dion Jordan</t>
  </si>
  <si>
    <t>Oregon</t>
  </si>
  <si>
    <t>Dion Sims</t>
  </si>
  <si>
    <t>Michigan State</t>
  </si>
  <si>
    <t>Dustin Hopkins</t>
  </si>
  <si>
    <t>K</t>
  </si>
  <si>
    <t>Dwayne Gratz</t>
  </si>
  <si>
    <t>Dylan Breeding</t>
  </si>
  <si>
    <t>P</t>
  </si>
  <si>
    <t>E.J. Manuel</t>
  </si>
  <si>
    <t>Earl Watford</t>
  </si>
  <si>
    <t>James Madison (VA)</t>
  </si>
  <si>
    <t>Earl Wolff</t>
  </si>
  <si>
    <t>SS</t>
  </si>
  <si>
    <t>Eddie Lacy</t>
  </si>
  <si>
    <t>Edmond Kugbila</t>
  </si>
  <si>
    <t>Valdosta State (GA)</t>
  </si>
  <si>
    <t>Emmett Cleary</t>
  </si>
  <si>
    <t>Eric Fisher</t>
  </si>
  <si>
    <t>Central Michigan</t>
  </si>
  <si>
    <t>Eric Herman</t>
  </si>
  <si>
    <t>Ohio</t>
  </si>
  <si>
    <t>Eric Reid</t>
  </si>
  <si>
    <t>Etienne Sabino</t>
  </si>
  <si>
    <t>Ohio State</t>
  </si>
  <si>
    <t>Everett Dawkins</t>
  </si>
  <si>
    <t>Ezekial Ansah</t>
  </si>
  <si>
    <t>Garrett Gilkey</t>
  </si>
  <si>
    <t>Chadron State (NE)</t>
  </si>
  <si>
    <t>Gavin Escobar</t>
  </si>
  <si>
    <t>San Diego State</t>
  </si>
  <si>
    <t>Geno Smith</t>
  </si>
  <si>
    <t>West Virginia</t>
  </si>
  <si>
    <t>George Winn</t>
  </si>
  <si>
    <t>Cincinnati</t>
  </si>
  <si>
    <t>Gerald Hodges</t>
  </si>
  <si>
    <t>Penn State</t>
  </si>
  <si>
    <t>Giovani Bernard</t>
  </si>
  <si>
    <t>North Carolina</t>
  </si>
  <si>
    <t>Greg Reid</t>
  </si>
  <si>
    <t>Hugh Thornton</t>
  </si>
  <si>
    <t>J.C. Tretter</t>
  </si>
  <si>
    <t>Cornell (NY)</t>
  </si>
  <si>
    <t>J.J. Wilcox</t>
  </si>
  <si>
    <t>Georgia Southern</t>
  </si>
  <si>
    <t>Jake Stoneburner</t>
  </si>
  <si>
    <t>Jamaal Johnson-Webb</t>
  </si>
  <si>
    <t>Alabama A&amp;M</t>
  </si>
  <si>
    <t>Jamar Taylor</t>
  </si>
  <si>
    <t>James Vandenberg</t>
  </si>
  <si>
    <t>Iowa</t>
  </si>
  <si>
    <t>Jamie Collins</t>
  </si>
  <si>
    <t>Southern Mississippi</t>
  </si>
  <si>
    <t>Jared Smith</t>
  </si>
  <si>
    <t>New Hampshire</t>
  </si>
  <si>
    <t>Jarvis Jones</t>
  </si>
  <si>
    <t>Jason Weaver</t>
  </si>
  <si>
    <t>Jawan Jamison</t>
  </si>
  <si>
    <t>Rutgers</t>
  </si>
  <si>
    <t>Jawanza Starling</t>
  </si>
  <si>
    <t>Southern California</t>
  </si>
  <si>
    <t>Jeff Baca</t>
  </si>
  <si>
    <t>Jelani Jenkins</t>
  </si>
  <si>
    <t>Florida</t>
  </si>
  <si>
    <t>Jesse Williams</t>
  </si>
  <si>
    <t>Joe Kruger</t>
  </si>
  <si>
    <t>Utah</t>
  </si>
  <si>
    <t>Joe Madsen</t>
  </si>
  <si>
    <t>John Boyett</t>
  </si>
  <si>
    <t>John Jenkins</t>
  </si>
  <si>
    <t>John Lotulelei</t>
  </si>
  <si>
    <t>Nevada Las Vegas</t>
  </si>
  <si>
    <t>John Wetzel</t>
  </si>
  <si>
    <t>Johnathan Cyprien</t>
  </si>
  <si>
    <t>Florida International</t>
  </si>
  <si>
    <t>Johnathan Franklin</t>
  </si>
  <si>
    <t>Johnathan Hankins</t>
  </si>
  <si>
    <t>Johnny Adams</t>
  </si>
  <si>
    <t>Johnthan Banks</t>
  </si>
  <si>
    <t>Jon Bostic</t>
  </si>
  <si>
    <t>Jonathan Cooper</t>
  </si>
  <si>
    <t>Jonathan Stewart</t>
  </si>
  <si>
    <t>Jordan Devey</t>
  </si>
  <si>
    <t>Memphis</t>
  </si>
  <si>
    <t>Jordan Hill</t>
  </si>
  <si>
    <t>Jordan Mills</t>
  </si>
  <si>
    <t>Jordan Poyer</t>
  </si>
  <si>
    <t>Oregon State</t>
  </si>
  <si>
    <t>Jordan Reed</t>
  </si>
  <si>
    <t>Joseph Fauria</t>
  </si>
  <si>
    <t>Joseph Randle</t>
  </si>
  <si>
    <t>Oklahoma State</t>
  </si>
  <si>
    <t>Josh Boyce</t>
  </si>
  <si>
    <t>Texas Christian</t>
  </si>
  <si>
    <t>Josh Boyd</t>
  </si>
  <si>
    <t>Josh Evans</t>
  </si>
  <si>
    <t>Josh Hubner</t>
  </si>
  <si>
    <t>Josh Johnson</t>
  </si>
  <si>
    <t>Purdue</t>
  </si>
  <si>
    <t>Justice Cunningham</t>
  </si>
  <si>
    <t>Justin Hunter</t>
  </si>
  <si>
    <t>Justin Pugh</t>
  </si>
  <si>
    <t>Kayvon Webster</t>
  </si>
  <si>
    <t>Keelan Johnson</t>
  </si>
  <si>
    <t>Keith Pough</t>
  </si>
  <si>
    <t>Howard (DC)</t>
  </si>
  <si>
    <t>Kenbrell Thompkins</t>
  </si>
  <si>
    <t>Kenjon Barner</t>
  </si>
  <si>
    <t>Kenny Stills</t>
  </si>
  <si>
    <t>Oklahoma</t>
  </si>
  <si>
    <t>Kenny Vaccaro</t>
  </si>
  <si>
    <t>Kerwynn Williams</t>
  </si>
  <si>
    <t>Utah State</t>
  </si>
  <si>
    <t>Kevin Minter</t>
  </si>
  <si>
    <t>Kevin Reddick</t>
  </si>
  <si>
    <t>Khalid Wooten</t>
  </si>
  <si>
    <t>Khaseem Greene</t>
  </si>
  <si>
    <t>Knile Davis</t>
  </si>
  <si>
    <t>Kwame Geathers</t>
  </si>
  <si>
    <t>Kyle Long</t>
  </si>
  <si>
    <t>Lamar Mady</t>
  </si>
  <si>
    <t>Youngstown State (OH)</t>
  </si>
  <si>
    <t>Landry Jones</t>
  </si>
  <si>
    <t>Lane Johnson</t>
  </si>
  <si>
    <t>Lanear Sampson</t>
  </si>
  <si>
    <t>Baylor</t>
  </si>
  <si>
    <t>Larry Warford</t>
  </si>
  <si>
    <t>Kentucky</t>
  </si>
  <si>
    <t>Lavar Edwards</t>
  </si>
  <si>
    <t>Leon McFadden</t>
  </si>
  <si>
    <t>Le'Veon Bell</t>
  </si>
  <si>
    <t>Levine Toilolo</t>
  </si>
  <si>
    <t>Logan Ryan</t>
  </si>
  <si>
    <t>Lonnie Pryor</t>
  </si>
  <si>
    <t>Luke Ingram</t>
  </si>
  <si>
    <t>LS</t>
  </si>
  <si>
    <t>Hawaii</t>
  </si>
  <si>
    <t>Luke Joeckel</t>
  </si>
  <si>
    <t>Luke Marquardt</t>
  </si>
  <si>
    <t>Azusa Pacific (CA)</t>
  </si>
  <si>
    <t>Malliciah Goodman</t>
  </si>
  <si>
    <t>Manase Foketi</t>
  </si>
  <si>
    <t>West Texas A&amp;M</t>
  </si>
  <si>
    <t>Manti Te'o</t>
  </si>
  <si>
    <t>Marc Anthony</t>
  </si>
  <si>
    <t>Marcus Davis</t>
  </si>
  <si>
    <t>Marcus Lattimore</t>
  </si>
  <si>
    <t>Margus Hunt</t>
  </si>
  <si>
    <t>Mark Harrison</t>
  </si>
  <si>
    <t>Mark Jackson</t>
  </si>
  <si>
    <t>Glenville State (WV)</t>
  </si>
  <si>
    <t>Markus Wheaton</t>
  </si>
  <si>
    <t>MarQueis Gray</t>
  </si>
  <si>
    <t>Minnesota</t>
  </si>
  <si>
    <t>Marquess Wilson</t>
  </si>
  <si>
    <t>Washington State</t>
  </si>
  <si>
    <t>Marquise Goodwin</t>
  </si>
  <si>
    <t>Matt Barkley</t>
  </si>
  <si>
    <t>Matt Elam</t>
  </si>
  <si>
    <t>Matt Furstenburg</t>
  </si>
  <si>
    <t>Maryland</t>
  </si>
  <si>
    <t>Matt Scott</t>
  </si>
  <si>
    <t>Arizona</t>
  </si>
  <si>
    <t>Matt Stankiewitch</t>
  </si>
  <si>
    <t>Matthew Tucker</t>
  </si>
  <si>
    <t>Menelik Watson</t>
  </si>
  <si>
    <t>Micah Hyde</t>
  </si>
  <si>
    <t>Michael Buchanan</t>
  </si>
  <si>
    <t>Michael Ford</t>
  </si>
  <si>
    <t>Michael Mauti</t>
  </si>
  <si>
    <t>Miguel Maysonet</t>
  </si>
  <si>
    <t>Stony Brook (NY)</t>
  </si>
  <si>
    <t>Mike Edwards</t>
  </si>
  <si>
    <t>Mike Gillislee</t>
  </si>
  <si>
    <t>Mike Glennon</t>
  </si>
  <si>
    <t>Mike James</t>
  </si>
  <si>
    <t>Montee Ball</t>
  </si>
  <si>
    <t>Wisconsin</t>
  </si>
  <si>
    <t>Montel Harris</t>
  </si>
  <si>
    <t>Temple</t>
  </si>
  <si>
    <t>Montori Hughes</t>
  </si>
  <si>
    <t>Tennessee-Martin</t>
  </si>
  <si>
    <t>Mychal Rivera</t>
  </si>
  <si>
    <t>Nathan Williams</t>
  </si>
  <si>
    <t>Nicholas Williams</t>
  </si>
  <si>
    <t>Samford (AL)</t>
  </si>
  <si>
    <t>Nick Becton</t>
  </si>
  <si>
    <t>Nick Kasa</t>
  </si>
  <si>
    <t>Nick Moody</t>
  </si>
  <si>
    <t>Nickell Robey</t>
  </si>
  <si>
    <t>Oday Aboushi</t>
  </si>
  <si>
    <t>Virginia</t>
  </si>
  <si>
    <t>Onterio McCalebb</t>
  </si>
  <si>
    <t>Oscar Johnson</t>
  </si>
  <si>
    <t>P.J. Lonergan</t>
  </si>
  <si>
    <t>Philip Lutzenkirchen</t>
  </si>
  <si>
    <t>Phillip Thomas</t>
  </si>
  <si>
    <t>Frenso State (CA)</t>
  </si>
  <si>
    <t>Quinton Patton</t>
  </si>
  <si>
    <t>Ray Graham</t>
  </si>
  <si>
    <t>Pittsburgh</t>
  </si>
  <si>
    <t>Reid Fragel</t>
  </si>
  <si>
    <t>Rex Burkhead</t>
  </si>
  <si>
    <t>Ricky Wagner</t>
  </si>
  <si>
    <t>Robbie Rouse</t>
  </si>
  <si>
    <t>Robert Alford</t>
  </si>
  <si>
    <t>Southeast Louisiana</t>
  </si>
  <si>
    <t>Robert Lester</t>
  </si>
  <si>
    <t>Robert Woods</t>
  </si>
  <si>
    <t>Rod Sweeting</t>
  </si>
  <si>
    <t>Georgia Tech</t>
  </si>
  <si>
    <t>Rodney Smith</t>
  </si>
  <si>
    <t>Rogers Gaines</t>
  </si>
  <si>
    <t>Tennessee State</t>
  </si>
  <si>
    <t>Rontez Miles</t>
  </si>
  <si>
    <t>California (PA)</t>
  </si>
  <si>
    <t>Ryan Nassib</t>
  </si>
  <si>
    <t>Ryan Spadola</t>
  </si>
  <si>
    <t>Lehigh (PA)</t>
  </si>
  <si>
    <t>Ryan Swope</t>
  </si>
  <si>
    <t>Sam Barrington</t>
  </si>
  <si>
    <t>Sam Montgomery</t>
  </si>
  <si>
    <t>Sanders Commings</t>
  </si>
  <si>
    <t>Sean Porter</t>
  </si>
  <si>
    <t>Shamarko Thomas</t>
  </si>
  <si>
    <t>Sharrif Floyd</t>
  </si>
  <si>
    <t>Shawn Williams</t>
  </si>
  <si>
    <t>Sheldon Richardson</t>
  </si>
  <si>
    <t>Missouri</t>
  </si>
  <si>
    <t>Sio Moore</t>
  </si>
  <si>
    <t>Stansly Maponga</t>
  </si>
  <si>
    <t>Star Lotulelei</t>
  </si>
  <si>
    <t>Stedman Bailey</t>
  </si>
  <si>
    <t>Stefphon Jefferson</t>
  </si>
  <si>
    <t>Stepfan Taylor</t>
  </si>
  <si>
    <t>Stephane Milhim</t>
  </si>
  <si>
    <t>Massachusetts</t>
  </si>
  <si>
    <t>Steve Beauharnais</t>
  </si>
  <si>
    <t>Steve Williams</t>
  </si>
  <si>
    <t>Sylvester Williams</t>
  </si>
  <si>
    <t>T.J. Barnes</t>
  </si>
  <si>
    <t>T.J. Johnson</t>
  </si>
  <si>
    <t>T.J. McDonald</t>
  </si>
  <si>
    <t>T.J. Moe</t>
  </si>
  <si>
    <t>Tanner Hawkinson</t>
  </si>
  <si>
    <t>Tavarres King</t>
  </si>
  <si>
    <t>Tavon Austin</t>
  </si>
  <si>
    <t>Terrance Williams</t>
  </si>
  <si>
    <t>Terron Armstead</t>
  </si>
  <si>
    <t>Arkansas-Pine Bluff</t>
  </si>
  <si>
    <t>Terry Hawthorne</t>
  </si>
  <si>
    <t>Tharold Simon</t>
  </si>
  <si>
    <t>Theo Riddick</t>
  </si>
  <si>
    <t>Tom Wort</t>
  </si>
  <si>
    <t>Tommy Bohanon</t>
  </si>
  <si>
    <t>Wake Forest</t>
  </si>
  <si>
    <t>Tony Jefferson</t>
  </si>
  <si>
    <t>Tourek Williams</t>
  </si>
  <si>
    <t>Travis Bond</t>
  </si>
  <si>
    <t>Travis Frederick</t>
  </si>
  <si>
    <t>Travis Kelce</t>
  </si>
  <si>
    <t>Trevardo Williams</t>
  </si>
  <si>
    <t>Ty Powell</t>
  </si>
  <si>
    <t>Harding (AR)</t>
  </si>
  <si>
    <t>Tyler Bray</t>
  </si>
  <si>
    <t>Tyler Eifert</t>
  </si>
  <si>
    <t>Tyler Wilson</t>
  </si>
  <si>
    <t>Tyrann Mathieu</t>
  </si>
  <si>
    <t>Tyrone Goard</t>
  </si>
  <si>
    <t>Eastern Kentucky</t>
  </si>
  <si>
    <t>Vance McDonald</t>
  </si>
  <si>
    <t>Rice (TX)</t>
  </si>
  <si>
    <t>Vinston Painter</t>
  </si>
  <si>
    <t>Will Davis</t>
  </si>
  <si>
    <t>William Gholston</t>
  </si>
  <si>
    <t>Xavier Rhodes</t>
  </si>
  <si>
    <t>Zac Dysert</t>
  </si>
  <si>
    <t>Miami (OH)</t>
  </si>
  <si>
    <t>Zac Stacy</t>
  </si>
  <si>
    <t>Vanderbilt</t>
  </si>
  <si>
    <t>Zach Allen</t>
  </si>
  <si>
    <t>Zach Boren</t>
  </si>
  <si>
    <t>Zach Ertz</t>
  </si>
  <si>
    <t>Zach Line</t>
  </si>
  <si>
    <t>Zaviar Gooden</t>
  </si>
  <si>
    <t>Zeke Motta</t>
  </si>
  <si>
    <t xml:space="preserve">2013 Combine </t>
  </si>
  <si>
    <t>O Snaps13</t>
  </si>
  <si>
    <t>D Snaps13</t>
  </si>
  <si>
    <t>ST/Snap13</t>
  </si>
  <si>
    <t>O Snaps14</t>
  </si>
  <si>
    <t>D Snaps14</t>
  </si>
  <si>
    <t>ST/Snap14</t>
  </si>
  <si>
    <t>O Snaps15</t>
  </si>
  <si>
    <t>D Snaps15</t>
  </si>
  <si>
    <t>ST/Snap15</t>
  </si>
  <si>
    <t>O Snaps16</t>
  </si>
  <si>
    <t>D Snaps16</t>
  </si>
  <si>
    <t>ST/Snap16</t>
  </si>
  <si>
    <t>O Snaps17</t>
  </si>
  <si>
    <t>D Snaps17</t>
  </si>
  <si>
    <t>ST/Snap17</t>
  </si>
  <si>
    <t>2013 NFL COMBINE</t>
  </si>
  <si>
    <t>POS</t>
  </si>
  <si>
    <t>40Z</t>
  </si>
  <si>
    <t>BPZ</t>
  </si>
  <si>
    <t>Vertical (")</t>
  </si>
  <si>
    <t>VZ</t>
  </si>
  <si>
    <t>Broad Jump (")</t>
  </si>
  <si>
    <t>BJZ</t>
  </si>
  <si>
    <t>SZ</t>
  </si>
  <si>
    <t>3CZ</t>
  </si>
  <si>
    <t>TotZ</t>
  </si>
  <si>
    <t>AvgZ</t>
  </si>
  <si>
    <t>Rd</t>
  </si>
  <si>
    <t>Pick</t>
  </si>
  <si>
    <t>Rank</t>
  </si>
  <si>
    <t>GP</t>
  </si>
  <si>
    <t>O Snaps</t>
  </si>
  <si>
    <t>D Snaps</t>
  </si>
  <si>
    <t>ST/Snap</t>
  </si>
  <si>
    <t>SnapTot</t>
  </si>
  <si>
    <t>SnapAvg</t>
  </si>
  <si>
    <t>AVG</t>
  </si>
  <si>
    <t>SD</t>
  </si>
  <si>
    <t>Avg</t>
  </si>
  <si>
    <t xml:space="preserve">offensive </t>
  </si>
  <si>
    <t>defensive</t>
  </si>
  <si>
    <t xml:space="preserve">Special </t>
  </si>
  <si>
    <t>Draftees</t>
  </si>
  <si>
    <t>pos</t>
  </si>
  <si>
    <t>2013 Season</t>
  </si>
  <si>
    <t>Num</t>
  </si>
  <si>
    <t>LB</t>
  </si>
  <si>
    <t>T</t>
  </si>
  <si>
    <t>NT</t>
  </si>
  <si>
    <t>DB</t>
  </si>
  <si>
    <t>G</t>
  </si>
  <si>
    <t>Off.</t>
  </si>
  <si>
    <t>Def.</t>
  </si>
  <si>
    <t>ST</t>
  </si>
  <si>
    <t>2014 Season</t>
  </si>
  <si>
    <t>2013 Combine</t>
  </si>
  <si>
    <t>S</t>
  </si>
  <si>
    <t>Anthony Denham</t>
  </si>
  <si>
    <t>Charlie Whitehurst</t>
  </si>
  <si>
    <t>Garrett Grayson</t>
  </si>
  <si>
    <t>Josh Thomas</t>
  </si>
  <si>
    <t>Ryan Seymour</t>
  </si>
  <si>
    <t>G,T</t>
  </si>
  <si>
    <t>T,G</t>
  </si>
  <si>
    <t>DE,NT</t>
  </si>
  <si>
    <t>Daftees</t>
  </si>
  <si>
    <t>Cody Wallace</t>
  </si>
  <si>
    <t>Colton Schmidt</t>
  </si>
  <si>
    <t>A.J. Derby</t>
  </si>
  <si>
    <t>Dan Carpenter</t>
  </si>
  <si>
    <t>Garrison Sanborn</t>
  </si>
  <si>
    <t>Jordan Gay</t>
  </si>
  <si>
    <t>Manasseh Garner</t>
  </si>
  <si>
    <t>Matt Feiler</t>
  </si>
  <si>
    <t>Al-Hajj Shabazz</t>
  </si>
  <si>
    <t>Anthony Johnson</t>
  </si>
  <si>
    <t>Austin Johnson</t>
  </si>
  <si>
    <t>Austin Seferian-Jenkins</t>
  </si>
  <si>
    <t>FS,S</t>
  </si>
  <si>
    <t>Billy Turner</t>
  </si>
  <si>
    <t>Brandon Marshall</t>
  </si>
  <si>
    <t>C.J. Spiller</t>
  </si>
  <si>
    <t>Carl Bradford</t>
  </si>
  <si>
    <t>Charles James</t>
  </si>
  <si>
    <t>Charles Johnson</t>
  </si>
  <si>
    <t>Chris Banjo</t>
  </si>
  <si>
    <t>Chris Carter</t>
  </si>
  <si>
    <t>Chris Lewis-Harris</t>
  </si>
  <si>
    <t>Chris Manhertz</t>
  </si>
  <si>
    <t>Clay Harbor</t>
  </si>
  <si>
    <t>Cordarrelle Patterson*+</t>
  </si>
  <si>
    <t>Coty Sensabaugh</t>
  </si>
  <si>
    <t>Daniel Brown</t>
  </si>
  <si>
    <t>David Bakhtiari*</t>
  </si>
  <si>
    <t>David Johnson*+</t>
  </si>
  <si>
    <t>David Johnson</t>
  </si>
  <si>
    <t>Deon King</t>
  </si>
  <si>
    <t>Don Jones</t>
  </si>
  <si>
    <t>Duke Williams</t>
  </si>
  <si>
    <t>Jarvis Jenkins</t>
  </si>
  <si>
    <t>Jeremy Ross</t>
  </si>
  <si>
    <t>Jim Dray</t>
  </si>
  <si>
    <t>Joe Thomas*</t>
  </si>
  <si>
    <t>Joe Thomas</t>
  </si>
  <si>
    <t>John Hughes</t>
  </si>
  <si>
    <t>John Phillips</t>
  </si>
  <si>
    <t>Joique Bell</t>
  </si>
  <si>
    <t>Jordan Reed*</t>
  </si>
  <si>
    <t>Jordan Tripp</t>
  </si>
  <si>
    <t>Josh Huff</t>
  </si>
  <si>
    <t>Josh Keyes</t>
  </si>
  <si>
    <t>Justin Forsett</t>
  </si>
  <si>
    <t>Kendall Reyes</t>
  </si>
  <si>
    <t>Kyle Van Noy</t>
  </si>
  <si>
    <t>Le'Veon Bell*</t>
  </si>
  <si>
    <t>Marcus Ball</t>
  </si>
  <si>
    <t>Matt McCants</t>
  </si>
  <si>
    <t>Matt Wile</t>
  </si>
  <si>
    <t>Michael Floyd</t>
  </si>
  <si>
    <t>Michael Thomas</t>
  </si>
  <si>
    <t>Mike Adams</t>
  </si>
  <si>
    <t>MyCole Pruitt</t>
  </si>
  <si>
    <t>Raheem Mostert</t>
  </si>
  <si>
    <t>Randy Bullock</t>
  </si>
  <si>
    <t>Richard Ash</t>
  </si>
  <si>
    <t>Rick Lovato</t>
  </si>
  <si>
    <t>Robert McClain</t>
  </si>
  <si>
    <t>Ronnie Hillman</t>
  </si>
  <si>
    <t>Sealver Siliga</t>
  </si>
  <si>
    <t>Shiloh Keo</t>
  </si>
  <si>
    <t>Taiwan Jones</t>
  </si>
  <si>
    <t>Travis Frederick*+</t>
  </si>
  <si>
    <t>Travis Kelce*+</t>
  </si>
  <si>
    <t>Troymaine Pope</t>
  </si>
  <si>
    <t>Wallace Gilberry</t>
  </si>
  <si>
    <t>Xavier Rhodes*</t>
  </si>
  <si>
    <t>Zach Vigil</t>
  </si>
  <si>
    <t>Rodney Adams</t>
  </si>
  <si>
    <t>NT,DT</t>
  </si>
  <si>
    <t>LB,DE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</si>
</sst>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E+00"/>
    <numFmt numFmtId="166" formatCode="0.00000"/>
  </numFmts>
  <fonts count="7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2.0"/>
      <color rgb="FF525252"/>
      <name val="Calibri"/>
    </font>
    <font>
      <u/>
      <sz val="12.0"/>
      <color rgb="FF0000FF"/>
      <name val="Calibri"/>
    </font>
    <font>
      <sz val="12.0"/>
      <color rgb="FF333333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4BACC6"/>
        <bgColor rgb="FF4BACC6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A6A6A6"/>
        <bgColor rgb="FFA6A6A6"/>
      </patternFill>
    </fill>
    <fill>
      <patternFill patternType="solid">
        <fgColor rgb="FFE6E0EC"/>
        <bgColor rgb="FFE6E0EC"/>
      </patternFill>
    </fill>
    <fill>
      <patternFill patternType="solid">
        <fgColor rgb="FFC6D9F1"/>
        <bgColor rgb="FFC6D9F1"/>
      </patternFill>
    </fill>
    <fill>
      <patternFill patternType="solid">
        <fgColor rgb="FFC3D69B"/>
        <bgColor rgb="FFC3D69B"/>
      </patternFill>
    </fill>
    <fill>
      <patternFill patternType="solid">
        <fgColor rgb="FFB9CDE5"/>
        <bgColor rgb="FFB9CDE5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CCC1DA"/>
        <bgColor rgb="FFCCC1DA"/>
      </patternFill>
    </fill>
    <fill>
      <patternFill patternType="solid">
        <fgColor rgb="FFB7DEE8"/>
        <bgColor rgb="FFB7DEE8"/>
      </patternFill>
    </fill>
    <fill>
      <patternFill patternType="solid">
        <fgColor rgb="FFE6B9B8"/>
        <bgColor rgb="FFE6B9B8"/>
      </patternFill>
    </fill>
    <fill>
      <patternFill patternType="solid">
        <fgColor rgb="FFF2DCDB"/>
        <bgColor rgb="FFF2DCDB"/>
      </patternFill>
    </fill>
    <fill>
      <patternFill patternType="solid">
        <fgColor rgb="FFD7E4BD"/>
        <bgColor rgb="FFD7E4BD"/>
      </patternFill>
    </fill>
    <fill>
      <patternFill patternType="solid">
        <fgColor rgb="FFBFBFBF"/>
        <bgColor rgb="FFBFBFBF"/>
      </patternFill>
    </fill>
    <fill>
      <patternFill patternType="solid">
        <fgColor rgb="FFFAC090"/>
        <bgColor rgb="FFFAC090"/>
      </patternFill>
    </fill>
    <fill>
      <patternFill patternType="solid">
        <fgColor rgb="FFDDD9C3"/>
        <bgColor rgb="FFDDD9C3"/>
      </patternFill>
    </fill>
    <fill>
      <patternFill patternType="solid">
        <fgColor rgb="FF948A54"/>
        <bgColor rgb="FF948A54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DCE6F2"/>
        <bgColor rgb="FFDCE6F2"/>
      </patternFill>
    </fill>
    <fill>
      <patternFill patternType="solid">
        <fgColor rgb="FFB3A2C7"/>
        <bgColor rgb="FFB3A2C7"/>
      </patternFill>
    </fill>
    <fill>
      <patternFill patternType="solid">
        <fgColor rgb="FFD99694"/>
        <bgColor rgb="FFD99694"/>
      </patternFill>
    </fill>
    <fill>
      <patternFill patternType="solid">
        <fgColor rgb="FF93CDDD"/>
        <bgColor rgb="FF93CDDD"/>
      </patternFill>
    </fill>
    <fill>
      <patternFill patternType="solid">
        <fgColor rgb="FFEBF1DE"/>
        <bgColor rgb="FFEBF1DE"/>
      </patternFill>
    </fill>
    <fill>
      <patternFill patternType="solid">
        <fgColor rgb="FF8EB4E3"/>
        <bgColor rgb="FF8EB4E3"/>
      </patternFill>
    </fill>
    <fill>
      <patternFill patternType="solid">
        <fgColor rgb="FFF2F2F2"/>
        <bgColor rgb="FFF2F2F2"/>
      </patternFill>
    </fill>
    <fill>
      <patternFill patternType="solid">
        <fgColor rgb="FF558ED5"/>
        <bgColor rgb="FF558ED5"/>
      </patternFill>
    </fill>
  </fills>
  <borders count="5">
    <border/>
    <border>
      <left/>
      <right/>
      <top/>
      <bottom/>
    </border>
    <border>
      <left style="medium">
        <color rgb="FFBCBCBC"/>
      </left>
      <right/>
      <top/>
      <bottom style="medium">
        <color rgb="FFDDDDDD"/>
      </bottom>
    </border>
    <border>
      <left/>
      <right/>
      <top/>
      <bottom style="medium">
        <color rgb="FFDDDDDD"/>
      </bottom>
    </border>
    <border>
      <left/>
      <right style="medium">
        <color rgb="FFBCBCBC"/>
      </right>
      <top/>
      <bottom style="medium">
        <color rgb="FFDDDDDD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3" fontId="1" numFmtId="0" xfId="0" applyAlignment="1" applyBorder="1" applyFill="1" applyFont="1">
      <alignment horizontal="center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vertical="center" wrapText="1"/>
    </xf>
    <xf borderId="2" fillId="4" fontId="4" numFmtId="0" xfId="0" applyAlignment="1" applyBorder="1" applyFill="1" applyFont="1">
      <alignment horizontal="center" shrinkToFit="0" vertical="center" wrapText="1"/>
    </xf>
    <xf borderId="3" fillId="5" fontId="5" numFmtId="0" xfId="0" applyAlignment="1" applyBorder="1" applyFill="1" applyFont="1">
      <alignment shrinkToFit="0" vertical="center" wrapText="1"/>
    </xf>
    <xf borderId="4" fillId="5" fontId="6" numFmtId="0" xfId="0" applyAlignment="1" applyBorder="1" applyFont="1">
      <alignment shrinkToFit="0" vertical="center" wrapText="1"/>
    </xf>
    <xf borderId="0" fillId="0" fontId="1" numFmtId="9" xfId="0" applyAlignment="1" applyFont="1" applyNumberForma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6" fontId="1" numFmtId="9" xfId="0" applyAlignment="1" applyBorder="1" applyFont="1" applyNumberFormat="1">
      <alignment shrinkToFit="0" vertical="bottom" wrapText="0"/>
    </xf>
    <xf borderId="1" fillId="6" fontId="1" numFmtId="10" xfId="0" applyAlignment="1" applyBorder="1" applyFont="1" applyNumberForma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1" fillId="7" fontId="1" numFmtId="9" xfId="0" applyAlignment="1" applyBorder="1" applyFont="1" applyNumberFormat="1">
      <alignment shrinkToFit="0" vertical="bottom" wrapText="0"/>
    </xf>
    <xf borderId="1" fillId="7" fontId="1" numFmtId="10" xfId="0" applyAlignment="1" applyBorder="1" applyFont="1" applyNumberFormat="1">
      <alignment shrinkToFit="0" vertical="bottom" wrapText="0"/>
    </xf>
    <xf borderId="0" fillId="0" fontId="1" numFmtId="10" xfId="0" applyAlignment="1" applyFont="1" applyNumberForma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  <xf borderId="1" fillId="9" fontId="1" numFmtId="0" xfId="0" applyAlignment="1" applyBorder="1" applyFill="1" applyFont="1">
      <alignment shrinkToFit="0" vertical="bottom" wrapText="0"/>
    </xf>
    <xf borderId="1" fillId="10" fontId="1" numFmtId="0" xfId="0" applyAlignment="1" applyBorder="1" applyFill="1" applyFont="1">
      <alignment shrinkToFit="0" vertical="bottom" wrapText="0"/>
    </xf>
    <xf borderId="1" fillId="11" fontId="1" numFmtId="0" xfId="0" applyAlignment="1" applyBorder="1" applyFill="1" applyFont="1">
      <alignment shrinkToFit="0" vertical="bottom" wrapText="0"/>
    </xf>
    <xf borderId="1" fillId="12" fontId="1" numFmtId="0" xfId="0" applyAlignment="1" applyBorder="1" applyFill="1" applyFont="1">
      <alignment shrinkToFit="0" vertical="bottom" wrapText="0"/>
    </xf>
    <xf borderId="1" fillId="13" fontId="1" numFmtId="0" xfId="0" applyAlignment="1" applyBorder="1" applyFill="1" applyFont="1">
      <alignment shrinkToFit="0" vertical="bottom" wrapText="0"/>
    </xf>
    <xf borderId="1" fillId="14" fontId="1" numFmtId="0" xfId="0" applyAlignment="1" applyBorder="1" applyFill="1" applyFont="1">
      <alignment shrinkToFit="0" vertical="bottom" wrapText="0"/>
    </xf>
    <xf borderId="1" fillId="15" fontId="1" numFmtId="0" xfId="0" applyAlignment="1" applyBorder="1" applyFill="1" applyFont="1">
      <alignment shrinkToFit="0" vertical="bottom" wrapText="0"/>
    </xf>
    <xf borderId="1" fillId="16" fontId="1" numFmtId="0" xfId="0" applyAlignment="1" applyBorder="1" applyFill="1" applyFont="1">
      <alignment shrinkToFit="0" vertical="bottom" wrapText="0"/>
    </xf>
    <xf borderId="1" fillId="17" fontId="1" numFmtId="0" xfId="0" applyAlignment="1" applyBorder="1" applyFill="1" applyFont="1">
      <alignment shrinkToFit="0" vertical="bottom" wrapText="0"/>
    </xf>
    <xf borderId="1" fillId="18" fontId="1" numFmtId="0" xfId="0" applyAlignment="1" applyBorder="1" applyFill="1" applyFont="1">
      <alignment shrinkToFit="0" vertical="bottom" wrapText="0"/>
    </xf>
    <xf borderId="1" fillId="19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0" fontId="1" numFmtId="0" xfId="0" applyAlignment="1" applyBorder="1" applyFill="1" applyFont="1">
      <alignment shrinkToFit="0" vertical="bottom" wrapText="0"/>
    </xf>
    <xf borderId="1" fillId="21" fontId="1" numFmtId="0" xfId="0" applyAlignment="1" applyBorder="1" applyFill="1" applyFont="1">
      <alignment shrinkToFit="0" vertical="bottom" wrapText="0"/>
    </xf>
    <xf borderId="1" fillId="22" fontId="1" numFmtId="0" xfId="0" applyAlignment="1" applyBorder="1" applyFill="1" applyFont="1">
      <alignment shrinkToFit="0" vertical="bottom" wrapText="0"/>
    </xf>
    <xf borderId="1" fillId="23" fontId="1" numFmtId="0" xfId="0" applyAlignment="1" applyBorder="1" applyFill="1" applyFont="1">
      <alignment shrinkToFit="0" vertical="bottom" wrapText="0"/>
    </xf>
    <xf borderId="1" fillId="24" fontId="1" numFmtId="0" xfId="0" applyAlignment="1" applyBorder="1" applyFill="1" applyFont="1">
      <alignment shrinkToFit="0" vertical="bottom" wrapText="0"/>
    </xf>
    <xf borderId="1" fillId="25" fontId="1" numFmtId="0" xfId="0" applyAlignment="1" applyBorder="1" applyFill="1" applyFont="1">
      <alignment shrinkToFit="0" vertical="bottom" wrapText="0"/>
    </xf>
    <xf borderId="1" fillId="26" fontId="1" numFmtId="0" xfId="0" applyAlignment="1" applyBorder="1" applyFill="1" applyFont="1">
      <alignment shrinkToFit="0" vertical="bottom" wrapText="0"/>
    </xf>
    <xf borderId="1" fillId="27" fontId="1" numFmtId="0" xfId="0" applyAlignment="1" applyBorder="1" applyFill="1" applyFont="1">
      <alignment shrinkToFit="0" vertical="bottom" wrapText="0"/>
    </xf>
    <xf borderId="1" fillId="28" fontId="1" numFmtId="0" xfId="0" applyAlignment="1" applyBorder="1" applyFill="1" applyFont="1">
      <alignment shrinkToFit="0" vertical="bottom" wrapText="0"/>
    </xf>
    <xf borderId="1" fillId="29" fontId="1" numFmtId="0" xfId="0" applyAlignment="1" applyBorder="1" applyFill="1" applyFont="1">
      <alignment shrinkToFit="0" vertical="bottom" wrapText="0"/>
    </xf>
    <xf borderId="1" fillId="30" fontId="1" numFmtId="0" xfId="0" applyAlignment="1" applyBorder="1" applyFill="1" applyFont="1">
      <alignment shrinkToFit="0" vertical="bottom" wrapText="0"/>
    </xf>
    <xf borderId="1" fillId="31" fontId="1" numFmtId="0" xfId="0" applyAlignment="1" applyBorder="1" applyFill="1" applyFont="1">
      <alignment shrinkToFit="0" vertical="bottom" wrapText="0"/>
    </xf>
    <xf borderId="1" fillId="32" fontId="1" numFmtId="0" xfId="0" applyAlignment="1" applyBorder="1" applyFill="1" applyFont="1">
      <alignment shrinkToFit="0" vertical="bottom" wrapText="0"/>
    </xf>
    <xf borderId="1" fillId="33" fontId="1" numFmtId="0" xfId="0" applyAlignment="1" applyBorder="1" applyFill="1" applyFont="1">
      <alignment shrinkToFit="0" vertical="bottom" wrapText="0"/>
    </xf>
    <xf borderId="1" fillId="2" fontId="1" numFmtId="9" xfId="0" applyAlignment="1" applyBorder="1" applyFont="1" applyNumberFormat="1">
      <alignment shrinkToFit="0" vertical="bottom" wrapText="0"/>
    </xf>
    <xf borderId="1" fillId="2" fontId="1" numFmtId="10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1.0"/>
    <col customWidth="1" min="3" max="3" width="4.57"/>
    <col customWidth="1" min="4" max="4" width="23.14"/>
    <col customWidth="1" min="5" max="5" width="6.0"/>
    <col customWidth="1" min="6" max="6" width="8.0"/>
    <col customWidth="1" min="7" max="7" width="5.29"/>
    <col customWidth="1" min="8" max="8" width="3.29"/>
    <col customWidth="1" min="9" max="9" width="10.57"/>
    <col customWidth="1" min="10" max="10" width="14.14"/>
    <col customWidth="1" min="11" max="11" width="7.43"/>
    <col customWidth="1" min="12" max="12" width="6.57"/>
    <col customWidth="1" min="13" max="32" width="8.57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3.5" customHeight="1">
      <c r="A2" s="4">
        <v>2013.0</v>
      </c>
      <c r="B2" s="1" t="s">
        <v>12</v>
      </c>
      <c r="C2" s="4" t="s">
        <v>13</v>
      </c>
      <c r="D2" s="4" t="s">
        <v>14</v>
      </c>
      <c r="E2" s="3">
        <v>73.25</v>
      </c>
      <c r="F2" s="3">
        <v>250.0</v>
      </c>
      <c r="G2" s="3">
        <v>4.66</v>
      </c>
      <c r="H2" s="3">
        <v>20.0</v>
      </c>
      <c r="I2" s="3"/>
      <c r="J2" s="3">
        <v>113.0</v>
      </c>
      <c r="K2" s="3"/>
      <c r="L2" s="3"/>
    </row>
    <row r="3" ht="13.5" customHeight="1">
      <c r="A3" s="4">
        <v>2013.0</v>
      </c>
      <c r="B3" s="1" t="s">
        <v>15</v>
      </c>
      <c r="C3" s="4" t="s">
        <v>16</v>
      </c>
      <c r="D3" s="4" t="s">
        <v>17</v>
      </c>
      <c r="E3" s="3">
        <v>73.63</v>
      </c>
      <c r="F3" s="3">
        <v>198.0</v>
      </c>
      <c r="G3" s="3">
        <v>4.62</v>
      </c>
      <c r="H3" s="3"/>
      <c r="I3" s="3">
        <v>29.0</v>
      </c>
      <c r="J3" s="3">
        <v>112.0</v>
      </c>
      <c r="K3" s="3">
        <v>4.33</v>
      </c>
      <c r="L3" s="3">
        <v>7.26</v>
      </c>
    </row>
    <row r="4" ht="13.5" customHeight="1">
      <c r="A4" s="4">
        <v>2013.0</v>
      </c>
      <c r="B4" s="1" t="s">
        <v>18</v>
      </c>
      <c r="C4" s="4" t="s">
        <v>19</v>
      </c>
      <c r="D4" s="4" t="s">
        <v>20</v>
      </c>
      <c r="E4" s="3">
        <v>74.38</v>
      </c>
      <c r="F4" s="3">
        <v>217.0</v>
      </c>
      <c r="G4" s="3">
        <v>4.54</v>
      </c>
      <c r="H4" s="3">
        <v>9.0</v>
      </c>
      <c r="I4" s="3">
        <v>33.5</v>
      </c>
      <c r="J4" s="3">
        <v>123.0</v>
      </c>
      <c r="K4" s="3">
        <v>4.41</v>
      </c>
      <c r="L4" s="3">
        <v>7.11</v>
      </c>
    </row>
    <row r="5" ht="13.5" customHeight="1">
      <c r="A5" s="1">
        <v>2013.0</v>
      </c>
      <c r="B5" s="1" t="s">
        <v>21</v>
      </c>
      <c r="C5" s="1" t="s">
        <v>22</v>
      </c>
      <c r="D5" s="1" t="s">
        <v>23</v>
      </c>
      <c r="E5" s="3">
        <v>75.38</v>
      </c>
      <c r="F5" s="3">
        <v>313.0</v>
      </c>
      <c r="G5" s="3">
        <v>5.06</v>
      </c>
      <c r="H5" s="3">
        <v>30.0</v>
      </c>
      <c r="I5" s="3">
        <v>26.5</v>
      </c>
      <c r="J5" s="3">
        <v>101.0</v>
      </c>
      <c r="K5" s="3"/>
      <c r="L5" s="3"/>
    </row>
    <row r="6" ht="13.5" customHeight="1">
      <c r="A6" s="1">
        <v>2013.0</v>
      </c>
      <c r="B6" s="1" t="s">
        <v>24</v>
      </c>
      <c r="C6" s="1" t="s">
        <v>19</v>
      </c>
      <c r="D6" s="1" t="s">
        <v>25</v>
      </c>
      <c r="E6" s="3">
        <v>67.0</v>
      </c>
      <c r="F6" s="3">
        <v>173.0</v>
      </c>
      <c r="G6" s="3">
        <v>4.58</v>
      </c>
      <c r="H6" s="3">
        <v>7.0</v>
      </c>
      <c r="I6" s="3">
        <v>32.0</v>
      </c>
      <c r="J6" s="3">
        <v>117.0</v>
      </c>
      <c r="K6" s="3">
        <v>4.37</v>
      </c>
      <c r="L6" s="3">
        <v>6.81</v>
      </c>
    </row>
    <row r="7" ht="13.5" customHeight="1">
      <c r="A7" s="4">
        <v>2013.0</v>
      </c>
      <c r="B7" s="1" t="s">
        <v>26</v>
      </c>
      <c r="C7" s="4" t="s">
        <v>16</v>
      </c>
      <c r="D7" s="4" t="s">
        <v>27</v>
      </c>
      <c r="E7" s="3">
        <v>69.38</v>
      </c>
      <c r="F7" s="3">
        <v>186.0</v>
      </c>
      <c r="G7" s="3">
        <v>4.58</v>
      </c>
      <c r="H7" s="3">
        <v>17.0</v>
      </c>
      <c r="I7" s="3">
        <v>33.0</v>
      </c>
      <c r="J7" s="3">
        <v>116.0</v>
      </c>
      <c r="K7" s="3">
        <v>4.25</v>
      </c>
      <c r="L7" s="3">
        <v>6.92</v>
      </c>
    </row>
    <row r="8" ht="13.5" customHeight="1">
      <c r="A8" s="4">
        <v>2013.0</v>
      </c>
      <c r="B8" s="1" t="s">
        <v>28</v>
      </c>
      <c r="C8" s="4" t="s">
        <v>22</v>
      </c>
      <c r="D8" s="4" t="s">
        <v>29</v>
      </c>
      <c r="E8" s="3">
        <v>72.63</v>
      </c>
      <c r="F8" s="3">
        <v>307.0</v>
      </c>
      <c r="G8" s="3">
        <v>5.15</v>
      </c>
      <c r="H8" s="3">
        <v>37.0</v>
      </c>
      <c r="I8" s="3">
        <v>30.0</v>
      </c>
      <c r="J8" s="3">
        <v>107.0</v>
      </c>
      <c r="K8" s="3">
        <v>4.72</v>
      </c>
      <c r="L8" s="3">
        <v>7.82</v>
      </c>
    </row>
    <row r="9" ht="13.5" customHeight="1">
      <c r="A9" s="4">
        <v>2013.0</v>
      </c>
      <c r="B9" s="1" t="s">
        <v>30</v>
      </c>
      <c r="C9" s="4" t="s">
        <v>19</v>
      </c>
      <c r="D9" s="4" t="s">
        <v>31</v>
      </c>
      <c r="E9" s="3">
        <v>70.25</v>
      </c>
      <c r="F9" s="3">
        <v>193.0</v>
      </c>
      <c r="G9" s="3">
        <v>4.59</v>
      </c>
      <c r="H9" s="3">
        <v>14.0</v>
      </c>
      <c r="I9" s="3">
        <v>33.0</v>
      </c>
      <c r="J9" s="3">
        <v>117.0</v>
      </c>
      <c r="K9" s="3">
        <v>4.15</v>
      </c>
      <c r="L9" s="3"/>
    </row>
    <row r="10" ht="13.5" customHeight="1">
      <c r="A10" s="4">
        <v>2013.0</v>
      </c>
      <c r="B10" s="1" t="s">
        <v>32</v>
      </c>
      <c r="C10" s="4" t="s">
        <v>19</v>
      </c>
      <c r="D10" s="4" t="s">
        <v>33</v>
      </c>
      <c r="E10" s="3">
        <v>73.25</v>
      </c>
      <c r="F10" s="3">
        <v>202.0</v>
      </c>
      <c r="G10" s="3">
        <v>4.59</v>
      </c>
      <c r="H10" s="3">
        <v>7.0</v>
      </c>
      <c r="I10" s="3">
        <v>32.0</v>
      </c>
      <c r="J10" s="3">
        <v>112.0</v>
      </c>
      <c r="K10" s="3">
        <v>4.29</v>
      </c>
      <c r="L10" s="3">
        <v>7.04</v>
      </c>
    </row>
    <row r="11" ht="13.5" customHeight="1">
      <c r="A11" s="4">
        <v>2013.0</v>
      </c>
      <c r="B11" s="1" t="s">
        <v>34</v>
      </c>
      <c r="C11" s="4" t="s">
        <v>35</v>
      </c>
      <c r="D11" s="4" t="s">
        <v>23</v>
      </c>
      <c r="E11" s="3">
        <v>74.5</v>
      </c>
      <c r="F11" s="3">
        <v>242.0</v>
      </c>
      <c r="G11" s="3">
        <v>4.7</v>
      </c>
      <c r="H11" s="3">
        <v>20.0</v>
      </c>
      <c r="I11" s="3">
        <v>33.5</v>
      </c>
      <c r="J11" s="3">
        <v>122.0</v>
      </c>
      <c r="K11" s="3">
        <v>4.39</v>
      </c>
      <c r="L11" s="3">
        <v>7.16</v>
      </c>
    </row>
    <row r="12" ht="13.5" customHeight="1">
      <c r="A12" s="4">
        <v>2013.0</v>
      </c>
      <c r="B12" s="1" t="s">
        <v>36</v>
      </c>
      <c r="C12" s="4" t="s">
        <v>37</v>
      </c>
      <c r="D12" s="4" t="s">
        <v>38</v>
      </c>
      <c r="E12" s="3">
        <v>76.5</v>
      </c>
      <c r="F12" s="3">
        <v>264.0</v>
      </c>
      <c r="G12" s="3">
        <v>4.78</v>
      </c>
      <c r="H12" s="3">
        <v>21.0</v>
      </c>
      <c r="I12" s="3"/>
      <c r="J12" s="3"/>
      <c r="K12" s="3"/>
      <c r="L12" s="3"/>
    </row>
    <row r="13" ht="13.5" customHeight="1">
      <c r="A13" s="4">
        <v>2013.0</v>
      </c>
      <c r="B13" s="1" t="s">
        <v>39</v>
      </c>
      <c r="C13" s="4" t="s">
        <v>40</v>
      </c>
      <c r="D13" s="4" t="s">
        <v>41</v>
      </c>
      <c r="E13" s="3">
        <v>75.13</v>
      </c>
      <c r="F13" s="3">
        <v>312.0</v>
      </c>
      <c r="G13" s="3">
        <v>4.95</v>
      </c>
      <c r="H13" s="3">
        <v>27.0</v>
      </c>
      <c r="I13" s="3"/>
      <c r="J13" s="3"/>
      <c r="K13" s="3"/>
      <c r="L13" s="3"/>
    </row>
    <row r="14" ht="13.5" customHeight="1">
      <c r="A14" s="4">
        <v>2013.0</v>
      </c>
      <c r="B14" s="1" t="s">
        <v>42</v>
      </c>
      <c r="C14" s="4" t="s">
        <v>43</v>
      </c>
      <c r="D14" s="4" t="s">
        <v>44</v>
      </c>
      <c r="E14" s="3">
        <v>69.25</v>
      </c>
      <c r="F14" s="3">
        <v>199.0</v>
      </c>
      <c r="G14" s="3">
        <v>4.61</v>
      </c>
      <c r="H14" s="3"/>
      <c r="I14" s="3">
        <v>34.0</v>
      </c>
      <c r="J14" s="3">
        <v>122.0</v>
      </c>
      <c r="K14" s="3"/>
      <c r="L14" s="3"/>
    </row>
    <row r="15" ht="13.5" customHeight="1">
      <c r="A15" s="4">
        <v>2013.0</v>
      </c>
      <c r="B15" s="1" t="s">
        <v>45</v>
      </c>
      <c r="C15" s="4" t="s">
        <v>37</v>
      </c>
      <c r="D15" s="4" t="s">
        <v>46</v>
      </c>
      <c r="E15" s="3">
        <v>75.88</v>
      </c>
      <c r="F15" s="3">
        <v>263.0</v>
      </c>
      <c r="G15" s="3">
        <v>4.86</v>
      </c>
      <c r="H15" s="3"/>
      <c r="I15" s="3">
        <v>31.5</v>
      </c>
      <c r="J15" s="3">
        <v>118.0</v>
      </c>
      <c r="K15" s="3">
        <v>5.0</v>
      </c>
      <c r="L15" s="3">
        <v>7.32</v>
      </c>
    </row>
    <row r="16" ht="13.5" customHeight="1">
      <c r="A16" s="4">
        <v>2013.0</v>
      </c>
      <c r="B16" s="1" t="s">
        <v>47</v>
      </c>
      <c r="C16" s="4" t="s">
        <v>35</v>
      </c>
      <c r="D16" s="4" t="s">
        <v>48</v>
      </c>
      <c r="E16" s="3">
        <v>72.38</v>
      </c>
      <c r="F16" s="3">
        <v>241.0</v>
      </c>
      <c r="G16" s="3">
        <v>4.62</v>
      </c>
      <c r="H16" s="3"/>
      <c r="I16" s="3"/>
      <c r="J16" s="3">
        <v>116.0</v>
      </c>
      <c r="K16" s="3"/>
      <c r="L16" s="3"/>
    </row>
    <row r="17" ht="13.5" customHeight="1">
      <c r="A17" s="4">
        <v>2013.0</v>
      </c>
      <c r="B17" s="1" t="s">
        <v>49</v>
      </c>
      <c r="C17" s="4" t="s">
        <v>16</v>
      </c>
      <c r="D17" s="4" t="s">
        <v>50</v>
      </c>
      <c r="E17" s="3">
        <v>70.25</v>
      </c>
      <c r="F17" s="3">
        <v>184.0</v>
      </c>
      <c r="G17" s="3">
        <v>4.51</v>
      </c>
      <c r="H17" s="3">
        <v>14.0</v>
      </c>
      <c r="I17" s="3">
        <v>40.5</v>
      </c>
      <c r="J17" s="3">
        <v>132.0</v>
      </c>
      <c r="K17" s="3">
        <v>3.84</v>
      </c>
      <c r="L17" s="3">
        <v>6.82</v>
      </c>
    </row>
    <row r="18" ht="13.5" customHeight="1">
      <c r="A18" s="4">
        <v>2013.0</v>
      </c>
      <c r="B18" s="1" t="s">
        <v>51</v>
      </c>
      <c r="C18" s="4" t="s">
        <v>52</v>
      </c>
      <c r="D18" s="4" t="s">
        <v>23</v>
      </c>
      <c r="E18" s="3">
        <v>72.5</v>
      </c>
      <c r="F18" s="3">
        <v>211.0</v>
      </c>
      <c r="G18" s="3">
        <v>4.56</v>
      </c>
      <c r="H18" s="3">
        <v>17.0</v>
      </c>
      <c r="I18" s="3"/>
      <c r="J18" s="3"/>
      <c r="K18" s="3"/>
      <c r="L18" s="3"/>
    </row>
    <row r="19" ht="13.5" customHeight="1">
      <c r="A19" s="4">
        <v>2013.0</v>
      </c>
      <c r="B19" s="1" t="s">
        <v>53</v>
      </c>
      <c r="C19" s="4" t="s">
        <v>35</v>
      </c>
      <c r="D19" s="4" t="s">
        <v>54</v>
      </c>
      <c r="E19" s="3">
        <v>76.25</v>
      </c>
      <c r="F19" s="3">
        <v>241.0</v>
      </c>
      <c r="G19" s="3">
        <v>4.58</v>
      </c>
      <c r="H19" s="3"/>
      <c r="I19" s="3">
        <v>37.0</v>
      </c>
      <c r="J19" s="3">
        <v>128.0</v>
      </c>
      <c r="K19" s="3">
        <v>4.39</v>
      </c>
      <c r="L19" s="3">
        <v>6.84</v>
      </c>
    </row>
    <row r="20" ht="13.5" customHeight="1">
      <c r="A20" s="4">
        <v>2013.0</v>
      </c>
      <c r="B20" s="1" t="s">
        <v>55</v>
      </c>
      <c r="C20" s="4" t="s">
        <v>22</v>
      </c>
      <c r="D20" s="4" t="s">
        <v>54</v>
      </c>
      <c r="E20" s="3">
        <v>73.88</v>
      </c>
      <c r="F20" s="3">
        <v>309.0</v>
      </c>
      <c r="G20" s="3">
        <v>5.08</v>
      </c>
      <c r="H20" s="3">
        <v>30.0</v>
      </c>
      <c r="I20" s="3">
        <v>25.0</v>
      </c>
      <c r="J20" s="3">
        <v>104.0</v>
      </c>
      <c r="K20" s="3">
        <v>4.67</v>
      </c>
      <c r="L20" s="3">
        <v>7.53</v>
      </c>
    </row>
    <row r="21" ht="13.5" customHeight="1">
      <c r="A21" s="4">
        <v>2013.0</v>
      </c>
      <c r="B21" s="1" t="s">
        <v>56</v>
      </c>
      <c r="C21" s="4" t="s">
        <v>37</v>
      </c>
      <c r="D21" s="4" t="s">
        <v>57</v>
      </c>
      <c r="E21" s="3">
        <v>75.25</v>
      </c>
      <c r="F21" s="3">
        <v>266.0</v>
      </c>
      <c r="G21" s="3">
        <v>4.83</v>
      </c>
      <c r="H21" s="3">
        <v>25.0</v>
      </c>
      <c r="I21" s="3">
        <v>31.0</v>
      </c>
      <c r="J21" s="3">
        <v>111.0</v>
      </c>
      <c r="K21" s="3">
        <v>4.4</v>
      </c>
      <c r="L21" s="3">
        <v>7.3</v>
      </c>
    </row>
    <row r="22" ht="13.5" customHeight="1">
      <c r="A22" s="4">
        <v>2013.0</v>
      </c>
      <c r="B22" s="1" t="s">
        <v>58</v>
      </c>
      <c r="C22" s="4" t="s">
        <v>16</v>
      </c>
      <c r="D22" s="4" t="s">
        <v>59</v>
      </c>
      <c r="E22" s="3">
        <v>73.0</v>
      </c>
      <c r="F22" s="3">
        <v>195.0</v>
      </c>
      <c r="G22" s="3">
        <v>4.53</v>
      </c>
      <c r="H22" s="3">
        <v>14.0</v>
      </c>
      <c r="I22" s="3">
        <v>36.0</v>
      </c>
      <c r="J22" s="3">
        <v>128.0</v>
      </c>
      <c r="K22" s="3">
        <v>4.12</v>
      </c>
      <c r="L22" s="3">
        <v>6.97</v>
      </c>
    </row>
    <row r="23" ht="13.5" customHeight="1">
      <c r="A23" s="4">
        <v>2013.0</v>
      </c>
      <c r="B23" s="1" t="s">
        <v>60</v>
      </c>
      <c r="C23" s="4" t="s">
        <v>61</v>
      </c>
      <c r="D23" s="4" t="s">
        <v>62</v>
      </c>
      <c r="E23" s="3">
        <v>76.5</v>
      </c>
      <c r="F23" s="3">
        <v>229.0</v>
      </c>
      <c r="G23" s="3">
        <v>4.97</v>
      </c>
      <c r="H23" s="3"/>
      <c r="I23" s="3">
        <v>29.0</v>
      </c>
      <c r="J23" s="3">
        <v>112.0</v>
      </c>
      <c r="K23" s="3">
        <v>4.55</v>
      </c>
      <c r="L23" s="3">
        <v>7.17</v>
      </c>
    </row>
    <row r="24" ht="13.5" customHeight="1">
      <c r="A24" s="4">
        <v>2013.0</v>
      </c>
      <c r="B24" s="1" t="s">
        <v>63</v>
      </c>
      <c r="C24" s="4" t="s">
        <v>64</v>
      </c>
      <c r="D24" s="4" t="s">
        <v>65</v>
      </c>
      <c r="E24" s="3">
        <v>77.38</v>
      </c>
      <c r="F24" s="3">
        <v>310.0</v>
      </c>
      <c r="G24" s="3">
        <v>5.2</v>
      </c>
      <c r="H24" s="3">
        <v>26.0</v>
      </c>
      <c r="I24" s="3">
        <v>28.0</v>
      </c>
      <c r="J24" s="3">
        <v>100.0</v>
      </c>
      <c r="K24" s="3">
        <v>4.7</v>
      </c>
      <c r="L24" s="3">
        <v>7.43</v>
      </c>
    </row>
    <row r="25" ht="13.5" customHeight="1">
      <c r="A25" s="4">
        <v>2013.0</v>
      </c>
      <c r="B25" s="1" t="s">
        <v>66</v>
      </c>
      <c r="C25" s="4" t="s">
        <v>67</v>
      </c>
      <c r="D25" s="4" t="s">
        <v>48</v>
      </c>
      <c r="E25" s="3">
        <v>76.0</v>
      </c>
      <c r="F25" s="3">
        <v>251.0</v>
      </c>
      <c r="G25" s="3">
        <v>4.81</v>
      </c>
      <c r="H25" s="3">
        <v>22.0</v>
      </c>
      <c r="I25" s="3"/>
      <c r="J25" s="3"/>
      <c r="K25" s="3"/>
      <c r="L25" s="3"/>
    </row>
    <row r="26" ht="13.5" customHeight="1">
      <c r="A26" s="4">
        <v>2013.0</v>
      </c>
      <c r="B26" s="1" t="s">
        <v>68</v>
      </c>
      <c r="C26" s="4" t="s">
        <v>52</v>
      </c>
      <c r="D26" s="4" t="s">
        <v>69</v>
      </c>
      <c r="E26" s="3">
        <v>72.25</v>
      </c>
      <c r="F26" s="3">
        <v>215.0</v>
      </c>
      <c r="G26" s="3">
        <v>4.74</v>
      </c>
      <c r="H26" s="3">
        <v>19.0</v>
      </c>
      <c r="I26" s="3">
        <v>34.5</v>
      </c>
      <c r="J26" s="3">
        <v>122.0</v>
      </c>
      <c r="K26" s="3">
        <v>4.44</v>
      </c>
      <c r="L26" s="3">
        <v>7.07</v>
      </c>
    </row>
    <row r="27" ht="13.5" customHeight="1">
      <c r="A27" s="4">
        <v>2013.0</v>
      </c>
      <c r="B27" s="1" t="s">
        <v>70</v>
      </c>
      <c r="C27" s="4" t="s">
        <v>13</v>
      </c>
      <c r="D27" s="4" t="s">
        <v>71</v>
      </c>
      <c r="E27" s="3">
        <v>74.5</v>
      </c>
      <c r="F27" s="3">
        <v>240.0</v>
      </c>
      <c r="G27" s="3">
        <v>4.68</v>
      </c>
      <c r="H27" s="3">
        <v>21.0</v>
      </c>
      <c r="I27" s="3">
        <v>32.0</v>
      </c>
      <c r="J27" s="3">
        <v>124.0</v>
      </c>
      <c r="K27" s="3">
        <v>4.55</v>
      </c>
      <c r="L27" s="3">
        <v>7.4</v>
      </c>
    </row>
    <row r="28" ht="13.5" customHeight="1">
      <c r="A28" s="4">
        <v>2013.0</v>
      </c>
      <c r="B28" s="1" t="s">
        <v>72</v>
      </c>
      <c r="C28" s="4" t="s">
        <v>35</v>
      </c>
      <c r="D28" s="4" t="s">
        <v>57</v>
      </c>
      <c r="E28" s="3">
        <v>74.5</v>
      </c>
      <c r="F28" s="3">
        <v>251.0</v>
      </c>
      <c r="G28" s="3">
        <v>4.69</v>
      </c>
      <c r="H28" s="3">
        <v>18.0</v>
      </c>
      <c r="I28" s="3"/>
      <c r="J28" s="3"/>
      <c r="K28" s="3"/>
      <c r="L28" s="3"/>
    </row>
    <row r="29" ht="13.5" customHeight="1">
      <c r="A29" s="4">
        <v>2013.0</v>
      </c>
      <c r="B29" s="1" t="s">
        <v>73</v>
      </c>
      <c r="C29" s="4" t="s">
        <v>19</v>
      </c>
      <c r="D29" s="4" t="s">
        <v>74</v>
      </c>
      <c r="E29" s="3">
        <v>77.0</v>
      </c>
      <c r="F29" s="3">
        <v>216.0</v>
      </c>
      <c r="G29" s="3">
        <v>4.67</v>
      </c>
      <c r="H29" s="3">
        <v>9.0</v>
      </c>
      <c r="I29" s="3">
        <v>33.5</v>
      </c>
      <c r="J29" s="3">
        <v>115.0</v>
      </c>
      <c r="K29" s="3">
        <v>4.44</v>
      </c>
      <c r="L29" s="3">
        <v>7.11</v>
      </c>
    </row>
    <row r="30" ht="13.5" customHeight="1">
      <c r="A30" s="4">
        <v>2013.0</v>
      </c>
      <c r="B30" s="1" t="s">
        <v>75</v>
      </c>
      <c r="C30" s="4" t="s">
        <v>35</v>
      </c>
      <c r="D30" s="4" t="s">
        <v>76</v>
      </c>
      <c r="E30" s="3">
        <v>71.0</v>
      </c>
      <c r="F30" s="3">
        <v>223.0</v>
      </c>
      <c r="G30" s="3">
        <v>4.74</v>
      </c>
      <c r="H30" s="3"/>
      <c r="I30" s="3"/>
      <c r="J30" s="3">
        <v>114.0</v>
      </c>
      <c r="K30" s="3"/>
      <c r="L30" s="3"/>
    </row>
    <row r="31" ht="13.5" customHeight="1">
      <c r="A31" s="4">
        <v>2013.0</v>
      </c>
      <c r="B31" s="1" t="s">
        <v>77</v>
      </c>
      <c r="C31" s="4" t="s">
        <v>16</v>
      </c>
      <c r="D31" s="4" t="s">
        <v>78</v>
      </c>
      <c r="E31" s="3">
        <v>71.0</v>
      </c>
      <c r="F31" s="3">
        <v>193.0</v>
      </c>
      <c r="G31" s="3">
        <v>4.4</v>
      </c>
      <c r="H31" s="3">
        <v>14.0</v>
      </c>
      <c r="I31" s="3">
        <v>33.5</v>
      </c>
      <c r="J31" s="3">
        <v>119.0</v>
      </c>
      <c r="K31" s="3">
        <v>4.18</v>
      </c>
      <c r="L31" s="3">
        <v>6.71</v>
      </c>
    </row>
    <row r="32" ht="13.5" customHeight="1">
      <c r="A32" s="4">
        <v>2013.0</v>
      </c>
      <c r="B32" s="1" t="s">
        <v>79</v>
      </c>
      <c r="C32" s="4" t="s">
        <v>22</v>
      </c>
      <c r="D32" s="4" t="s">
        <v>80</v>
      </c>
      <c r="E32" s="3">
        <v>73.0</v>
      </c>
      <c r="F32" s="3">
        <v>335.0</v>
      </c>
      <c r="G32" s="3">
        <v>5.37</v>
      </c>
      <c r="H32" s="3">
        <v>38.0</v>
      </c>
      <c r="I32" s="3">
        <v>29.5</v>
      </c>
      <c r="J32" s="3">
        <v>102.0</v>
      </c>
      <c r="K32" s="3">
        <v>4.91</v>
      </c>
      <c r="L32" s="3">
        <v>8.09</v>
      </c>
    </row>
    <row r="33" ht="13.5" customHeight="1">
      <c r="A33" s="4">
        <v>2013.0</v>
      </c>
      <c r="B33" s="1" t="s">
        <v>81</v>
      </c>
      <c r="C33" s="4" t="s">
        <v>82</v>
      </c>
      <c r="D33" s="4" t="s">
        <v>83</v>
      </c>
      <c r="E33" s="3">
        <v>75.25</v>
      </c>
      <c r="F33" s="3">
        <v>303.0</v>
      </c>
      <c r="G33" s="3">
        <v>5.33</v>
      </c>
      <c r="H33" s="3"/>
      <c r="I33" s="3">
        <v>25.5</v>
      </c>
      <c r="J33" s="3">
        <v>98.0</v>
      </c>
      <c r="K33" s="3">
        <v>4.71</v>
      </c>
      <c r="L33" s="3">
        <v>7.81</v>
      </c>
    </row>
    <row r="34" ht="13.5" customHeight="1">
      <c r="A34" s="4">
        <v>2013.0</v>
      </c>
      <c r="B34" s="1" t="s">
        <v>84</v>
      </c>
      <c r="C34" s="4" t="s">
        <v>82</v>
      </c>
      <c r="D34" s="4" t="s">
        <v>85</v>
      </c>
      <c r="E34" s="3">
        <v>75.0</v>
      </c>
      <c r="F34" s="3">
        <v>314.0</v>
      </c>
      <c r="G34" s="3">
        <v>4.99</v>
      </c>
      <c r="H34" s="3">
        <v>31.0</v>
      </c>
      <c r="I34" s="3">
        <v>26.5</v>
      </c>
      <c r="J34" s="3">
        <v>108.0</v>
      </c>
      <c r="K34" s="3">
        <v>4.74</v>
      </c>
      <c r="L34" s="3">
        <v>7.31</v>
      </c>
    </row>
    <row r="35" ht="13.5" customHeight="1">
      <c r="A35" s="4">
        <v>2013.0</v>
      </c>
      <c r="B35" s="1" t="s">
        <v>86</v>
      </c>
      <c r="C35" s="4" t="s">
        <v>13</v>
      </c>
      <c r="D35" s="4" t="s">
        <v>87</v>
      </c>
      <c r="E35" s="3">
        <v>73.38</v>
      </c>
      <c r="F35" s="3">
        <v>234.0</v>
      </c>
      <c r="G35" s="3">
        <v>5.01</v>
      </c>
      <c r="H35" s="3">
        <v>19.0</v>
      </c>
      <c r="I35" s="3">
        <v>30.5</v>
      </c>
      <c r="J35" s="3">
        <v>115.0</v>
      </c>
      <c r="K35" s="3">
        <v>4.39</v>
      </c>
      <c r="L35" s="3">
        <v>7.21</v>
      </c>
    </row>
    <row r="36" ht="13.5" customHeight="1">
      <c r="A36" s="4">
        <v>2013.0</v>
      </c>
      <c r="B36" s="1" t="s">
        <v>88</v>
      </c>
      <c r="C36" s="4" t="s">
        <v>43</v>
      </c>
      <c r="D36" s="4" t="s">
        <v>85</v>
      </c>
      <c r="E36" s="3">
        <v>68.13</v>
      </c>
      <c r="F36" s="3">
        <v>224.0</v>
      </c>
      <c r="G36" s="3">
        <v>4.6</v>
      </c>
      <c r="H36" s="3">
        <v>17.0</v>
      </c>
      <c r="I36" s="3">
        <v>32.0</v>
      </c>
      <c r="J36" s="3">
        <v>119.0</v>
      </c>
      <c r="K36" s="3">
        <v>4.12</v>
      </c>
      <c r="L36" s="3">
        <v>7.15</v>
      </c>
    </row>
    <row r="37" ht="13.5" customHeight="1">
      <c r="A37" s="4">
        <v>2013.0</v>
      </c>
      <c r="B37" s="1" t="s">
        <v>89</v>
      </c>
      <c r="C37" s="4" t="s">
        <v>40</v>
      </c>
      <c r="D37" s="4" t="s">
        <v>90</v>
      </c>
      <c r="E37" s="3">
        <v>74.0</v>
      </c>
      <c r="F37" s="3">
        <v>317.0</v>
      </c>
      <c r="G37" s="3">
        <v>5.49</v>
      </c>
      <c r="H37" s="3"/>
      <c r="I37" s="3"/>
      <c r="J37" s="3">
        <v>110.0</v>
      </c>
      <c r="K37" s="3"/>
      <c r="L37" s="3"/>
    </row>
    <row r="38" ht="13.5" customHeight="1">
      <c r="A38" s="4">
        <v>2013.0</v>
      </c>
      <c r="B38" s="1" t="s">
        <v>91</v>
      </c>
      <c r="C38" s="4" t="s">
        <v>35</v>
      </c>
      <c r="D38" s="4" t="s">
        <v>92</v>
      </c>
      <c r="E38" s="3">
        <v>75.25</v>
      </c>
      <c r="F38" s="3">
        <v>244.0</v>
      </c>
      <c r="G38" s="3">
        <v>4.91</v>
      </c>
      <c r="H38" s="3">
        <v>18.0</v>
      </c>
      <c r="I38" s="3">
        <v>32.0</v>
      </c>
      <c r="J38" s="3">
        <v>113.0</v>
      </c>
      <c r="K38" s="3">
        <v>4.31</v>
      </c>
      <c r="L38" s="3">
        <v>7.17</v>
      </c>
    </row>
    <row r="39" ht="13.5" customHeight="1">
      <c r="A39" s="4">
        <v>2013.0</v>
      </c>
      <c r="B39" s="1" t="s">
        <v>93</v>
      </c>
      <c r="C39" s="4" t="s">
        <v>40</v>
      </c>
      <c r="D39" s="4" t="s">
        <v>94</v>
      </c>
      <c r="E39" s="3">
        <v>74.63</v>
      </c>
      <c r="F39" s="3">
        <v>305.0</v>
      </c>
      <c r="G39" s="3">
        <v>5.25</v>
      </c>
      <c r="H39" s="3">
        <v>29.0</v>
      </c>
      <c r="I39" s="3">
        <v>27.5</v>
      </c>
      <c r="J39" s="3">
        <v>99.0</v>
      </c>
      <c r="K39" s="3">
        <v>4.77</v>
      </c>
      <c r="L39" s="3">
        <v>8.09</v>
      </c>
    </row>
    <row r="40" ht="13.5" customHeight="1">
      <c r="A40" s="4">
        <v>2013.0</v>
      </c>
      <c r="B40" s="1" t="s">
        <v>95</v>
      </c>
      <c r="C40" s="4" t="s">
        <v>64</v>
      </c>
      <c r="D40" s="4" t="s">
        <v>54</v>
      </c>
      <c r="E40" s="3">
        <v>77.5</v>
      </c>
      <c r="F40" s="3">
        <v>331.0</v>
      </c>
      <c r="G40" s="3">
        <v>5.08</v>
      </c>
      <c r="H40" s="3">
        <v>25.0</v>
      </c>
      <c r="I40" s="3"/>
      <c r="J40" s="3"/>
      <c r="K40" s="3"/>
      <c r="L40" s="3"/>
    </row>
    <row r="41" ht="13.5" customHeight="1">
      <c r="A41" s="4">
        <v>2013.0</v>
      </c>
      <c r="B41" s="1" t="s">
        <v>96</v>
      </c>
      <c r="C41" s="4" t="s">
        <v>97</v>
      </c>
      <c r="D41" s="4" t="s">
        <v>41</v>
      </c>
      <c r="E41" s="3">
        <v>74.75</v>
      </c>
      <c r="F41" s="3">
        <v>244.0</v>
      </c>
      <c r="G41" s="3">
        <v>4.5</v>
      </c>
      <c r="H41" s="3">
        <v>18.0</v>
      </c>
      <c r="I41" s="3">
        <v>37.5</v>
      </c>
      <c r="J41" s="3">
        <v>125.0</v>
      </c>
      <c r="K41" s="3">
        <v>4.51</v>
      </c>
      <c r="L41" s="3">
        <v>7.08</v>
      </c>
    </row>
    <row r="42" ht="13.5" customHeight="1">
      <c r="A42" s="4">
        <v>2013.0</v>
      </c>
      <c r="B42" s="1" t="s">
        <v>98</v>
      </c>
      <c r="C42" s="4" t="s">
        <v>19</v>
      </c>
      <c r="D42" s="4" t="s">
        <v>48</v>
      </c>
      <c r="E42" s="3">
        <v>72.75</v>
      </c>
      <c r="F42" s="3">
        <v>229.0</v>
      </c>
      <c r="G42" s="3">
        <v>4.55</v>
      </c>
      <c r="H42" s="3">
        <v>20.0</v>
      </c>
      <c r="I42" s="3">
        <v>35.5</v>
      </c>
      <c r="J42" s="3">
        <v>116.0</v>
      </c>
      <c r="K42" s="3">
        <v>4.39</v>
      </c>
      <c r="L42" s="3">
        <v>6.89</v>
      </c>
    </row>
    <row r="43" ht="13.5" customHeight="1">
      <c r="A43" s="4">
        <v>2013.0</v>
      </c>
      <c r="B43" s="1" t="s">
        <v>99</v>
      </c>
      <c r="C43" s="4" t="s">
        <v>22</v>
      </c>
      <c r="D43" s="4" t="s">
        <v>100</v>
      </c>
      <c r="E43" s="3">
        <v>73.63</v>
      </c>
      <c r="F43" s="3">
        <v>302.0</v>
      </c>
      <c r="G43" s="3">
        <v>5.33</v>
      </c>
      <c r="H43" s="3">
        <v>30.0</v>
      </c>
      <c r="I43" s="3">
        <v>24.5</v>
      </c>
      <c r="J43" s="3">
        <v>106.0</v>
      </c>
      <c r="K43" s="3">
        <v>4.44</v>
      </c>
      <c r="L43" s="3">
        <v>7.44</v>
      </c>
    </row>
    <row r="44" ht="13.5" customHeight="1">
      <c r="A44" s="4">
        <v>2013.0</v>
      </c>
      <c r="B44" s="1" t="s">
        <v>101</v>
      </c>
      <c r="C44" s="4" t="s">
        <v>97</v>
      </c>
      <c r="D44" s="4" t="s">
        <v>102</v>
      </c>
      <c r="E44" s="3">
        <v>77.13</v>
      </c>
      <c r="F44" s="3">
        <v>254.0</v>
      </c>
      <c r="G44" s="3">
        <v>4.99</v>
      </c>
      <c r="H44" s="3">
        <v>17.0</v>
      </c>
      <c r="I44" s="3">
        <v>33.5</v>
      </c>
      <c r="J44" s="3">
        <v>110.0</v>
      </c>
      <c r="K44" s="3">
        <v>4.5</v>
      </c>
      <c r="L44" s="3">
        <v>7.48</v>
      </c>
    </row>
    <row r="45" ht="13.5" customHeight="1">
      <c r="A45" s="4">
        <v>2013.0</v>
      </c>
      <c r="B45" s="1" t="s">
        <v>103</v>
      </c>
      <c r="C45" s="4" t="s">
        <v>43</v>
      </c>
      <c r="D45" s="4" t="s">
        <v>57</v>
      </c>
      <c r="E45" s="3">
        <v>67.13</v>
      </c>
      <c r="F45" s="3">
        <v>192.0</v>
      </c>
      <c r="G45" s="3">
        <v>4.42</v>
      </c>
      <c r="H45" s="3">
        <v>21.0</v>
      </c>
      <c r="I45" s="3"/>
      <c r="J45" s="3"/>
      <c r="K45" s="3"/>
      <c r="L45" s="3"/>
    </row>
    <row r="46" ht="13.5" customHeight="1">
      <c r="A46" s="4">
        <v>2013.0</v>
      </c>
      <c r="B46" s="1" t="s">
        <v>104</v>
      </c>
      <c r="C46" s="4" t="s">
        <v>43</v>
      </c>
      <c r="D46" s="4" t="s">
        <v>105</v>
      </c>
      <c r="E46" s="3">
        <v>70.0</v>
      </c>
      <c r="F46" s="3">
        <v>220.0</v>
      </c>
      <c r="G46" s="3">
        <v>4.54</v>
      </c>
      <c r="H46" s="3">
        <v>27.0</v>
      </c>
      <c r="I46" s="3">
        <v>43.0</v>
      </c>
      <c r="J46" s="3">
        <v>125.0</v>
      </c>
      <c r="K46" s="3">
        <v>4.02</v>
      </c>
      <c r="L46" s="3">
        <v>6.69</v>
      </c>
    </row>
    <row r="47" ht="13.5" customHeight="1">
      <c r="A47" s="4">
        <v>2013.0</v>
      </c>
      <c r="B47" s="1" t="s">
        <v>106</v>
      </c>
      <c r="C47" s="4" t="s">
        <v>43</v>
      </c>
      <c r="D47" s="4" t="s">
        <v>83</v>
      </c>
      <c r="E47" s="3">
        <v>71.0</v>
      </c>
      <c r="F47" s="3">
        <v>213.0</v>
      </c>
      <c r="G47" s="3">
        <v>4.56</v>
      </c>
      <c r="H47" s="3">
        <v>16.0</v>
      </c>
      <c r="I47" s="3">
        <v>37.5</v>
      </c>
      <c r="J47" s="3">
        <v>124.0</v>
      </c>
      <c r="K47" s="3"/>
      <c r="L47" s="3"/>
    </row>
    <row r="48" ht="13.5" customHeight="1">
      <c r="A48" s="4">
        <v>2013.0</v>
      </c>
      <c r="B48" s="1" t="s">
        <v>107</v>
      </c>
      <c r="C48" s="4" t="s">
        <v>19</v>
      </c>
      <c r="D48" s="4" t="s">
        <v>41</v>
      </c>
      <c r="E48" s="3">
        <v>73.75</v>
      </c>
      <c r="F48" s="3">
        <v>212.0</v>
      </c>
      <c r="G48" s="3">
        <v>4.56</v>
      </c>
      <c r="H48" s="3">
        <v>11.0</v>
      </c>
      <c r="I48" s="3">
        <v>29.5</v>
      </c>
      <c r="J48" s="3">
        <v>107.0</v>
      </c>
      <c r="K48" s="3">
        <v>4.31</v>
      </c>
      <c r="L48" s="3"/>
    </row>
    <row r="49" ht="13.5" customHeight="1">
      <c r="A49" s="4">
        <v>2013.0</v>
      </c>
      <c r="B49" s="1" t="s">
        <v>108</v>
      </c>
      <c r="C49" s="4" t="s">
        <v>61</v>
      </c>
      <c r="D49" s="4" t="s">
        <v>109</v>
      </c>
      <c r="E49" s="3">
        <v>74.13</v>
      </c>
      <c r="F49" s="3">
        <v>212.0</v>
      </c>
      <c r="G49" s="3">
        <v>4.78</v>
      </c>
      <c r="H49" s="3"/>
      <c r="I49" s="3">
        <v>30.5</v>
      </c>
      <c r="J49" s="3">
        <v>112.0</v>
      </c>
      <c r="K49" s="3">
        <v>4.28</v>
      </c>
      <c r="L49" s="3">
        <v>6.98</v>
      </c>
    </row>
    <row r="50" ht="13.5" customHeight="1">
      <c r="A50" s="4">
        <v>2013.0</v>
      </c>
      <c r="B50" s="1" t="s">
        <v>110</v>
      </c>
      <c r="C50" s="4" t="s">
        <v>61</v>
      </c>
      <c r="D50" s="4" t="s">
        <v>48</v>
      </c>
      <c r="E50" s="3">
        <v>76.88</v>
      </c>
      <c r="F50" s="3">
        <v>226.0</v>
      </c>
      <c r="G50" s="3">
        <v>4.78</v>
      </c>
      <c r="H50" s="3"/>
      <c r="I50" s="3">
        <v>29.0</v>
      </c>
      <c r="J50" s="3">
        <v>111.0</v>
      </c>
      <c r="K50" s="3">
        <v>4.4</v>
      </c>
      <c r="L50" s="3">
        <v>7.17</v>
      </c>
    </row>
    <row r="51" ht="13.5" customHeight="1">
      <c r="A51" s="4">
        <v>2013.0</v>
      </c>
      <c r="B51" s="1" t="s">
        <v>111</v>
      </c>
      <c r="C51" s="4" t="s">
        <v>19</v>
      </c>
      <c r="D51" s="4" t="s">
        <v>112</v>
      </c>
      <c r="E51" s="3">
        <v>72.25</v>
      </c>
      <c r="F51" s="3">
        <v>196.0</v>
      </c>
      <c r="G51" s="3">
        <v>4.68</v>
      </c>
      <c r="H51" s="3"/>
      <c r="I51" s="3">
        <v>32.5</v>
      </c>
      <c r="J51" s="3">
        <v>125.0</v>
      </c>
      <c r="K51" s="3">
        <v>4.22</v>
      </c>
      <c r="L51" s="3">
        <v>6.93</v>
      </c>
    </row>
    <row r="52" ht="13.5" customHeight="1">
      <c r="A52" s="4">
        <v>2013.0</v>
      </c>
      <c r="B52" s="1" t="s">
        <v>113</v>
      </c>
      <c r="C52" s="4" t="s">
        <v>19</v>
      </c>
      <c r="D52" s="4" t="s">
        <v>114</v>
      </c>
      <c r="E52" s="3">
        <v>73.88</v>
      </c>
      <c r="F52" s="3">
        <v>216.0</v>
      </c>
      <c r="G52" s="3">
        <v>4.42</v>
      </c>
      <c r="H52" s="3"/>
      <c r="I52" s="3">
        <v>37.0</v>
      </c>
      <c r="J52" s="3">
        <v>128.0</v>
      </c>
      <c r="K52" s="3"/>
      <c r="L52" s="3"/>
    </row>
    <row r="53" ht="13.5" customHeight="1">
      <c r="A53" s="4">
        <v>2013.0</v>
      </c>
      <c r="B53" s="1" t="s">
        <v>115</v>
      </c>
      <c r="C53" s="4" t="s">
        <v>19</v>
      </c>
      <c r="D53" s="4" t="s">
        <v>87</v>
      </c>
      <c r="E53" s="3">
        <v>74.25</v>
      </c>
      <c r="F53" s="3">
        <v>204.0</v>
      </c>
      <c r="G53" s="3">
        <v>4.43</v>
      </c>
      <c r="H53" s="3">
        <v>12.0</v>
      </c>
      <c r="I53" s="3">
        <v>31.5</v>
      </c>
      <c r="J53" s="3">
        <v>120.0</v>
      </c>
      <c r="K53" s="3"/>
      <c r="L53" s="3"/>
    </row>
    <row r="54" ht="13.5" customHeight="1">
      <c r="A54" s="4">
        <v>2013.0</v>
      </c>
      <c r="B54" s="1" t="s">
        <v>116</v>
      </c>
      <c r="C54" s="4" t="s">
        <v>37</v>
      </c>
      <c r="D54" s="4" t="s">
        <v>117</v>
      </c>
      <c r="E54" s="3">
        <v>75.38</v>
      </c>
      <c r="F54" s="3">
        <v>255.0</v>
      </c>
      <c r="G54" s="3">
        <v>4.6</v>
      </c>
      <c r="H54" s="3">
        <v>27.0</v>
      </c>
      <c r="I54" s="3">
        <v>33.0</v>
      </c>
      <c r="J54" s="3">
        <v>119.0</v>
      </c>
      <c r="K54" s="3">
        <v>4.4</v>
      </c>
      <c r="L54" s="3">
        <v>7.14</v>
      </c>
    </row>
    <row r="55" ht="13.5" customHeight="1">
      <c r="A55" s="4">
        <v>2013.0</v>
      </c>
      <c r="B55" s="1" t="s">
        <v>118</v>
      </c>
      <c r="C55" s="4" t="s">
        <v>37</v>
      </c>
      <c r="D55" s="4" t="s">
        <v>23</v>
      </c>
      <c r="E55" s="3">
        <v>76.0</v>
      </c>
      <c r="F55" s="3">
        <v>265.0</v>
      </c>
      <c r="G55" s="3">
        <v>4.55</v>
      </c>
      <c r="H55" s="3">
        <v>36.0</v>
      </c>
      <c r="I55" s="3">
        <v>39.0</v>
      </c>
      <c r="J55" s="3">
        <v>128.0</v>
      </c>
      <c r="K55" s="3"/>
      <c r="L55" s="3"/>
    </row>
    <row r="56" ht="13.5" customHeight="1">
      <c r="A56" s="4">
        <v>2013.0</v>
      </c>
      <c r="B56" s="1" t="s">
        <v>119</v>
      </c>
      <c r="C56" s="4" t="s">
        <v>37</v>
      </c>
      <c r="D56" s="4" t="s">
        <v>57</v>
      </c>
      <c r="E56" s="3">
        <v>76.13</v>
      </c>
      <c r="F56" s="3">
        <v>276.0</v>
      </c>
      <c r="G56" s="3">
        <v>4.75</v>
      </c>
      <c r="H56" s="3">
        <v>28.0</v>
      </c>
      <c r="I56" s="3"/>
      <c r="J56" s="3"/>
      <c r="K56" s="3"/>
      <c r="L56" s="3"/>
    </row>
    <row r="57" ht="13.5" customHeight="1">
      <c r="A57" s="4">
        <v>2013.0</v>
      </c>
      <c r="B57" s="1" t="s">
        <v>120</v>
      </c>
      <c r="C57" s="4" t="s">
        <v>22</v>
      </c>
      <c r="D57" s="4" t="s">
        <v>121</v>
      </c>
      <c r="E57" s="3">
        <v>73.38</v>
      </c>
      <c r="F57" s="3">
        <v>306.0</v>
      </c>
      <c r="G57" s="3">
        <v>5.31</v>
      </c>
      <c r="H57" s="3">
        <v>22.0</v>
      </c>
      <c r="I57" s="3">
        <v>27.5</v>
      </c>
      <c r="J57" s="3">
        <v>97.0</v>
      </c>
      <c r="K57" s="3">
        <v>4.81</v>
      </c>
      <c r="L57" s="3">
        <v>7.79</v>
      </c>
    </row>
    <row r="58" ht="13.5" customHeight="1">
      <c r="A58" s="4">
        <v>2013.0</v>
      </c>
      <c r="B58" s="1" t="s">
        <v>122</v>
      </c>
      <c r="C58" s="4" t="s">
        <v>64</v>
      </c>
      <c r="D58" s="4" t="s">
        <v>90</v>
      </c>
      <c r="E58" s="3">
        <v>76.63</v>
      </c>
      <c r="F58" s="3">
        <v>339.0</v>
      </c>
      <c r="G58" s="3">
        <v>5.31</v>
      </c>
      <c r="H58" s="3">
        <v>21.0</v>
      </c>
      <c r="I58" s="3"/>
      <c r="J58" s="3"/>
      <c r="K58" s="3"/>
      <c r="L58" s="3"/>
    </row>
    <row r="59" ht="13.5" customHeight="1">
      <c r="A59" s="4">
        <v>2013.0</v>
      </c>
      <c r="B59" s="1" t="s">
        <v>123</v>
      </c>
      <c r="C59" s="4" t="s">
        <v>43</v>
      </c>
      <c r="D59" s="4" t="s">
        <v>124</v>
      </c>
      <c r="E59" s="3">
        <v>69.13</v>
      </c>
      <c r="F59" s="3">
        <v>211.0</v>
      </c>
      <c r="G59" s="3">
        <v>4.52</v>
      </c>
      <c r="H59" s="3">
        <v>23.0</v>
      </c>
      <c r="I59" s="3">
        <v>33.5</v>
      </c>
      <c r="J59" s="3">
        <v>120.0</v>
      </c>
      <c r="K59" s="3">
        <v>4.35</v>
      </c>
      <c r="L59" s="3">
        <v>7.07</v>
      </c>
    </row>
    <row r="60" ht="13.5" customHeight="1">
      <c r="A60" s="4">
        <v>2013.0</v>
      </c>
      <c r="B60" s="1" t="s">
        <v>125</v>
      </c>
      <c r="C60" s="4" t="s">
        <v>52</v>
      </c>
      <c r="D60" s="4" t="s">
        <v>25</v>
      </c>
      <c r="E60" s="3">
        <v>70.5</v>
      </c>
      <c r="F60" s="3">
        <v>208.0</v>
      </c>
      <c r="G60" s="3">
        <v>4.67</v>
      </c>
      <c r="H60" s="3">
        <v>17.0</v>
      </c>
      <c r="I60" s="3">
        <v>37.0</v>
      </c>
      <c r="J60" s="3">
        <v>124.0</v>
      </c>
      <c r="K60" s="3">
        <v>4.11</v>
      </c>
      <c r="L60" s="3">
        <v>6.7</v>
      </c>
    </row>
    <row r="61" ht="13.5" customHeight="1">
      <c r="A61" s="4">
        <v>2013.0</v>
      </c>
      <c r="B61" s="1" t="s">
        <v>126</v>
      </c>
      <c r="C61" s="4" t="s">
        <v>52</v>
      </c>
      <c r="D61" s="4" t="s">
        <v>127</v>
      </c>
      <c r="E61" s="3">
        <v>71.63</v>
      </c>
      <c r="F61" s="3">
        <v>221.0</v>
      </c>
      <c r="G61" s="3">
        <v>4.69</v>
      </c>
      <c r="H61" s="3">
        <v>21.0</v>
      </c>
      <c r="I61" s="3">
        <v>30.5</v>
      </c>
      <c r="J61" s="3">
        <v>111.0</v>
      </c>
      <c r="K61" s="3"/>
      <c r="L61" s="3">
        <v>7.06</v>
      </c>
    </row>
    <row r="62" ht="13.5" customHeight="1">
      <c r="A62" s="4">
        <v>2013.0</v>
      </c>
      <c r="B62" s="1" t="s">
        <v>128</v>
      </c>
      <c r="C62" s="4" t="s">
        <v>37</v>
      </c>
      <c r="D62" s="4" t="s">
        <v>105</v>
      </c>
      <c r="E62" s="3">
        <v>76.5</v>
      </c>
      <c r="F62" s="3">
        <v>250.0</v>
      </c>
      <c r="G62" s="3">
        <v>4.95</v>
      </c>
      <c r="H62" s="3">
        <v>12.0</v>
      </c>
      <c r="I62" s="3">
        <v>35.5</v>
      </c>
      <c r="J62" s="3">
        <v>122.0</v>
      </c>
      <c r="K62" s="3"/>
      <c r="L62" s="3"/>
    </row>
    <row r="63" ht="13.5" customHeight="1">
      <c r="A63" s="4">
        <v>2013.0</v>
      </c>
      <c r="B63" s="1" t="s">
        <v>129</v>
      </c>
      <c r="C63" s="4" t="s">
        <v>19</v>
      </c>
      <c r="D63" s="4" t="s">
        <v>130</v>
      </c>
      <c r="E63" s="3">
        <v>74.5</v>
      </c>
      <c r="F63" s="3">
        <v>217.0</v>
      </c>
      <c r="G63" s="3">
        <v>4.52</v>
      </c>
      <c r="H63" s="3">
        <v>10.0</v>
      </c>
      <c r="I63" s="3">
        <v>39.5</v>
      </c>
      <c r="J63" s="3">
        <v>132.0</v>
      </c>
      <c r="K63" s="3">
        <v>4.06</v>
      </c>
      <c r="L63" s="3">
        <v>6.71</v>
      </c>
    </row>
    <row r="64" ht="13.5" customHeight="1">
      <c r="A64" s="4">
        <v>2013.0</v>
      </c>
      <c r="B64" s="1" t="s">
        <v>131</v>
      </c>
      <c r="C64" s="4" t="s">
        <v>19</v>
      </c>
      <c r="D64" s="4" t="s">
        <v>132</v>
      </c>
      <c r="E64" s="3">
        <v>69.0</v>
      </c>
      <c r="F64" s="3">
        <v>179.0</v>
      </c>
      <c r="G64" s="3">
        <v>4.6</v>
      </c>
      <c r="H64" s="3">
        <v>6.0</v>
      </c>
      <c r="I64" s="3">
        <v>32.0</v>
      </c>
      <c r="J64" s="3">
        <v>109.0</v>
      </c>
      <c r="K64" s="3">
        <v>4.53</v>
      </c>
      <c r="L64" s="3"/>
    </row>
    <row r="65" ht="13.5" customHeight="1">
      <c r="A65" s="5">
        <v>2013.0</v>
      </c>
      <c r="B65" s="1" t="s">
        <v>133</v>
      </c>
      <c r="C65" s="5" t="s">
        <v>16</v>
      </c>
      <c r="D65" s="5" t="s">
        <v>134</v>
      </c>
      <c r="E65" s="3">
        <v>71.88</v>
      </c>
      <c r="F65" s="3">
        <v>192.0</v>
      </c>
      <c r="G65" s="3">
        <v>4.36</v>
      </c>
      <c r="H65" s="3">
        <v>14.0</v>
      </c>
      <c r="I65" s="3">
        <v>35.5</v>
      </c>
      <c r="J65" s="3">
        <v>124.0</v>
      </c>
      <c r="K65" s="3">
        <v>4.21</v>
      </c>
      <c r="L65" s="3">
        <v>6.9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3.5" customHeight="1">
      <c r="A66" s="4">
        <v>2013.0</v>
      </c>
      <c r="B66" s="1" t="s">
        <v>135</v>
      </c>
      <c r="C66" s="4" t="s">
        <v>37</v>
      </c>
      <c r="D66" s="4" t="s">
        <v>17</v>
      </c>
      <c r="E66" s="3">
        <v>75.88</v>
      </c>
      <c r="F66" s="3">
        <v>283.0</v>
      </c>
      <c r="G66" s="3">
        <v>4.8</v>
      </c>
      <c r="H66" s="3">
        <v>29.0</v>
      </c>
      <c r="I66" s="3">
        <v>31.5</v>
      </c>
      <c r="J66" s="3">
        <v>112.0</v>
      </c>
      <c r="K66" s="3">
        <v>4.32</v>
      </c>
      <c r="L66" s="3">
        <v>7.32</v>
      </c>
    </row>
    <row r="67" ht="13.5" customHeight="1">
      <c r="A67" s="4">
        <v>2013.0</v>
      </c>
      <c r="B67" s="1" t="s">
        <v>136</v>
      </c>
      <c r="C67" s="4" t="s">
        <v>16</v>
      </c>
      <c r="D67" s="4" t="s">
        <v>137</v>
      </c>
      <c r="E67" s="3">
        <v>73.0</v>
      </c>
      <c r="F67" s="3">
        <v>205.0</v>
      </c>
      <c r="G67" s="3">
        <v>4.44</v>
      </c>
      <c r="H67" s="3">
        <v>15.0</v>
      </c>
      <c r="I67" s="3">
        <v>35.5</v>
      </c>
      <c r="J67" s="3">
        <v>127.0</v>
      </c>
      <c r="K67" s="3"/>
      <c r="L67" s="3"/>
    </row>
    <row r="68" ht="13.5" customHeight="1">
      <c r="A68" s="4">
        <v>2013.0</v>
      </c>
      <c r="B68" s="1" t="s">
        <v>138</v>
      </c>
      <c r="C68" s="4" t="s">
        <v>64</v>
      </c>
      <c r="D68" s="4" t="s">
        <v>139</v>
      </c>
      <c r="E68" s="3">
        <v>76.25</v>
      </c>
      <c r="F68" s="3">
        <v>299.0</v>
      </c>
      <c r="G68" s="3">
        <v>5.18</v>
      </c>
      <c r="H68" s="3">
        <v>28.0</v>
      </c>
      <c r="I68" s="3">
        <v>25.5</v>
      </c>
      <c r="J68" s="3">
        <v>101.0</v>
      </c>
      <c r="K68" s="3">
        <v>4.74</v>
      </c>
      <c r="L68" s="3">
        <v>7.7</v>
      </c>
    </row>
    <row r="69" ht="13.5" customHeight="1">
      <c r="A69" s="4">
        <v>2013.0</v>
      </c>
      <c r="B69" s="1" t="s">
        <v>140</v>
      </c>
      <c r="C69" s="4" t="s">
        <v>37</v>
      </c>
      <c r="D69" s="4" t="s">
        <v>141</v>
      </c>
      <c r="E69" s="3">
        <v>75.88</v>
      </c>
      <c r="F69" s="3">
        <v>262.0</v>
      </c>
      <c r="G69" s="3">
        <v>4.84</v>
      </c>
      <c r="H69" s="3">
        <v>20.0</v>
      </c>
      <c r="I69" s="3">
        <v>30.5</v>
      </c>
      <c r="J69" s="3">
        <v>111.0</v>
      </c>
      <c r="K69" s="3">
        <v>4.33</v>
      </c>
      <c r="L69" s="3">
        <v>7.07</v>
      </c>
    </row>
    <row r="70" ht="13.5" customHeight="1">
      <c r="A70" s="4">
        <v>2013.0</v>
      </c>
      <c r="B70" s="1" t="s">
        <v>142</v>
      </c>
      <c r="C70" s="4" t="s">
        <v>64</v>
      </c>
      <c r="D70" s="4" t="s">
        <v>143</v>
      </c>
      <c r="E70" s="3">
        <v>76.88</v>
      </c>
      <c r="F70" s="3">
        <v>302.0</v>
      </c>
      <c r="G70" s="3">
        <v>5.08</v>
      </c>
      <c r="H70" s="3">
        <v>25.0</v>
      </c>
      <c r="I70" s="3">
        <v>29.5</v>
      </c>
      <c r="J70" s="3">
        <v>112.0</v>
      </c>
      <c r="K70" s="3">
        <v>4.45</v>
      </c>
      <c r="L70" s="3">
        <v>7.49</v>
      </c>
    </row>
    <row r="71" ht="13.5" customHeight="1">
      <c r="A71" s="4">
        <v>2013.0</v>
      </c>
      <c r="B71" s="1" t="s">
        <v>144</v>
      </c>
      <c r="C71" s="4" t="s">
        <v>16</v>
      </c>
      <c r="D71" s="4" t="s">
        <v>145</v>
      </c>
      <c r="E71" s="3">
        <v>70.0</v>
      </c>
      <c r="F71" s="3">
        <v>186.0</v>
      </c>
      <c r="G71" s="3">
        <v>4.56</v>
      </c>
      <c r="H71" s="3">
        <v>15.0</v>
      </c>
      <c r="I71" s="3">
        <v>33.0</v>
      </c>
      <c r="J71" s="3">
        <v>122.0</v>
      </c>
      <c r="K71" s="3"/>
      <c r="L71" s="3"/>
    </row>
    <row r="72" ht="13.5" customHeight="1">
      <c r="A72" s="4">
        <v>2013.0</v>
      </c>
      <c r="B72" s="1" t="s">
        <v>146</v>
      </c>
      <c r="C72" s="4" t="s">
        <v>19</v>
      </c>
      <c r="D72" s="4" t="s">
        <v>44</v>
      </c>
      <c r="E72" s="3">
        <v>73.0</v>
      </c>
      <c r="F72" s="3">
        <v>214.0</v>
      </c>
      <c r="G72" s="3">
        <v>4.57</v>
      </c>
      <c r="H72" s="3">
        <v>15.0</v>
      </c>
      <c r="I72" s="3">
        <v>36.0</v>
      </c>
      <c r="J72" s="3">
        <v>115.0</v>
      </c>
      <c r="K72" s="3">
        <v>4.5</v>
      </c>
      <c r="L72" s="3"/>
    </row>
    <row r="73" ht="13.5" customHeight="1">
      <c r="A73" s="4">
        <v>2013.0</v>
      </c>
      <c r="B73" s="1" t="s">
        <v>147</v>
      </c>
      <c r="C73" s="4" t="s">
        <v>16</v>
      </c>
      <c r="D73" s="4" t="s">
        <v>90</v>
      </c>
      <c r="E73" s="3">
        <v>71.88</v>
      </c>
      <c r="F73" s="3">
        <v>201.0</v>
      </c>
      <c r="G73" s="3">
        <v>4.37</v>
      </c>
      <c r="H73" s="3"/>
      <c r="I73" s="3">
        <v>36.0</v>
      </c>
      <c r="J73" s="3">
        <v>122.0</v>
      </c>
      <c r="K73" s="3">
        <v>4.32</v>
      </c>
      <c r="L73" s="3">
        <v>6.95</v>
      </c>
    </row>
    <row r="74" ht="13.5" customHeight="1">
      <c r="A74" s="4">
        <v>2013.0</v>
      </c>
      <c r="B74" s="1" t="s">
        <v>148</v>
      </c>
      <c r="C74" s="4" t="s">
        <v>16</v>
      </c>
      <c r="D74" s="4" t="s">
        <v>149</v>
      </c>
      <c r="E74" s="3">
        <v>72.88</v>
      </c>
      <c r="F74" s="3">
        <v>187.0</v>
      </c>
      <c r="G74" s="3">
        <v>4.54</v>
      </c>
      <c r="H74" s="3">
        <v>4.0</v>
      </c>
      <c r="I74" s="3">
        <v>36.0</v>
      </c>
      <c r="J74" s="3">
        <v>126.0</v>
      </c>
      <c r="K74" s="3">
        <v>4.32</v>
      </c>
      <c r="L74" s="3">
        <v>7.17</v>
      </c>
    </row>
    <row r="75" ht="13.5" customHeight="1">
      <c r="A75" s="4">
        <v>2013.0</v>
      </c>
      <c r="B75" s="1" t="s">
        <v>150</v>
      </c>
      <c r="C75" s="4" t="s">
        <v>19</v>
      </c>
      <c r="D75" s="4" t="s">
        <v>151</v>
      </c>
      <c r="E75" s="3">
        <v>70.5</v>
      </c>
      <c r="F75" s="3">
        <v>199.0</v>
      </c>
      <c r="G75" s="3">
        <v>4.43</v>
      </c>
      <c r="H75" s="3"/>
      <c r="I75" s="3">
        <v>36.5</v>
      </c>
      <c r="J75" s="3">
        <v>123.0</v>
      </c>
      <c r="K75" s="3">
        <v>4.22</v>
      </c>
      <c r="L75" s="3">
        <v>7.09</v>
      </c>
    </row>
    <row r="76" ht="13.5" customHeight="1">
      <c r="A76" s="4">
        <v>2013.0</v>
      </c>
      <c r="B76" s="1" t="s">
        <v>152</v>
      </c>
      <c r="C76" s="4" t="s">
        <v>16</v>
      </c>
      <c r="D76" s="4" t="s">
        <v>153</v>
      </c>
      <c r="E76" s="3">
        <v>71.63</v>
      </c>
      <c r="F76" s="3">
        <v>190.0</v>
      </c>
      <c r="G76" s="3">
        <v>4.38</v>
      </c>
      <c r="H76" s="3">
        <v>16.0</v>
      </c>
      <c r="I76" s="3">
        <v>37.5</v>
      </c>
      <c r="J76" s="3">
        <v>125.0</v>
      </c>
      <c r="K76" s="3">
        <v>3.85</v>
      </c>
      <c r="L76" s="3"/>
    </row>
    <row r="77" ht="13.5" customHeight="1">
      <c r="A77" s="4">
        <v>2013.0</v>
      </c>
      <c r="B77" s="1" t="s">
        <v>154</v>
      </c>
      <c r="C77" s="4" t="s">
        <v>37</v>
      </c>
      <c r="D77" s="4" t="s">
        <v>25</v>
      </c>
      <c r="E77" s="3">
        <v>79.0</v>
      </c>
      <c r="F77" s="3">
        <v>266.0</v>
      </c>
      <c r="G77" s="3">
        <v>4.72</v>
      </c>
      <c r="H77" s="3">
        <v>14.0</v>
      </c>
      <c r="I77" s="3">
        <v>35.0</v>
      </c>
      <c r="J77" s="3">
        <v>128.0</v>
      </c>
      <c r="K77" s="3">
        <v>4.3</v>
      </c>
      <c r="L77" s="3">
        <v>6.89</v>
      </c>
    </row>
    <row r="78" ht="13.5" customHeight="1">
      <c r="A78" s="4">
        <v>2013.0</v>
      </c>
      <c r="B78" s="1" t="s">
        <v>155</v>
      </c>
      <c r="C78" s="4" t="s">
        <v>35</v>
      </c>
      <c r="D78" s="4" t="s">
        <v>25</v>
      </c>
      <c r="E78" s="3">
        <v>73.38</v>
      </c>
      <c r="F78" s="3">
        <v>243.0</v>
      </c>
      <c r="G78" s="3">
        <v>4.76</v>
      </c>
      <c r="H78" s="3">
        <v>15.0</v>
      </c>
      <c r="I78" s="3">
        <v>33.0</v>
      </c>
      <c r="J78" s="3">
        <v>113.0</v>
      </c>
      <c r="K78" s="3">
        <v>4.26</v>
      </c>
      <c r="L78" s="3">
        <v>7.3</v>
      </c>
    </row>
    <row r="79" ht="13.5" customHeight="1">
      <c r="A79" s="4">
        <v>2013.0</v>
      </c>
      <c r="B79" s="1" t="s">
        <v>156</v>
      </c>
      <c r="C79" s="4" t="s">
        <v>37</v>
      </c>
      <c r="D79" s="4" t="s">
        <v>157</v>
      </c>
      <c r="E79" s="3">
        <v>78.25</v>
      </c>
      <c r="F79" s="3">
        <v>248.0</v>
      </c>
      <c r="G79" s="3">
        <v>4.6</v>
      </c>
      <c r="H79" s="3"/>
      <c r="I79" s="3">
        <v>32.5</v>
      </c>
      <c r="J79" s="3">
        <v>122.0</v>
      </c>
      <c r="K79" s="3">
        <v>4.35</v>
      </c>
      <c r="L79" s="3">
        <v>7.02</v>
      </c>
    </row>
    <row r="80" ht="13.5" customHeight="1">
      <c r="A80" s="4">
        <v>2013.0</v>
      </c>
      <c r="B80" s="1" t="s">
        <v>158</v>
      </c>
      <c r="C80" s="4" t="s">
        <v>97</v>
      </c>
      <c r="D80" s="4" t="s">
        <v>159</v>
      </c>
      <c r="E80" s="3">
        <v>76.88</v>
      </c>
      <c r="F80" s="3">
        <v>262.0</v>
      </c>
      <c r="G80" s="3">
        <v>4.75</v>
      </c>
      <c r="H80" s="3">
        <v>22.0</v>
      </c>
      <c r="I80" s="3">
        <v>35.0</v>
      </c>
      <c r="J80" s="3">
        <v>112.0</v>
      </c>
      <c r="K80" s="3">
        <v>4.52</v>
      </c>
      <c r="L80" s="3">
        <v>7.36</v>
      </c>
    </row>
    <row r="81" ht="13.5" customHeight="1">
      <c r="A81" s="4">
        <v>2013.0</v>
      </c>
      <c r="B81" s="1" t="s">
        <v>160</v>
      </c>
      <c r="C81" s="4" t="s">
        <v>161</v>
      </c>
      <c r="D81" s="4" t="s">
        <v>57</v>
      </c>
      <c r="E81" s="3">
        <v>74.0</v>
      </c>
      <c r="F81" s="3">
        <v>193.0</v>
      </c>
      <c r="G81" s="3">
        <v>4.74</v>
      </c>
      <c r="H81" s="3"/>
      <c r="I81" s="3">
        <v>33.5</v>
      </c>
      <c r="J81" s="3">
        <v>116.0</v>
      </c>
      <c r="K81" s="3"/>
      <c r="L81" s="3"/>
    </row>
    <row r="82" ht="13.5" customHeight="1">
      <c r="A82" s="4">
        <v>2013.0</v>
      </c>
      <c r="B82" s="1" t="s">
        <v>162</v>
      </c>
      <c r="C82" s="4" t="s">
        <v>16</v>
      </c>
      <c r="D82" s="4" t="s">
        <v>59</v>
      </c>
      <c r="E82" s="3">
        <v>71.13</v>
      </c>
      <c r="F82" s="3">
        <v>201.0</v>
      </c>
      <c r="G82" s="3">
        <v>4.47</v>
      </c>
      <c r="H82" s="3">
        <v>22.0</v>
      </c>
      <c r="I82" s="3">
        <v>38.0</v>
      </c>
      <c r="J82" s="3">
        <v>125.0</v>
      </c>
      <c r="K82" s="3">
        <v>4.15</v>
      </c>
      <c r="L82" s="3">
        <v>6.7</v>
      </c>
    </row>
    <row r="83" ht="13.5" customHeight="1">
      <c r="A83" s="4">
        <v>2013.0</v>
      </c>
      <c r="B83" s="1" t="s">
        <v>163</v>
      </c>
      <c r="C83" s="4" t="s">
        <v>164</v>
      </c>
      <c r="D83" s="4" t="s">
        <v>41</v>
      </c>
      <c r="E83" s="3">
        <v>73.25</v>
      </c>
      <c r="F83" s="3">
        <v>213.0</v>
      </c>
      <c r="G83" s="3">
        <v>4.74</v>
      </c>
      <c r="H83" s="3">
        <v>11.0</v>
      </c>
      <c r="I83" s="3">
        <v>29.0</v>
      </c>
      <c r="J83" s="3">
        <v>110.0</v>
      </c>
      <c r="K83" s="3"/>
      <c r="L83" s="3"/>
    </row>
    <row r="84" ht="13.5" customHeight="1">
      <c r="A84" s="4">
        <v>2013.0</v>
      </c>
      <c r="B84" s="1" t="s">
        <v>165</v>
      </c>
      <c r="C84" s="4" t="s">
        <v>61</v>
      </c>
      <c r="D84" s="4" t="s">
        <v>57</v>
      </c>
      <c r="E84" s="3">
        <v>76.63</v>
      </c>
      <c r="F84" s="3">
        <v>237.0</v>
      </c>
      <c r="G84" s="3">
        <v>4.65</v>
      </c>
      <c r="H84" s="3"/>
      <c r="I84" s="3">
        <v>34.0</v>
      </c>
      <c r="J84" s="3">
        <v>118.0</v>
      </c>
      <c r="K84" s="3">
        <v>4.21</v>
      </c>
      <c r="L84" s="3">
        <v>7.08</v>
      </c>
    </row>
    <row r="85" ht="13.5" customHeight="1">
      <c r="A85" s="4">
        <v>2013.0</v>
      </c>
      <c r="B85" s="1" t="s">
        <v>166</v>
      </c>
      <c r="C85" s="4" t="s">
        <v>40</v>
      </c>
      <c r="D85" s="4" t="s">
        <v>167</v>
      </c>
      <c r="E85" s="3">
        <v>75.38</v>
      </c>
      <c r="F85" s="3">
        <v>300.0</v>
      </c>
      <c r="G85" s="3">
        <v>5.06</v>
      </c>
      <c r="H85" s="3">
        <v>24.0</v>
      </c>
      <c r="I85" s="3">
        <v>30.0</v>
      </c>
      <c r="J85" s="3">
        <v>107.0</v>
      </c>
      <c r="K85" s="3">
        <v>5.0</v>
      </c>
      <c r="L85" s="3">
        <v>7.77</v>
      </c>
    </row>
    <row r="86" ht="13.5" customHeight="1">
      <c r="A86" s="4">
        <v>2013.0</v>
      </c>
      <c r="B86" s="1" t="s">
        <v>168</v>
      </c>
      <c r="C86" s="4" t="s">
        <v>169</v>
      </c>
      <c r="D86" s="4" t="s">
        <v>137</v>
      </c>
      <c r="E86" s="3">
        <v>71.0</v>
      </c>
      <c r="F86" s="3">
        <v>209.0</v>
      </c>
      <c r="G86" s="3">
        <v>4.44</v>
      </c>
      <c r="H86" s="3"/>
      <c r="I86" s="3">
        <v>39.0</v>
      </c>
      <c r="J86" s="3">
        <v>134.0</v>
      </c>
      <c r="K86" s="3">
        <v>4.07</v>
      </c>
      <c r="L86" s="3"/>
    </row>
    <row r="87" ht="13.5" customHeight="1">
      <c r="A87" s="4">
        <v>2013.0</v>
      </c>
      <c r="B87" s="1" t="s">
        <v>170</v>
      </c>
      <c r="C87" s="4" t="s">
        <v>43</v>
      </c>
      <c r="D87" s="4" t="s">
        <v>90</v>
      </c>
      <c r="E87" s="3">
        <v>73.0</v>
      </c>
      <c r="F87" s="3">
        <v>220.0</v>
      </c>
      <c r="G87" s="3">
        <v>4.55</v>
      </c>
      <c r="H87" s="3"/>
      <c r="I87" s="3"/>
      <c r="J87" s="3"/>
      <c r="K87" s="3"/>
      <c r="L87" s="3"/>
    </row>
    <row r="88" ht="13.5" customHeight="1">
      <c r="A88" s="4">
        <v>2013.0</v>
      </c>
      <c r="B88" s="1" t="s">
        <v>171</v>
      </c>
      <c r="C88" s="4" t="s">
        <v>40</v>
      </c>
      <c r="D88" s="4" t="s">
        <v>172</v>
      </c>
      <c r="E88" s="3">
        <v>76.13</v>
      </c>
      <c r="F88" s="3">
        <v>317.0</v>
      </c>
      <c r="G88" s="3">
        <v>5.31</v>
      </c>
      <c r="H88" s="3">
        <v>23.0</v>
      </c>
      <c r="I88" s="3">
        <v>22.2</v>
      </c>
      <c r="J88" s="3">
        <v>105.0</v>
      </c>
      <c r="K88" s="3">
        <v>4.65</v>
      </c>
      <c r="L88" s="3">
        <v>7.72</v>
      </c>
    </row>
    <row r="89" ht="13.5" customHeight="1">
      <c r="A89" s="4">
        <v>2013.0</v>
      </c>
      <c r="B89" s="1" t="s">
        <v>173</v>
      </c>
      <c r="C89" s="4" t="s">
        <v>64</v>
      </c>
      <c r="D89" s="4" t="s">
        <v>102</v>
      </c>
      <c r="E89" s="3">
        <v>78.88</v>
      </c>
      <c r="F89" s="3">
        <v>316.0</v>
      </c>
      <c r="G89" s="3">
        <v>5.21</v>
      </c>
      <c r="H89" s="3">
        <v>24.0</v>
      </c>
      <c r="I89" s="3">
        <v>28.5</v>
      </c>
      <c r="J89" s="3">
        <v>108.0</v>
      </c>
      <c r="K89" s="3">
        <v>4.7</v>
      </c>
      <c r="L89" s="3">
        <v>7.81</v>
      </c>
    </row>
    <row r="90" ht="13.5" customHeight="1">
      <c r="A90" s="4">
        <v>2013.0</v>
      </c>
      <c r="B90" s="1" t="s">
        <v>174</v>
      </c>
      <c r="C90" s="4" t="s">
        <v>64</v>
      </c>
      <c r="D90" s="4" t="s">
        <v>175</v>
      </c>
      <c r="E90" s="3">
        <v>79.25</v>
      </c>
      <c r="F90" s="3">
        <v>306.0</v>
      </c>
      <c r="G90" s="3">
        <v>5.05</v>
      </c>
      <c r="H90" s="3">
        <v>27.0</v>
      </c>
      <c r="I90" s="3">
        <v>28.5</v>
      </c>
      <c r="J90" s="3">
        <v>116.0</v>
      </c>
      <c r="K90" s="3">
        <v>4.44</v>
      </c>
      <c r="L90" s="3">
        <v>7.59</v>
      </c>
    </row>
    <row r="91" ht="13.5" customHeight="1">
      <c r="A91" s="4">
        <v>2013.0</v>
      </c>
      <c r="B91" s="1" t="s">
        <v>176</v>
      </c>
      <c r="C91" s="4" t="s">
        <v>40</v>
      </c>
      <c r="D91" s="4" t="s">
        <v>177</v>
      </c>
      <c r="E91" s="3">
        <v>76.13</v>
      </c>
      <c r="F91" s="3">
        <v>320.0</v>
      </c>
      <c r="G91" s="3">
        <v>5.25</v>
      </c>
      <c r="H91" s="3">
        <v>36.0</v>
      </c>
      <c r="I91" s="3">
        <v>28.0</v>
      </c>
      <c r="J91" s="3">
        <v>95.0</v>
      </c>
      <c r="K91" s="3">
        <v>5.09</v>
      </c>
      <c r="L91" s="3">
        <v>7.99</v>
      </c>
    </row>
    <row r="92" ht="13.5" customHeight="1">
      <c r="A92" s="4">
        <v>2013.0</v>
      </c>
      <c r="B92" s="1" t="s">
        <v>178</v>
      </c>
      <c r="C92" s="4" t="s">
        <v>52</v>
      </c>
      <c r="D92" s="4" t="s">
        <v>54</v>
      </c>
      <c r="E92" s="3">
        <v>73.25</v>
      </c>
      <c r="F92" s="3">
        <v>213.0</v>
      </c>
      <c r="G92" s="3">
        <v>4.53</v>
      </c>
      <c r="H92" s="3">
        <v>17.0</v>
      </c>
      <c r="I92" s="3">
        <v>40.5</v>
      </c>
      <c r="J92" s="3">
        <v>134.0</v>
      </c>
      <c r="K92" s="3">
        <v>4.22</v>
      </c>
      <c r="L92" s="3">
        <v>6.99</v>
      </c>
    </row>
    <row r="93" ht="13.5" customHeight="1">
      <c r="A93" s="4">
        <v>2013.0</v>
      </c>
      <c r="B93" s="1" t="s">
        <v>179</v>
      </c>
      <c r="C93" s="4" t="s">
        <v>35</v>
      </c>
      <c r="D93" s="4" t="s">
        <v>180</v>
      </c>
      <c r="E93" s="3">
        <v>74.0</v>
      </c>
      <c r="F93" s="3">
        <v>247.0</v>
      </c>
      <c r="G93" s="3">
        <v>4.75</v>
      </c>
      <c r="H93" s="3">
        <v>24.0</v>
      </c>
      <c r="I93" s="3"/>
      <c r="J93" s="3">
        <v>114.0</v>
      </c>
      <c r="K93" s="3"/>
      <c r="L93" s="3"/>
    </row>
    <row r="94" ht="13.5" customHeight="1">
      <c r="A94" s="4">
        <v>2013.0</v>
      </c>
      <c r="B94" s="1" t="s">
        <v>181</v>
      </c>
      <c r="C94" s="4" t="s">
        <v>22</v>
      </c>
      <c r="D94" s="4" t="s">
        <v>57</v>
      </c>
      <c r="E94" s="3">
        <v>74.13</v>
      </c>
      <c r="F94" s="3">
        <v>292.0</v>
      </c>
      <c r="G94" s="3">
        <v>5.06</v>
      </c>
      <c r="H94" s="3">
        <v>23.0</v>
      </c>
      <c r="I94" s="3">
        <v>30.0</v>
      </c>
      <c r="J94" s="3">
        <v>103.0</v>
      </c>
      <c r="K94" s="3">
        <v>4.88</v>
      </c>
      <c r="L94" s="3">
        <v>7.61</v>
      </c>
    </row>
    <row r="95" ht="13.5" customHeight="1">
      <c r="A95" s="4">
        <v>2013.0</v>
      </c>
      <c r="B95" s="1" t="s">
        <v>182</v>
      </c>
      <c r="C95" s="4" t="s">
        <v>37</v>
      </c>
      <c r="D95" s="4" t="s">
        <v>65</v>
      </c>
      <c r="E95" s="3">
        <v>77.25</v>
      </c>
      <c r="F95" s="3">
        <v>271.0</v>
      </c>
      <c r="G95" s="3">
        <v>4.63</v>
      </c>
      <c r="H95" s="3">
        <v>21.0</v>
      </c>
      <c r="I95" s="3">
        <v>34.5</v>
      </c>
      <c r="J95" s="3">
        <v>118.0</v>
      </c>
      <c r="K95" s="3">
        <v>4.26</v>
      </c>
      <c r="L95" s="3">
        <v>7.11</v>
      </c>
    </row>
    <row r="96" ht="13.5" customHeight="1">
      <c r="A96" s="4">
        <v>2013.0</v>
      </c>
      <c r="B96" s="1" t="s">
        <v>183</v>
      </c>
      <c r="C96" s="4" t="s">
        <v>40</v>
      </c>
      <c r="D96" s="4" t="s">
        <v>184</v>
      </c>
      <c r="E96" s="3">
        <v>77.88</v>
      </c>
      <c r="F96" s="3">
        <v>318.0</v>
      </c>
      <c r="G96" s="3">
        <v>5.33</v>
      </c>
      <c r="H96" s="3">
        <v>28.0</v>
      </c>
      <c r="I96" s="3">
        <v>30.0</v>
      </c>
      <c r="J96" s="3">
        <v>108.0</v>
      </c>
      <c r="K96" s="3">
        <v>4.75</v>
      </c>
      <c r="L96" s="3">
        <v>7.65</v>
      </c>
    </row>
    <row r="97" ht="13.5" customHeight="1">
      <c r="A97" s="4">
        <v>2013.0</v>
      </c>
      <c r="B97" s="1" t="s">
        <v>185</v>
      </c>
      <c r="C97" s="4" t="s">
        <v>97</v>
      </c>
      <c r="D97" s="4" t="s">
        <v>186</v>
      </c>
      <c r="E97" s="3">
        <v>77.88</v>
      </c>
      <c r="F97" s="3">
        <v>254.0</v>
      </c>
      <c r="G97" s="3">
        <v>4.84</v>
      </c>
      <c r="H97" s="3"/>
      <c r="I97" s="3">
        <v>32.0</v>
      </c>
      <c r="J97" s="3">
        <v>114.0</v>
      </c>
      <c r="K97" s="3">
        <v>4.31</v>
      </c>
      <c r="L97" s="3">
        <v>7.07</v>
      </c>
    </row>
    <row r="98" ht="13.5" customHeight="1">
      <c r="A98" s="4">
        <v>2013.0</v>
      </c>
      <c r="B98" s="1" t="s">
        <v>187</v>
      </c>
      <c r="C98" s="4" t="s">
        <v>61</v>
      </c>
      <c r="D98" s="4" t="s">
        <v>188</v>
      </c>
      <c r="E98" s="3">
        <v>74.38</v>
      </c>
      <c r="F98" s="3">
        <v>218.0</v>
      </c>
      <c r="G98" s="3">
        <v>4.58</v>
      </c>
      <c r="H98" s="3"/>
      <c r="I98" s="3">
        <v>33.5</v>
      </c>
      <c r="J98" s="3">
        <v>124.0</v>
      </c>
      <c r="K98" s="3"/>
      <c r="L98" s="3"/>
    </row>
    <row r="99" ht="13.5" customHeight="1">
      <c r="A99" s="4">
        <v>2013.0</v>
      </c>
      <c r="B99" s="1" t="s">
        <v>189</v>
      </c>
      <c r="C99" s="4" t="s">
        <v>43</v>
      </c>
      <c r="D99" s="4" t="s">
        <v>190</v>
      </c>
      <c r="E99" s="3">
        <v>70.5</v>
      </c>
      <c r="F99" s="3">
        <v>218.0</v>
      </c>
      <c r="G99" s="3">
        <v>4.75</v>
      </c>
      <c r="H99" s="3">
        <v>22.0</v>
      </c>
      <c r="I99" s="3">
        <v>34.5</v>
      </c>
      <c r="J99" s="3">
        <v>119.0</v>
      </c>
      <c r="K99" s="3"/>
      <c r="L99" s="3"/>
    </row>
    <row r="100" ht="13.5" customHeight="1">
      <c r="A100" s="4">
        <v>2013.0</v>
      </c>
      <c r="B100" s="1" t="s">
        <v>191</v>
      </c>
      <c r="C100" s="4" t="s">
        <v>35</v>
      </c>
      <c r="D100" s="4" t="s">
        <v>192</v>
      </c>
      <c r="E100" s="3">
        <v>73.0</v>
      </c>
      <c r="F100" s="3">
        <v>243.0</v>
      </c>
      <c r="G100" s="3">
        <v>4.78</v>
      </c>
      <c r="H100" s="3">
        <v>22.0</v>
      </c>
      <c r="I100" s="3"/>
      <c r="J100" s="3">
        <v>119.0</v>
      </c>
      <c r="K100" s="3"/>
      <c r="L100" s="3"/>
    </row>
    <row r="101" ht="13.5" customHeight="1">
      <c r="A101" s="4">
        <v>2013.0</v>
      </c>
      <c r="B101" s="1" t="s">
        <v>193</v>
      </c>
      <c r="C101" s="4" t="s">
        <v>43</v>
      </c>
      <c r="D101" s="4" t="s">
        <v>194</v>
      </c>
      <c r="E101" s="3">
        <v>68.38</v>
      </c>
      <c r="F101" s="3">
        <v>202.0</v>
      </c>
      <c r="G101" s="3">
        <v>4.53</v>
      </c>
      <c r="H101" s="3">
        <v>19.0</v>
      </c>
      <c r="I101" s="3">
        <v>33.5</v>
      </c>
      <c r="J101" s="3">
        <v>122.0</v>
      </c>
      <c r="K101" s="3">
        <v>4.12</v>
      </c>
      <c r="L101" s="3">
        <v>6.91</v>
      </c>
    </row>
    <row r="102" ht="13.5" customHeight="1">
      <c r="A102" s="4">
        <v>2013.0</v>
      </c>
      <c r="B102" s="1" t="s">
        <v>195</v>
      </c>
      <c r="C102" s="4" t="s">
        <v>16</v>
      </c>
      <c r="D102" s="4" t="s">
        <v>172</v>
      </c>
      <c r="E102" s="3">
        <v>68.25</v>
      </c>
      <c r="F102" s="3">
        <v>190.0</v>
      </c>
      <c r="G102" s="3">
        <v>4.46</v>
      </c>
      <c r="H102" s="3">
        <v>10.0</v>
      </c>
      <c r="I102" s="3"/>
      <c r="J102" s="3"/>
      <c r="K102" s="3"/>
      <c r="L102" s="3"/>
    </row>
    <row r="103" ht="13.5" customHeight="1">
      <c r="A103" s="4">
        <v>2013.0</v>
      </c>
      <c r="B103" s="1" t="s">
        <v>196</v>
      </c>
      <c r="C103" s="4" t="s">
        <v>40</v>
      </c>
      <c r="D103" s="4" t="s">
        <v>29</v>
      </c>
      <c r="E103" s="3">
        <v>75.25</v>
      </c>
      <c r="F103" s="3">
        <v>320.0</v>
      </c>
      <c r="G103" s="3">
        <v>5.11</v>
      </c>
      <c r="H103" s="3">
        <v>27.0</v>
      </c>
      <c r="I103" s="3"/>
      <c r="J103" s="3"/>
      <c r="K103" s="3">
        <v>4.63</v>
      </c>
      <c r="L103" s="3">
        <v>7.45</v>
      </c>
    </row>
    <row r="104" ht="13.5" customHeight="1">
      <c r="A104" s="4">
        <v>2013.0</v>
      </c>
      <c r="B104" s="1" t="s">
        <v>197</v>
      </c>
      <c r="C104" s="4" t="s">
        <v>40</v>
      </c>
      <c r="D104" s="4" t="s">
        <v>198</v>
      </c>
      <c r="E104" s="3">
        <v>75.63</v>
      </c>
      <c r="F104" s="3">
        <v>307.0</v>
      </c>
      <c r="G104" s="3">
        <v>5.09</v>
      </c>
      <c r="H104" s="3">
        <v>29.0</v>
      </c>
      <c r="I104" s="3">
        <v>29.5</v>
      </c>
      <c r="J104" s="3">
        <v>109.0</v>
      </c>
      <c r="K104" s="3">
        <v>4.69</v>
      </c>
      <c r="L104" s="3">
        <v>7.48</v>
      </c>
    </row>
    <row r="105" ht="13.5" customHeight="1">
      <c r="A105" s="4">
        <v>2013.0</v>
      </c>
      <c r="B105" s="1" t="s">
        <v>199</v>
      </c>
      <c r="C105" s="4" t="s">
        <v>169</v>
      </c>
      <c r="D105" s="4" t="s">
        <v>200</v>
      </c>
      <c r="E105" s="3">
        <v>72.0</v>
      </c>
      <c r="F105" s="3">
        <v>213.0</v>
      </c>
      <c r="G105" s="3">
        <v>4.57</v>
      </c>
      <c r="H105" s="3">
        <v>17.0</v>
      </c>
      <c r="I105" s="3">
        <v>35.0</v>
      </c>
      <c r="J105" s="3">
        <v>124.0</v>
      </c>
      <c r="K105" s="3">
        <v>4.09</v>
      </c>
      <c r="L105" s="3">
        <v>7.02</v>
      </c>
    </row>
    <row r="106" ht="13.5" customHeight="1">
      <c r="A106" s="4">
        <v>2013.0</v>
      </c>
      <c r="B106" s="1" t="s">
        <v>201</v>
      </c>
      <c r="C106" s="4" t="s">
        <v>97</v>
      </c>
      <c r="D106" s="4" t="s">
        <v>180</v>
      </c>
      <c r="E106" s="3">
        <v>75.38</v>
      </c>
      <c r="F106" s="3">
        <v>252.0</v>
      </c>
      <c r="G106" s="3">
        <v>4.65</v>
      </c>
      <c r="H106" s="3">
        <v>18.0</v>
      </c>
      <c r="I106" s="3">
        <v>34.5</v>
      </c>
      <c r="J106" s="3">
        <v>116.0</v>
      </c>
      <c r="K106" s="3">
        <v>4.27</v>
      </c>
      <c r="L106" s="3">
        <v>7.12</v>
      </c>
    </row>
    <row r="107" ht="13.5" customHeight="1">
      <c r="A107" s="4">
        <v>2013.0</v>
      </c>
      <c r="B107" s="1" t="s">
        <v>202</v>
      </c>
      <c r="C107" s="4" t="s">
        <v>40</v>
      </c>
      <c r="D107" s="4" t="s">
        <v>203</v>
      </c>
      <c r="E107" s="3">
        <v>77.0</v>
      </c>
      <c r="F107" s="3">
        <v>313.0</v>
      </c>
      <c r="G107" s="3">
        <v>5.37</v>
      </c>
      <c r="H107" s="3">
        <v>17.0</v>
      </c>
      <c r="I107" s="3">
        <v>23.0</v>
      </c>
      <c r="J107" s="3">
        <v>92.0</v>
      </c>
      <c r="K107" s="3">
        <v>4.74</v>
      </c>
      <c r="L107" s="3">
        <v>8.12</v>
      </c>
    </row>
    <row r="108" ht="13.5" customHeight="1">
      <c r="A108" s="4">
        <v>2013.0</v>
      </c>
      <c r="B108" s="1" t="s">
        <v>204</v>
      </c>
      <c r="C108" s="4" t="s">
        <v>16</v>
      </c>
      <c r="D108" s="4" t="s">
        <v>124</v>
      </c>
      <c r="E108" s="3">
        <v>70.63</v>
      </c>
      <c r="F108" s="3">
        <v>192.0</v>
      </c>
      <c r="G108" s="3">
        <v>4.39</v>
      </c>
      <c r="H108" s="3">
        <v>22.0</v>
      </c>
      <c r="I108" s="3">
        <v>35.0</v>
      </c>
      <c r="J108" s="3">
        <v>127.0</v>
      </c>
      <c r="K108" s="3">
        <v>4.06</v>
      </c>
      <c r="L108" s="3">
        <v>6.82</v>
      </c>
    </row>
    <row r="109" ht="13.5" customHeight="1">
      <c r="A109" s="4">
        <v>2013.0</v>
      </c>
      <c r="B109" s="1" t="s">
        <v>205</v>
      </c>
      <c r="C109" s="4" t="s">
        <v>61</v>
      </c>
      <c r="D109" s="4" t="s">
        <v>206</v>
      </c>
      <c r="E109" s="3">
        <v>74.75</v>
      </c>
      <c r="F109" s="3">
        <v>226.0</v>
      </c>
      <c r="G109" s="3">
        <v>4.92</v>
      </c>
      <c r="H109" s="3"/>
      <c r="I109" s="3">
        <v>32.0</v>
      </c>
      <c r="J109" s="3">
        <v>116.0</v>
      </c>
      <c r="K109" s="3">
        <v>4.52</v>
      </c>
      <c r="L109" s="3">
        <v>6.95</v>
      </c>
    </row>
    <row r="110" ht="13.5" customHeight="1">
      <c r="A110" s="4">
        <v>2013.0</v>
      </c>
      <c r="B110" s="1" t="s">
        <v>207</v>
      </c>
      <c r="C110" s="4" t="s">
        <v>35</v>
      </c>
      <c r="D110" s="4" t="s">
        <v>208</v>
      </c>
      <c r="E110" s="3">
        <v>75.5</v>
      </c>
      <c r="F110" s="3">
        <v>250.0</v>
      </c>
      <c r="G110" s="3">
        <v>4.64</v>
      </c>
      <c r="H110" s="3">
        <v>19.0</v>
      </c>
      <c r="I110" s="3">
        <v>41.5</v>
      </c>
      <c r="J110" s="3">
        <v>139.0</v>
      </c>
      <c r="K110" s="3">
        <v>4.32</v>
      </c>
      <c r="L110" s="3">
        <v>7.1</v>
      </c>
    </row>
    <row r="111" ht="13.5" customHeight="1">
      <c r="A111" s="4">
        <v>2013.0</v>
      </c>
      <c r="B111" s="1" t="s">
        <v>209</v>
      </c>
      <c r="C111" s="4" t="s">
        <v>22</v>
      </c>
      <c r="D111" s="4" t="s">
        <v>210</v>
      </c>
      <c r="E111" s="3">
        <v>75.38</v>
      </c>
      <c r="F111" s="3">
        <v>302.0</v>
      </c>
      <c r="G111" s="3">
        <v>5.08</v>
      </c>
      <c r="H111" s="3">
        <v>28.0</v>
      </c>
      <c r="I111" s="3">
        <v>32.5</v>
      </c>
      <c r="J111" s="3">
        <v>115.0</v>
      </c>
      <c r="K111" s="3">
        <v>4.39</v>
      </c>
      <c r="L111" s="3">
        <v>7.2</v>
      </c>
    </row>
    <row r="112" ht="13.5" customHeight="1">
      <c r="A112" s="4">
        <v>2013.0</v>
      </c>
      <c r="B112" s="1" t="s">
        <v>211</v>
      </c>
      <c r="C112" s="4" t="s">
        <v>35</v>
      </c>
      <c r="D112" s="4" t="s">
        <v>23</v>
      </c>
      <c r="E112" s="3">
        <v>75.0</v>
      </c>
      <c r="F112" s="3">
        <v>241.0</v>
      </c>
      <c r="G112" s="3">
        <v>4.74</v>
      </c>
      <c r="H112" s="3"/>
      <c r="I112" s="3"/>
      <c r="J112" s="3"/>
      <c r="K112" s="3"/>
      <c r="L112" s="3"/>
    </row>
    <row r="113" ht="13.5" customHeight="1">
      <c r="A113" s="4">
        <v>2013.0</v>
      </c>
      <c r="B113" s="1" t="s">
        <v>212</v>
      </c>
      <c r="C113" s="4" t="s">
        <v>64</v>
      </c>
      <c r="D113" s="4" t="s">
        <v>208</v>
      </c>
      <c r="E113" s="3">
        <v>76.38</v>
      </c>
      <c r="F113" s="3">
        <v>313.0</v>
      </c>
      <c r="G113" s="3">
        <v>5.44</v>
      </c>
      <c r="H113" s="3">
        <v>23.0</v>
      </c>
      <c r="I113" s="3">
        <v>21.0</v>
      </c>
      <c r="J113" s="3">
        <v>94.0</v>
      </c>
      <c r="K113" s="3">
        <v>5.07</v>
      </c>
      <c r="L113" s="3">
        <v>8.23</v>
      </c>
    </row>
    <row r="114" ht="13.5" customHeight="1">
      <c r="A114" s="4">
        <v>2013.0</v>
      </c>
      <c r="B114" s="1" t="s">
        <v>213</v>
      </c>
      <c r="C114" s="4" t="s">
        <v>43</v>
      </c>
      <c r="D114" s="4" t="s">
        <v>214</v>
      </c>
      <c r="E114" s="3">
        <v>67.38</v>
      </c>
      <c r="F114" s="3">
        <v>203.0</v>
      </c>
      <c r="G114" s="3">
        <v>4.68</v>
      </c>
      <c r="H114" s="3">
        <v>20.0</v>
      </c>
      <c r="I114" s="3">
        <v>29.0</v>
      </c>
      <c r="J114" s="3">
        <v>110.0</v>
      </c>
      <c r="K114" s="3"/>
      <c r="L114" s="3"/>
    </row>
    <row r="115" ht="13.5" customHeight="1">
      <c r="A115" s="4">
        <v>2013.0</v>
      </c>
      <c r="B115" s="1" t="s">
        <v>215</v>
      </c>
      <c r="C115" s="4" t="s">
        <v>169</v>
      </c>
      <c r="D115" s="4" t="s">
        <v>216</v>
      </c>
      <c r="E115" s="3">
        <v>72.75</v>
      </c>
      <c r="F115" s="3">
        <v>202.0</v>
      </c>
      <c r="G115" s="3">
        <v>4.64</v>
      </c>
      <c r="H115" s="3">
        <v>17.0</v>
      </c>
      <c r="I115" s="3">
        <v>36.0</v>
      </c>
      <c r="J115" s="3">
        <v>122.0</v>
      </c>
      <c r="K115" s="3">
        <v>4.34</v>
      </c>
      <c r="L115" s="3">
        <v>6.68</v>
      </c>
    </row>
    <row r="116" ht="13.5" customHeight="1">
      <c r="A116" s="4">
        <v>2013.0</v>
      </c>
      <c r="B116" s="1" t="s">
        <v>217</v>
      </c>
      <c r="C116" s="4" t="s">
        <v>40</v>
      </c>
      <c r="D116" s="4" t="s">
        <v>17</v>
      </c>
      <c r="E116" s="3">
        <v>75.38</v>
      </c>
      <c r="F116" s="3">
        <v>302.0</v>
      </c>
      <c r="G116" s="3">
        <v>5.03</v>
      </c>
      <c r="H116" s="3"/>
      <c r="I116" s="3">
        <v>26.5</v>
      </c>
      <c r="J116" s="3"/>
      <c r="K116" s="3">
        <v>4.44</v>
      </c>
      <c r="L116" s="3">
        <v>7.26</v>
      </c>
    </row>
    <row r="117" ht="13.5" customHeight="1">
      <c r="A117" s="4">
        <v>2013.0</v>
      </c>
      <c r="B117" s="1" t="s">
        <v>218</v>
      </c>
      <c r="C117" s="4" t="s">
        <v>35</v>
      </c>
      <c r="D117" s="4" t="s">
        <v>219</v>
      </c>
      <c r="E117" s="3">
        <v>72.5</v>
      </c>
      <c r="F117" s="3">
        <v>243.0</v>
      </c>
      <c r="G117" s="3">
        <v>4.54</v>
      </c>
      <c r="H117" s="3">
        <v>27.0</v>
      </c>
      <c r="I117" s="3"/>
      <c r="J117" s="3"/>
      <c r="K117" s="3"/>
      <c r="L117" s="3"/>
    </row>
    <row r="118" ht="13.5" customHeight="1">
      <c r="A118" s="4">
        <v>2013.0</v>
      </c>
      <c r="B118" s="1" t="s">
        <v>220</v>
      </c>
      <c r="C118" s="4" t="s">
        <v>22</v>
      </c>
      <c r="D118" s="4" t="s">
        <v>90</v>
      </c>
      <c r="E118" s="3">
        <v>75.38</v>
      </c>
      <c r="F118" s="3">
        <v>323.0</v>
      </c>
      <c r="G118" s="3">
        <v>4.94</v>
      </c>
      <c r="H118" s="3">
        <v>30.0</v>
      </c>
      <c r="I118" s="3"/>
      <c r="J118" s="3"/>
      <c r="K118" s="3"/>
      <c r="L118" s="3"/>
    </row>
    <row r="119" ht="13.5" customHeight="1">
      <c r="A119" s="4">
        <v>2013.0</v>
      </c>
      <c r="B119" s="1" t="s">
        <v>221</v>
      </c>
      <c r="C119" s="4" t="s">
        <v>37</v>
      </c>
      <c r="D119" s="4" t="s">
        <v>222</v>
      </c>
      <c r="E119" s="3">
        <v>78.25</v>
      </c>
      <c r="F119" s="3">
        <v>269.0</v>
      </c>
      <c r="G119" s="3">
        <v>4.83</v>
      </c>
      <c r="H119" s="3">
        <v>24.0</v>
      </c>
      <c r="I119" s="3">
        <v>34.0</v>
      </c>
      <c r="J119" s="3">
        <v>117.0</v>
      </c>
      <c r="K119" s="3">
        <v>4.46</v>
      </c>
      <c r="L119" s="3">
        <v>7.17</v>
      </c>
    </row>
    <row r="120" ht="13.5" customHeight="1">
      <c r="A120" s="4">
        <v>2013.0</v>
      </c>
      <c r="B120" s="1" t="s">
        <v>223</v>
      </c>
      <c r="C120" s="4" t="s">
        <v>82</v>
      </c>
      <c r="D120" s="4" t="s">
        <v>188</v>
      </c>
      <c r="E120" s="3">
        <v>75.38</v>
      </c>
      <c r="F120" s="3">
        <v>310.0</v>
      </c>
      <c r="G120" s="3">
        <v>5.2</v>
      </c>
      <c r="H120" s="3">
        <v>25.0</v>
      </c>
      <c r="I120" s="3">
        <v>25.0</v>
      </c>
      <c r="J120" s="3">
        <v>98.0</v>
      </c>
      <c r="K120" s="3">
        <v>4.83</v>
      </c>
      <c r="L120" s="3">
        <v>7.6</v>
      </c>
    </row>
    <row r="121" ht="13.5" customHeight="1">
      <c r="A121" s="4">
        <v>2013.0</v>
      </c>
      <c r="B121" s="1" t="s">
        <v>224</v>
      </c>
      <c r="C121" s="4" t="s">
        <v>52</v>
      </c>
      <c r="D121" s="4" t="s">
        <v>157</v>
      </c>
      <c r="E121" s="3">
        <v>69.88</v>
      </c>
      <c r="F121" s="3">
        <v>204.0</v>
      </c>
      <c r="G121" s="3">
        <v>4.64</v>
      </c>
      <c r="H121" s="3">
        <v>27.0</v>
      </c>
      <c r="I121" s="3"/>
      <c r="J121" s="3"/>
      <c r="K121" s="3"/>
      <c r="L121" s="3"/>
    </row>
    <row r="122" ht="13.5" customHeight="1">
      <c r="A122" s="4">
        <v>2013.0</v>
      </c>
      <c r="B122" s="1" t="s">
        <v>225</v>
      </c>
      <c r="C122" s="4" t="s">
        <v>22</v>
      </c>
      <c r="D122" s="4" t="s">
        <v>23</v>
      </c>
      <c r="E122" s="3">
        <v>75.63</v>
      </c>
      <c r="F122" s="3">
        <v>346.0</v>
      </c>
      <c r="G122" s="3">
        <v>5.21</v>
      </c>
      <c r="H122" s="3">
        <v>30.0</v>
      </c>
      <c r="I122" s="3"/>
      <c r="J122" s="3"/>
      <c r="K122" s="3"/>
      <c r="L122" s="3"/>
    </row>
    <row r="123" ht="13.5" customHeight="1">
      <c r="A123" s="4">
        <v>2013.0</v>
      </c>
      <c r="B123" s="1" t="s">
        <v>226</v>
      </c>
      <c r="C123" s="4" t="s">
        <v>35</v>
      </c>
      <c r="D123" s="4" t="s">
        <v>227</v>
      </c>
      <c r="E123" s="3">
        <v>71.38</v>
      </c>
      <c r="F123" s="3">
        <v>233.0</v>
      </c>
      <c r="G123" s="3">
        <v>4.84</v>
      </c>
      <c r="H123" s="3">
        <v>25.0</v>
      </c>
      <c r="I123" s="3">
        <v>35.5</v>
      </c>
      <c r="J123" s="3">
        <v>117.0</v>
      </c>
      <c r="K123" s="3">
        <v>4.3</v>
      </c>
      <c r="L123" s="3">
        <v>6.91</v>
      </c>
    </row>
    <row r="124" ht="13.5" customHeight="1">
      <c r="A124" s="4">
        <v>2013.0</v>
      </c>
      <c r="B124" s="1" t="s">
        <v>228</v>
      </c>
      <c r="C124" s="4" t="s">
        <v>64</v>
      </c>
      <c r="D124" s="4" t="s">
        <v>102</v>
      </c>
      <c r="E124" s="3">
        <v>79.0</v>
      </c>
      <c r="F124" s="3">
        <v>315.0</v>
      </c>
      <c r="G124" s="3">
        <v>5.46</v>
      </c>
      <c r="H124" s="3">
        <v>22.0</v>
      </c>
      <c r="I124" s="3">
        <v>25.0</v>
      </c>
      <c r="J124" s="3">
        <v>105.0</v>
      </c>
      <c r="K124" s="3">
        <v>4.81</v>
      </c>
      <c r="L124" s="3">
        <v>7.9</v>
      </c>
    </row>
    <row r="125" ht="13.5" customHeight="1">
      <c r="A125" s="4">
        <v>2013.0</v>
      </c>
      <c r="B125" s="1" t="s">
        <v>229</v>
      </c>
      <c r="C125" s="4" t="s">
        <v>169</v>
      </c>
      <c r="D125" s="4" t="s">
        <v>230</v>
      </c>
      <c r="E125" s="3">
        <v>72.25</v>
      </c>
      <c r="F125" s="3">
        <v>217.0</v>
      </c>
      <c r="G125" s="3">
        <v>4.56</v>
      </c>
      <c r="H125" s="3"/>
      <c r="I125" s="3">
        <v>38.5</v>
      </c>
      <c r="J125" s="3"/>
      <c r="K125" s="3"/>
      <c r="L125" s="3"/>
    </row>
    <row r="126" ht="13.5" customHeight="1">
      <c r="A126" s="4">
        <v>2013.0</v>
      </c>
      <c r="B126" s="1" t="s">
        <v>231</v>
      </c>
      <c r="C126" s="4" t="s">
        <v>43</v>
      </c>
      <c r="D126" s="4" t="s">
        <v>17</v>
      </c>
      <c r="E126" s="3">
        <v>70.0</v>
      </c>
      <c r="F126" s="3">
        <v>205.0</v>
      </c>
      <c r="G126" s="3">
        <v>4.49</v>
      </c>
      <c r="H126" s="3">
        <v>18.0</v>
      </c>
      <c r="I126" s="3">
        <v>31.5</v>
      </c>
      <c r="J126" s="3">
        <v>115.0</v>
      </c>
      <c r="K126" s="3">
        <v>4.31</v>
      </c>
      <c r="L126" s="3">
        <v>6.89</v>
      </c>
    </row>
    <row r="127" ht="13.5" customHeight="1">
      <c r="A127" s="4">
        <v>2013.0</v>
      </c>
      <c r="B127" s="1" t="s">
        <v>232</v>
      </c>
      <c r="C127" s="4" t="s">
        <v>22</v>
      </c>
      <c r="D127" s="4" t="s">
        <v>180</v>
      </c>
      <c r="E127" s="3">
        <v>74.88</v>
      </c>
      <c r="F127" s="3">
        <v>320.0</v>
      </c>
      <c r="G127" s="3">
        <v>5.31</v>
      </c>
      <c r="H127" s="3"/>
      <c r="I127" s="3">
        <v>26.0</v>
      </c>
      <c r="J127" s="3">
        <v>104.0</v>
      </c>
      <c r="K127" s="3">
        <v>4.61</v>
      </c>
      <c r="L127" s="3">
        <v>7.59</v>
      </c>
    </row>
    <row r="128" ht="13.5" customHeight="1">
      <c r="A128" s="4">
        <v>2013.0</v>
      </c>
      <c r="B128" s="1" t="s">
        <v>233</v>
      </c>
      <c r="C128" s="4" t="s">
        <v>16</v>
      </c>
      <c r="D128" s="4" t="s">
        <v>159</v>
      </c>
      <c r="E128" s="3">
        <v>70.25</v>
      </c>
      <c r="F128" s="3">
        <v>185.0</v>
      </c>
      <c r="G128" s="3">
        <v>4.48</v>
      </c>
      <c r="H128" s="3">
        <v>16.0</v>
      </c>
      <c r="I128" s="3"/>
      <c r="J128" s="3"/>
      <c r="K128" s="3"/>
      <c r="L128" s="3"/>
    </row>
    <row r="129" ht="13.5" customHeight="1">
      <c r="A129" s="4">
        <v>2013.0</v>
      </c>
      <c r="B129" s="1" t="s">
        <v>234</v>
      </c>
      <c r="C129" s="4" t="s">
        <v>16</v>
      </c>
      <c r="D129" s="4" t="s">
        <v>134</v>
      </c>
      <c r="E129" s="3">
        <v>74.0</v>
      </c>
      <c r="F129" s="3">
        <v>185.0</v>
      </c>
      <c r="G129" s="3">
        <v>4.61</v>
      </c>
      <c r="H129" s="3">
        <v>10.0</v>
      </c>
      <c r="I129" s="3">
        <v>34.0</v>
      </c>
      <c r="J129" s="3">
        <v>125.0</v>
      </c>
      <c r="K129" s="3">
        <v>4.27</v>
      </c>
      <c r="L129" s="3">
        <v>6.97</v>
      </c>
    </row>
    <row r="130" ht="13.5" customHeight="1">
      <c r="A130" s="4">
        <v>2013.0</v>
      </c>
      <c r="B130" s="1" t="s">
        <v>235</v>
      </c>
      <c r="C130" s="4" t="s">
        <v>13</v>
      </c>
      <c r="D130" s="4" t="s">
        <v>219</v>
      </c>
      <c r="E130" s="3">
        <v>72.88</v>
      </c>
      <c r="F130" s="3">
        <v>245.0</v>
      </c>
      <c r="G130" s="3">
        <v>4.61</v>
      </c>
      <c r="H130" s="3">
        <v>22.0</v>
      </c>
      <c r="I130" s="3">
        <v>32.5</v>
      </c>
      <c r="J130" s="3">
        <v>118.0</v>
      </c>
      <c r="K130" s="3">
        <v>4.24</v>
      </c>
      <c r="L130" s="3">
        <v>6.99</v>
      </c>
    </row>
    <row r="131" ht="13.5" customHeight="1">
      <c r="A131" s="4">
        <v>2013.0</v>
      </c>
      <c r="B131" s="1" t="s">
        <v>236</v>
      </c>
      <c r="C131" s="4" t="s">
        <v>40</v>
      </c>
      <c r="D131" s="4" t="s">
        <v>194</v>
      </c>
      <c r="E131" s="3">
        <v>74.13</v>
      </c>
      <c r="F131" s="3">
        <v>311.0</v>
      </c>
      <c r="G131" s="3">
        <v>5.07</v>
      </c>
      <c r="H131" s="3">
        <v>35.0</v>
      </c>
      <c r="I131" s="3">
        <v>27.0</v>
      </c>
      <c r="J131" s="3">
        <v>108.0</v>
      </c>
      <c r="K131" s="3">
        <v>4.84</v>
      </c>
      <c r="L131" s="3">
        <v>7.78</v>
      </c>
    </row>
    <row r="132" ht="13.5" customHeight="1">
      <c r="A132" s="4">
        <v>2013.0</v>
      </c>
      <c r="B132" s="1" t="s">
        <v>237</v>
      </c>
      <c r="C132" s="4" t="s">
        <v>13</v>
      </c>
      <c r="D132" s="4" t="s">
        <v>105</v>
      </c>
      <c r="E132" s="3">
        <v>75.75</v>
      </c>
      <c r="F132" s="3">
        <v>242.0</v>
      </c>
      <c r="G132" s="3">
        <v>4.68</v>
      </c>
      <c r="H132" s="3">
        <v>19.0</v>
      </c>
      <c r="I132" s="3">
        <v>31.0</v>
      </c>
      <c r="J132" s="3">
        <v>118.0</v>
      </c>
      <c r="K132" s="3">
        <v>4.53</v>
      </c>
      <c r="L132" s="3">
        <v>7.44</v>
      </c>
    </row>
    <row r="133" ht="13.5" customHeight="1">
      <c r="A133" s="4">
        <v>2013.0</v>
      </c>
      <c r="B133" s="1" t="s">
        <v>238</v>
      </c>
      <c r="C133" s="4" t="s">
        <v>64</v>
      </c>
      <c r="D133" s="4" t="s">
        <v>239</v>
      </c>
      <c r="E133" s="3">
        <v>78.63</v>
      </c>
      <c r="F133" s="3">
        <v>317.0</v>
      </c>
      <c r="G133" s="3">
        <v>5.25</v>
      </c>
      <c r="H133" s="3">
        <v>21.0</v>
      </c>
      <c r="I133" s="3">
        <v>24.0</v>
      </c>
      <c r="J133" s="3">
        <v>98.0</v>
      </c>
      <c r="K133" s="3">
        <v>4.77</v>
      </c>
      <c r="L133" s="3">
        <v>7.91</v>
      </c>
    </row>
    <row r="134" ht="13.5" customHeight="1">
      <c r="A134" s="4">
        <v>2013.0</v>
      </c>
      <c r="B134" s="1" t="s">
        <v>240</v>
      </c>
      <c r="C134" s="4" t="s">
        <v>22</v>
      </c>
      <c r="D134" s="4" t="s">
        <v>192</v>
      </c>
      <c r="E134" s="3">
        <v>73.25</v>
      </c>
      <c r="F134" s="3">
        <v>303.0</v>
      </c>
      <c r="G134" s="3">
        <v>5.23</v>
      </c>
      <c r="H134" s="3">
        <v>28.0</v>
      </c>
      <c r="I134" s="3">
        <v>22.5</v>
      </c>
      <c r="J134" s="3">
        <v>103.0</v>
      </c>
      <c r="K134" s="3">
        <v>4.51</v>
      </c>
      <c r="L134" s="3">
        <v>7.49</v>
      </c>
    </row>
    <row r="135" ht="13.5" customHeight="1">
      <c r="A135" s="4">
        <v>2013.0</v>
      </c>
      <c r="B135" s="1" t="s">
        <v>241</v>
      </c>
      <c r="C135" s="4" t="s">
        <v>64</v>
      </c>
      <c r="D135" s="4" t="s">
        <v>109</v>
      </c>
      <c r="E135" s="3">
        <v>77.0</v>
      </c>
      <c r="F135" s="3">
        <v>316.0</v>
      </c>
      <c r="G135" s="3">
        <v>5.37</v>
      </c>
      <c r="H135" s="3">
        <v>20.0</v>
      </c>
      <c r="I135" s="3">
        <v>28.5</v>
      </c>
      <c r="J135" s="3">
        <v>101.0</v>
      </c>
      <c r="K135" s="3">
        <v>4.88</v>
      </c>
      <c r="L135" s="3">
        <v>8.1</v>
      </c>
    </row>
    <row r="136" ht="13.5" customHeight="1">
      <c r="A136" s="4">
        <v>2013.0</v>
      </c>
      <c r="B136" s="1" t="s">
        <v>242</v>
      </c>
      <c r="C136" s="4" t="s">
        <v>16</v>
      </c>
      <c r="D136" s="4" t="s">
        <v>243</v>
      </c>
      <c r="E136" s="3">
        <v>71.88</v>
      </c>
      <c r="F136" s="3">
        <v>191.0</v>
      </c>
      <c r="G136" s="3">
        <v>4.54</v>
      </c>
      <c r="H136" s="3">
        <v>8.0</v>
      </c>
      <c r="I136" s="3">
        <v>30.5</v>
      </c>
      <c r="J136" s="3">
        <v>118.0</v>
      </c>
      <c r="K136" s="3">
        <v>4.18</v>
      </c>
      <c r="L136" s="3">
        <v>6.87</v>
      </c>
    </row>
    <row r="137" ht="13.5" customHeight="1">
      <c r="A137" s="4">
        <v>2013.0</v>
      </c>
      <c r="B137" s="1" t="s">
        <v>244</v>
      </c>
      <c r="C137" s="4" t="s">
        <v>97</v>
      </c>
      <c r="D137" s="4" t="s">
        <v>219</v>
      </c>
      <c r="E137" s="3">
        <v>74.5</v>
      </c>
      <c r="F137" s="3">
        <v>236.0</v>
      </c>
      <c r="G137" s="3">
        <v>4.72</v>
      </c>
      <c r="H137" s="3">
        <v>16.0</v>
      </c>
      <c r="I137" s="3"/>
      <c r="J137" s="3"/>
      <c r="K137" s="3"/>
      <c r="L137" s="3"/>
    </row>
    <row r="138" ht="13.5" customHeight="1">
      <c r="A138" s="4">
        <v>2013.0</v>
      </c>
      <c r="B138" s="1" t="s">
        <v>245</v>
      </c>
      <c r="C138" s="4" t="s">
        <v>97</v>
      </c>
      <c r="D138" s="4" t="s">
        <v>17</v>
      </c>
      <c r="E138" s="3">
        <v>79.38</v>
      </c>
      <c r="F138" s="3">
        <v>259.0</v>
      </c>
      <c r="G138" s="3">
        <v>4.82</v>
      </c>
      <c r="H138" s="3">
        <v>17.0</v>
      </c>
      <c r="I138" s="3"/>
      <c r="J138" s="3"/>
      <c r="K138" s="3"/>
      <c r="L138" s="3"/>
    </row>
    <row r="139" ht="13.5" customHeight="1">
      <c r="A139" s="4">
        <v>2013.0</v>
      </c>
      <c r="B139" s="1" t="s">
        <v>246</v>
      </c>
      <c r="C139" s="4" t="s">
        <v>43</v>
      </c>
      <c r="D139" s="4" t="s">
        <v>247</v>
      </c>
      <c r="E139" s="3">
        <v>72.0</v>
      </c>
      <c r="F139" s="3">
        <v>204.0</v>
      </c>
      <c r="G139" s="3">
        <v>4.63</v>
      </c>
      <c r="H139" s="3"/>
      <c r="I139" s="3">
        <v>35.0</v>
      </c>
      <c r="J139" s="3">
        <v>123.0</v>
      </c>
      <c r="K139" s="3"/>
      <c r="L139" s="3"/>
    </row>
    <row r="140" ht="13.5" customHeight="1">
      <c r="A140" s="4">
        <v>2013.0</v>
      </c>
      <c r="B140" s="1" t="s">
        <v>248</v>
      </c>
      <c r="C140" s="4" t="s">
        <v>19</v>
      </c>
      <c r="D140" s="4" t="s">
        <v>249</v>
      </c>
      <c r="E140" s="3">
        <v>71.13</v>
      </c>
      <c r="F140" s="3">
        <v>206.0</v>
      </c>
      <c r="G140" s="3">
        <v>4.38</v>
      </c>
      <c r="H140" s="3">
        <v>22.0</v>
      </c>
      <c r="I140" s="3">
        <v>34.0</v>
      </c>
      <c r="J140" s="3">
        <v>131.0</v>
      </c>
      <c r="K140" s="3">
        <v>4.1</v>
      </c>
      <c r="L140" s="3">
        <v>6.68</v>
      </c>
    </row>
    <row r="141" ht="13.5" customHeight="1">
      <c r="A141" s="4">
        <v>2013.0</v>
      </c>
      <c r="B141" s="1" t="s">
        <v>250</v>
      </c>
      <c r="C141" s="4" t="s">
        <v>22</v>
      </c>
      <c r="D141" s="4" t="s">
        <v>134</v>
      </c>
      <c r="E141" s="3">
        <v>74.63</v>
      </c>
      <c r="F141" s="3">
        <v>310.0</v>
      </c>
      <c r="G141" s="3">
        <v>5.14</v>
      </c>
      <c r="H141" s="3">
        <v>32.0</v>
      </c>
      <c r="I141" s="3">
        <v>26.5</v>
      </c>
      <c r="J141" s="3">
        <v>104.0</v>
      </c>
      <c r="K141" s="3">
        <v>4.64</v>
      </c>
      <c r="L141" s="3">
        <v>7.16</v>
      </c>
    </row>
    <row r="142" ht="13.5" customHeight="1">
      <c r="A142" s="4">
        <v>2013.0</v>
      </c>
      <c r="B142" s="1" t="s">
        <v>251</v>
      </c>
      <c r="C142" s="4" t="s">
        <v>52</v>
      </c>
      <c r="D142" s="4" t="s">
        <v>219</v>
      </c>
      <c r="E142" s="3">
        <v>73.13</v>
      </c>
      <c r="F142" s="3">
        <v>207.0</v>
      </c>
      <c r="G142" s="3">
        <v>4.58</v>
      </c>
      <c r="H142" s="3"/>
      <c r="I142" s="3">
        <v>34.5</v>
      </c>
      <c r="J142" s="3">
        <v>123.0</v>
      </c>
      <c r="K142" s="3">
        <v>4.1</v>
      </c>
      <c r="L142" s="3">
        <v>6.64</v>
      </c>
    </row>
    <row r="143" ht="13.5" customHeight="1">
      <c r="A143" s="4">
        <v>2013.0</v>
      </c>
      <c r="B143" s="1" t="s">
        <v>252</v>
      </c>
      <c r="C143" s="4" t="s">
        <v>164</v>
      </c>
      <c r="D143" s="4" t="s">
        <v>76</v>
      </c>
      <c r="E143" s="3">
        <v>75.63</v>
      </c>
      <c r="F143" s="3">
        <v>232.0</v>
      </c>
      <c r="G143" s="3">
        <v>5.06</v>
      </c>
      <c r="H143" s="3">
        <v>13.0</v>
      </c>
      <c r="I143" s="3"/>
      <c r="J143" s="3"/>
      <c r="K143" s="3"/>
      <c r="L143" s="3"/>
    </row>
    <row r="144" ht="13.5" customHeight="1">
      <c r="A144" s="4">
        <v>2013.0</v>
      </c>
      <c r="B144" s="1" t="s">
        <v>253</v>
      </c>
      <c r="C144" s="4" t="s">
        <v>16</v>
      </c>
      <c r="D144" s="4" t="s">
        <v>254</v>
      </c>
      <c r="E144" s="3">
        <v>69.38</v>
      </c>
      <c r="F144" s="3">
        <v>199.0</v>
      </c>
      <c r="G144" s="3">
        <v>4.65</v>
      </c>
      <c r="H144" s="3">
        <v>16.0</v>
      </c>
      <c r="I144" s="3">
        <v>35.0</v>
      </c>
      <c r="J144" s="3">
        <v>114.0</v>
      </c>
      <c r="K144" s="3">
        <v>4.25</v>
      </c>
      <c r="L144" s="3">
        <v>6.99</v>
      </c>
    </row>
    <row r="145" ht="13.5" customHeight="1">
      <c r="A145" s="4">
        <v>2013.0</v>
      </c>
      <c r="B145" s="1" t="s">
        <v>255</v>
      </c>
      <c r="C145" s="4" t="s">
        <v>97</v>
      </c>
      <c r="D145" s="4" t="s">
        <v>25</v>
      </c>
      <c r="E145" s="3">
        <v>74.63</v>
      </c>
      <c r="F145" s="3">
        <v>258.0</v>
      </c>
      <c r="G145" s="3">
        <v>4.94</v>
      </c>
      <c r="H145" s="3"/>
      <c r="I145" s="3">
        <v>31.5</v>
      </c>
      <c r="J145" s="3">
        <v>116.0</v>
      </c>
      <c r="K145" s="3">
        <v>4.45</v>
      </c>
      <c r="L145" s="3">
        <v>7.12</v>
      </c>
    </row>
    <row r="146" ht="13.5" customHeight="1">
      <c r="A146" s="4">
        <v>2013.0</v>
      </c>
      <c r="B146" s="1" t="s">
        <v>256</v>
      </c>
      <c r="C146" s="4" t="s">
        <v>19</v>
      </c>
      <c r="D146" s="4" t="s">
        <v>114</v>
      </c>
      <c r="E146" s="3">
        <v>76.0</v>
      </c>
      <c r="F146" s="3">
        <v>196.0</v>
      </c>
      <c r="G146" s="3">
        <v>4.44</v>
      </c>
      <c r="H146" s="3"/>
      <c r="I146" s="3">
        <v>39.5</v>
      </c>
      <c r="J146" s="3">
        <v>136.0</v>
      </c>
      <c r="K146" s="3">
        <v>4.33</v>
      </c>
      <c r="L146" s="3"/>
    </row>
    <row r="147" ht="13.5" customHeight="1">
      <c r="A147" s="4">
        <v>2013.0</v>
      </c>
      <c r="B147" s="1" t="s">
        <v>257</v>
      </c>
      <c r="C147" s="4" t="s">
        <v>40</v>
      </c>
      <c r="D147" s="4" t="s">
        <v>33</v>
      </c>
      <c r="E147" s="3">
        <v>76.5</v>
      </c>
      <c r="F147" s="3">
        <v>307.0</v>
      </c>
      <c r="G147" s="3">
        <v>5.14</v>
      </c>
      <c r="H147" s="3"/>
      <c r="I147" s="3">
        <v>28.5</v>
      </c>
      <c r="J147" s="3">
        <v>103.0</v>
      </c>
      <c r="K147" s="3">
        <v>4.63</v>
      </c>
      <c r="L147" s="3">
        <v>7.45</v>
      </c>
    </row>
    <row r="148" ht="13.5" customHeight="1">
      <c r="A148" s="4">
        <v>2013.0</v>
      </c>
      <c r="B148" s="1" t="s">
        <v>258</v>
      </c>
      <c r="C148" s="4" t="s">
        <v>16</v>
      </c>
      <c r="D148" s="4" t="s">
        <v>121</v>
      </c>
      <c r="E148" s="3">
        <v>70.5</v>
      </c>
      <c r="F148" s="3">
        <v>195.0</v>
      </c>
      <c r="G148" s="3">
        <v>4.41</v>
      </c>
      <c r="H148" s="3">
        <v>14.0</v>
      </c>
      <c r="I148" s="3">
        <v>35.0</v>
      </c>
      <c r="J148" s="3">
        <v>125.0</v>
      </c>
      <c r="K148" s="3"/>
      <c r="L148" s="3"/>
    </row>
    <row r="149" ht="13.5" customHeight="1">
      <c r="A149" s="4">
        <v>2013.0</v>
      </c>
      <c r="B149" s="1" t="s">
        <v>259</v>
      </c>
      <c r="C149" s="4" t="s">
        <v>169</v>
      </c>
      <c r="D149" s="4" t="s">
        <v>76</v>
      </c>
      <c r="E149" s="3">
        <v>71.63</v>
      </c>
      <c r="F149" s="3">
        <v>209.0</v>
      </c>
      <c r="G149" s="3">
        <v>4.54</v>
      </c>
      <c r="H149" s="3">
        <v>12.0</v>
      </c>
      <c r="I149" s="3">
        <v>36.5</v>
      </c>
      <c r="J149" s="3">
        <v>125.0</v>
      </c>
      <c r="K149" s="3">
        <v>4.07</v>
      </c>
      <c r="L149" s="3">
        <v>6.77</v>
      </c>
    </row>
    <row r="150" ht="13.5" customHeight="1">
      <c r="A150" s="4">
        <v>2013.0</v>
      </c>
      <c r="B150" s="1" t="s">
        <v>260</v>
      </c>
      <c r="C150" s="4" t="s">
        <v>35</v>
      </c>
      <c r="D150" s="4" t="s">
        <v>261</v>
      </c>
      <c r="E150" s="3">
        <v>73.75</v>
      </c>
      <c r="F150" s="3">
        <v>239.0</v>
      </c>
      <c r="G150" s="3">
        <v>4.9</v>
      </c>
      <c r="H150" s="3">
        <v>17.0</v>
      </c>
      <c r="I150" s="3">
        <v>33.0</v>
      </c>
      <c r="J150" s="3">
        <v>118.0</v>
      </c>
      <c r="K150" s="3">
        <v>4.47</v>
      </c>
      <c r="L150" s="3">
        <v>7.28</v>
      </c>
    </row>
    <row r="151" ht="13.5" customHeight="1">
      <c r="A151" s="4">
        <v>2013.0</v>
      </c>
      <c r="B151" s="1" t="s">
        <v>262</v>
      </c>
      <c r="C151" s="4" t="s">
        <v>19</v>
      </c>
      <c r="D151" s="4" t="s">
        <v>190</v>
      </c>
      <c r="E151" s="3">
        <v>72.63</v>
      </c>
      <c r="F151" s="3">
        <v>193.0</v>
      </c>
      <c r="G151" s="3">
        <v>4.54</v>
      </c>
      <c r="H151" s="3">
        <v>8.0</v>
      </c>
      <c r="I151" s="3">
        <v>33.5</v>
      </c>
      <c r="J151" s="3">
        <v>121.0</v>
      </c>
      <c r="K151" s="3">
        <v>4.21</v>
      </c>
      <c r="L151" s="3">
        <v>6.88</v>
      </c>
    </row>
    <row r="152" ht="13.5" customHeight="1">
      <c r="A152" s="4">
        <v>2013.0</v>
      </c>
      <c r="B152" s="1" t="s">
        <v>263</v>
      </c>
      <c r="C152" s="4" t="s">
        <v>43</v>
      </c>
      <c r="D152" s="4" t="s">
        <v>157</v>
      </c>
      <c r="E152" s="3">
        <v>69.25</v>
      </c>
      <c r="F152" s="3">
        <v>196.0</v>
      </c>
      <c r="G152" s="3">
        <v>4.52</v>
      </c>
      <c r="H152" s="3">
        <v>20.0</v>
      </c>
      <c r="I152" s="3">
        <v>35.5</v>
      </c>
      <c r="J152" s="3">
        <v>122.0</v>
      </c>
      <c r="K152" s="3">
        <v>4.2</v>
      </c>
      <c r="L152" s="3">
        <v>6.87</v>
      </c>
    </row>
    <row r="153" ht="13.5" customHeight="1">
      <c r="A153" s="4">
        <v>2013.0</v>
      </c>
      <c r="B153" s="1" t="s">
        <v>264</v>
      </c>
      <c r="C153" s="4" t="s">
        <v>19</v>
      </c>
      <c r="D153" s="4" t="s">
        <v>265</v>
      </c>
      <c r="E153" s="3">
        <v>72.5</v>
      </c>
      <c r="F153" s="3">
        <v>194.0</v>
      </c>
      <c r="G153" s="3">
        <v>4.38</v>
      </c>
      <c r="H153" s="3">
        <v>16.0</v>
      </c>
      <c r="I153" s="3">
        <v>33.5</v>
      </c>
      <c r="J153" s="3">
        <v>124.0</v>
      </c>
      <c r="K153" s="3">
        <v>4.35</v>
      </c>
      <c r="L153" s="3"/>
    </row>
    <row r="154" ht="13.5" customHeight="1">
      <c r="A154" s="4">
        <v>2013.0</v>
      </c>
      <c r="B154" s="1" t="s">
        <v>266</v>
      </c>
      <c r="C154" s="4" t="s">
        <v>52</v>
      </c>
      <c r="D154" s="4" t="s">
        <v>38</v>
      </c>
      <c r="E154" s="3">
        <v>73.0</v>
      </c>
      <c r="F154" s="3">
        <v>214.0</v>
      </c>
      <c r="G154" s="3">
        <v>4.63</v>
      </c>
      <c r="H154" s="3">
        <v>15.0</v>
      </c>
      <c r="I154" s="3">
        <v>38.0</v>
      </c>
      <c r="J154" s="3">
        <v>121.0</v>
      </c>
      <c r="K154" s="3">
        <v>4.06</v>
      </c>
      <c r="L154" s="3">
        <v>6.78</v>
      </c>
    </row>
    <row r="155" ht="13.5" customHeight="1">
      <c r="A155" s="4">
        <v>2013.0</v>
      </c>
      <c r="B155" s="1" t="s">
        <v>267</v>
      </c>
      <c r="C155" s="4" t="s">
        <v>43</v>
      </c>
      <c r="D155" s="4" t="s">
        <v>268</v>
      </c>
      <c r="E155" s="3">
        <v>68.13</v>
      </c>
      <c r="F155" s="3">
        <v>196.0</v>
      </c>
      <c r="G155" s="3">
        <v>4.48</v>
      </c>
      <c r="H155" s="3">
        <v>17.0</v>
      </c>
      <c r="I155" s="3">
        <v>35.0</v>
      </c>
      <c r="J155" s="3">
        <v>118.0</v>
      </c>
      <c r="K155" s="3">
        <v>4.15</v>
      </c>
      <c r="L155" s="3">
        <v>7.15</v>
      </c>
    </row>
    <row r="156" ht="13.5" customHeight="1">
      <c r="A156" s="4">
        <v>2013.0</v>
      </c>
      <c r="B156" s="1" t="s">
        <v>269</v>
      </c>
      <c r="C156" s="4" t="s">
        <v>13</v>
      </c>
      <c r="D156" s="4" t="s">
        <v>54</v>
      </c>
      <c r="E156" s="3">
        <v>71.75</v>
      </c>
      <c r="F156" s="3">
        <v>246.0</v>
      </c>
      <c r="G156" s="3">
        <v>4.81</v>
      </c>
      <c r="H156" s="3">
        <v>25.0</v>
      </c>
      <c r="I156" s="3">
        <v>33.0</v>
      </c>
      <c r="J156" s="3">
        <v>119.0</v>
      </c>
      <c r="K156" s="3"/>
      <c r="L156" s="3"/>
    </row>
    <row r="157" ht="13.5" customHeight="1">
      <c r="A157" s="4">
        <v>2013.0</v>
      </c>
      <c r="B157" s="1" t="s">
        <v>270</v>
      </c>
      <c r="C157" s="4" t="s">
        <v>13</v>
      </c>
      <c r="D157" s="4" t="s">
        <v>194</v>
      </c>
      <c r="E157" s="3">
        <v>73.38</v>
      </c>
      <c r="F157" s="3">
        <v>243.0</v>
      </c>
      <c r="G157" s="3">
        <v>4.72</v>
      </c>
      <c r="H157" s="3">
        <v>23.0</v>
      </c>
      <c r="I157" s="3"/>
      <c r="J157" s="3">
        <v>113.0</v>
      </c>
      <c r="K157" s="3"/>
      <c r="L157" s="3"/>
    </row>
    <row r="158" ht="13.5" customHeight="1">
      <c r="A158" s="4">
        <v>2013.0</v>
      </c>
      <c r="B158" s="1" t="s">
        <v>271</v>
      </c>
      <c r="C158" s="4" t="s">
        <v>16</v>
      </c>
      <c r="D158" s="4" t="s">
        <v>94</v>
      </c>
      <c r="E158" s="3">
        <v>71.0</v>
      </c>
      <c r="F158" s="3">
        <v>210.0</v>
      </c>
      <c r="G158" s="3">
        <v>4.53</v>
      </c>
      <c r="H158" s="3">
        <v>17.0</v>
      </c>
      <c r="I158" s="3">
        <v>33.5</v>
      </c>
      <c r="J158" s="3">
        <v>117.0</v>
      </c>
      <c r="K158" s="3">
        <v>4.18</v>
      </c>
      <c r="L158" s="3">
        <v>6.95</v>
      </c>
    </row>
    <row r="159" ht="13.5" customHeight="1">
      <c r="A159" s="4">
        <v>2013.0</v>
      </c>
      <c r="B159" s="1" t="s">
        <v>272</v>
      </c>
      <c r="C159" s="4" t="s">
        <v>35</v>
      </c>
      <c r="D159" s="4" t="s">
        <v>214</v>
      </c>
      <c r="E159" s="3">
        <v>72.75</v>
      </c>
      <c r="F159" s="3">
        <v>241.0</v>
      </c>
      <c r="G159" s="3">
        <v>4.71</v>
      </c>
      <c r="H159" s="3">
        <v>17.0</v>
      </c>
      <c r="I159" s="3">
        <v>30.0</v>
      </c>
      <c r="J159" s="3">
        <v>116.0</v>
      </c>
      <c r="K159" s="3">
        <v>4.2</v>
      </c>
      <c r="L159" s="3">
        <v>7.58</v>
      </c>
    </row>
    <row r="160" ht="13.5" customHeight="1">
      <c r="A160" s="4">
        <v>2013.0</v>
      </c>
      <c r="B160" s="1" t="s">
        <v>273</v>
      </c>
      <c r="C160" s="4" t="s">
        <v>43</v>
      </c>
      <c r="D160" s="4" t="s">
        <v>41</v>
      </c>
      <c r="E160" s="3">
        <v>71.38</v>
      </c>
      <c r="F160" s="3">
        <v>227.0</v>
      </c>
      <c r="G160" s="3">
        <v>4.37</v>
      </c>
      <c r="H160" s="3">
        <v>31.0</v>
      </c>
      <c r="I160" s="3">
        <v>33.5</v>
      </c>
      <c r="J160" s="3">
        <v>121.0</v>
      </c>
      <c r="K160" s="3">
        <v>4.38</v>
      </c>
      <c r="L160" s="3">
        <v>6.96</v>
      </c>
    </row>
    <row r="161" ht="13.5" customHeight="1">
      <c r="A161" s="4">
        <v>2013.0</v>
      </c>
      <c r="B161" s="1" t="s">
        <v>274</v>
      </c>
      <c r="C161" s="4" t="s">
        <v>22</v>
      </c>
      <c r="D161" s="4" t="s">
        <v>23</v>
      </c>
      <c r="E161" s="3">
        <v>77.38</v>
      </c>
      <c r="F161" s="3">
        <v>342.0</v>
      </c>
      <c r="G161" s="3">
        <v>5.44</v>
      </c>
      <c r="H161" s="3"/>
      <c r="I161" s="3">
        <v>26.5</v>
      </c>
      <c r="J161" s="3">
        <v>96.0</v>
      </c>
      <c r="K161" s="3">
        <v>5.27</v>
      </c>
      <c r="L161" s="3">
        <v>8.11</v>
      </c>
    </row>
    <row r="162" ht="13.5" customHeight="1">
      <c r="A162" s="4">
        <v>2013.0</v>
      </c>
      <c r="B162" s="1" t="s">
        <v>275</v>
      </c>
      <c r="C162" s="4" t="s">
        <v>64</v>
      </c>
      <c r="D162" s="4" t="s">
        <v>157</v>
      </c>
      <c r="E162" s="3">
        <v>78.13</v>
      </c>
      <c r="F162" s="3">
        <v>313.0</v>
      </c>
      <c r="G162" s="3">
        <v>4.94</v>
      </c>
      <c r="H162" s="3"/>
      <c r="I162" s="3">
        <v>28.0</v>
      </c>
      <c r="J162" s="3">
        <v>107.0</v>
      </c>
      <c r="K162" s="3">
        <v>4.63</v>
      </c>
      <c r="L162" s="3">
        <v>7.83</v>
      </c>
    </row>
    <row r="163" ht="13.5" customHeight="1">
      <c r="A163" s="4">
        <v>2013.0</v>
      </c>
      <c r="B163" s="1" t="s">
        <v>276</v>
      </c>
      <c r="C163" s="4" t="s">
        <v>40</v>
      </c>
      <c r="D163" s="4" t="s">
        <v>277</v>
      </c>
      <c r="E163" s="3">
        <v>74.0</v>
      </c>
      <c r="F163" s="3">
        <v>317.0</v>
      </c>
      <c r="G163" s="3">
        <v>5.48</v>
      </c>
      <c r="H163" s="3">
        <v>35.0</v>
      </c>
      <c r="I163" s="3">
        <v>23.0</v>
      </c>
      <c r="J163" s="3">
        <v>95.0</v>
      </c>
      <c r="K163" s="3">
        <v>4.82</v>
      </c>
      <c r="L163" s="3">
        <v>8.07</v>
      </c>
    </row>
    <row r="164" ht="13.5" customHeight="1">
      <c r="A164" s="4">
        <v>2013.0</v>
      </c>
      <c r="B164" s="1" t="s">
        <v>278</v>
      </c>
      <c r="C164" s="4" t="s">
        <v>61</v>
      </c>
      <c r="D164" s="4" t="s">
        <v>265</v>
      </c>
      <c r="E164" s="3">
        <v>76.13</v>
      </c>
      <c r="F164" s="3">
        <v>225.0</v>
      </c>
      <c r="G164" s="3">
        <v>5.11</v>
      </c>
      <c r="H164" s="3"/>
      <c r="I164" s="3">
        <v>31.0</v>
      </c>
      <c r="J164" s="3">
        <v>115.0</v>
      </c>
      <c r="K164" s="3">
        <v>4.3</v>
      </c>
      <c r="L164" s="3">
        <v>7.12</v>
      </c>
    </row>
    <row r="165" ht="13.5" customHeight="1">
      <c r="A165" s="4">
        <v>2013.0</v>
      </c>
      <c r="B165" s="1" t="s">
        <v>279</v>
      </c>
      <c r="C165" s="4" t="s">
        <v>64</v>
      </c>
      <c r="D165" s="4" t="s">
        <v>265</v>
      </c>
      <c r="E165" s="3">
        <v>78.0</v>
      </c>
      <c r="F165" s="3">
        <v>303.0</v>
      </c>
      <c r="G165" s="3">
        <v>4.72</v>
      </c>
      <c r="H165" s="3">
        <v>28.0</v>
      </c>
      <c r="I165" s="3">
        <v>34.0</v>
      </c>
      <c r="J165" s="3">
        <v>118.0</v>
      </c>
      <c r="K165" s="3">
        <v>4.52</v>
      </c>
      <c r="L165" s="3">
        <v>7.31</v>
      </c>
    </row>
    <row r="166" ht="13.5" customHeight="1">
      <c r="A166" s="4">
        <v>2013.0</v>
      </c>
      <c r="B166" s="1" t="s">
        <v>280</v>
      </c>
      <c r="C166" s="4" t="s">
        <v>19</v>
      </c>
      <c r="D166" s="4" t="s">
        <v>281</v>
      </c>
      <c r="E166" s="3">
        <v>71.13</v>
      </c>
      <c r="F166" s="3">
        <v>204.0</v>
      </c>
      <c r="G166" s="3">
        <v>4.46</v>
      </c>
      <c r="H166" s="3">
        <v>20.0</v>
      </c>
      <c r="I166" s="3">
        <v>33.5</v>
      </c>
      <c r="J166" s="3">
        <v>119.0</v>
      </c>
      <c r="K166" s="3">
        <v>4.38</v>
      </c>
      <c r="L166" s="3">
        <v>7.1</v>
      </c>
    </row>
    <row r="167" ht="13.5" customHeight="1">
      <c r="A167" s="4">
        <v>2013.0</v>
      </c>
      <c r="B167" s="1" t="s">
        <v>282</v>
      </c>
      <c r="C167" s="4" t="s">
        <v>40</v>
      </c>
      <c r="D167" s="4" t="s">
        <v>283</v>
      </c>
      <c r="E167" s="3">
        <v>75.0</v>
      </c>
      <c r="F167" s="3">
        <v>332.0</v>
      </c>
      <c r="G167" s="3">
        <v>5.58</v>
      </c>
      <c r="H167" s="3">
        <v>28.0</v>
      </c>
      <c r="I167" s="3">
        <v>22.5</v>
      </c>
      <c r="J167" s="3">
        <v>96.0</v>
      </c>
      <c r="K167" s="3">
        <v>5.1</v>
      </c>
      <c r="L167" s="3">
        <v>7.78</v>
      </c>
    </row>
    <row r="168" ht="13.5" customHeight="1">
      <c r="A168" s="4">
        <v>2013.0</v>
      </c>
      <c r="B168" s="1" t="s">
        <v>284</v>
      </c>
      <c r="C168" s="4" t="s">
        <v>37</v>
      </c>
      <c r="D168" s="4" t="s">
        <v>54</v>
      </c>
      <c r="E168" s="3">
        <v>76.0</v>
      </c>
      <c r="F168" s="3">
        <v>277.0</v>
      </c>
      <c r="G168" s="3">
        <v>4.8</v>
      </c>
      <c r="H168" s="3"/>
      <c r="I168" s="3">
        <v>33.0</v>
      </c>
      <c r="J168" s="3">
        <v>119.0</v>
      </c>
      <c r="K168" s="3">
        <v>4.51</v>
      </c>
      <c r="L168" s="3">
        <v>7.03</v>
      </c>
    </row>
    <row r="169" ht="13.5" customHeight="1">
      <c r="A169" s="4">
        <v>2013.0</v>
      </c>
      <c r="B169" s="1" t="s">
        <v>285</v>
      </c>
      <c r="C169" s="4" t="s">
        <v>16</v>
      </c>
      <c r="D169" s="4" t="s">
        <v>186</v>
      </c>
      <c r="E169" s="3">
        <v>69.63</v>
      </c>
      <c r="F169" s="3">
        <v>193.0</v>
      </c>
      <c r="G169" s="3">
        <v>4.54</v>
      </c>
      <c r="H169" s="3">
        <v>10.0</v>
      </c>
      <c r="I169" s="3">
        <v>34.5</v>
      </c>
      <c r="J169" s="3">
        <v>119.0</v>
      </c>
      <c r="K169" s="3">
        <v>4.27</v>
      </c>
      <c r="L169" s="3">
        <v>6.81</v>
      </c>
    </row>
    <row r="170" ht="13.5" customHeight="1">
      <c r="A170" s="4">
        <v>2013.0</v>
      </c>
      <c r="B170" s="1" t="s">
        <v>286</v>
      </c>
      <c r="C170" s="4" t="s">
        <v>43</v>
      </c>
      <c r="D170" s="4" t="s">
        <v>159</v>
      </c>
      <c r="E170" s="3">
        <v>73.38</v>
      </c>
      <c r="F170" s="3">
        <v>230.0</v>
      </c>
      <c r="G170" s="3">
        <v>4.6</v>
      </c>
      <c r="H170" s="3">
        <v>24.0</v>
      </c>
      <c r="I170" s="3">
        <v>31.5</v>
      </c>
      <c r="J170" s="3">
        <v>118.0</v>
      </c>
      <c r="K170" s="3">
        <v>4.24</v>
      </c>
      <c r="L170" s="3">
        <v>6.75</v>
      </c>
    </row>
    <row r="171" ht="13.5" customHeight="1">
      <c r="A171" s="4">
        <v>2013.0</v>
      </c>
      <c r="B171" s="1" t="s">
        <v>287</v>
      </c>
      <c r="C171" s="4" t="s">
        <v>97</v>
      </c>
      <c r="D171" s="4" t="s">
        <v>92</v>
      </c>
      <c r="E171" s="3">
        <v>80.0</v>
      </c>
      <c r="F171" s="3">
        <v>260.0</v>
      </c>
      <c r="G171" s="3">
        <v>4.86</v>
      </c>
      <c r="H171" s="3">
        <v>17.0</v>
      </c>
      <c r="I171" s="3">
        <v>31.0</v>
      </c>
      <c r="J171" s="3">
        <v>113.0</v>
      </c>
      <c r="K171" s="3">
        <v>4.57</v>
      </c>
      <c r="L171" s="3">
        <v>7.09</v>
      </c>
    </row>
    <row r="172" ht="13.5" customHeight="1">
      <c r="A172" s="4">
        <v>2013.0</v>
      </c>
      <c r="B172" s="1" t="s">
        <v>288</v>
      </c>
      <c r="C172" s="4" t="s">
        <v>16</v>
      </c>
      <c r="D172" s="4" t="s">
        <v>214</v>
      </c>
      <c r="E172" s="3">
        <v>71.13</v>
      </c>
      <c r="F172" s="3">
        <v>191.0</v>
      </c>
      <c r="G172" s="3">
        <v>4.56</v>
      </c>
      <c r="H172" s="3">
        <v>14.0</v>
      </c>
      <c r="I172" s="3">
        <v>32.5</v>
      </c>
      <c r="J172" s="3">
        <v>116.0</v>
      </c>
      <c r="K172" s="3">
        <v>4.06</v>
      </c>
      <c r="L172" s="3">
        <v>6.69</v>
      </c>
    </row>
    <row r="173" ht="13.5" customHeight="1">
      <c r="A173" s="4">
        <v>2013.0</v>
      </c>
      <c r="B173" s="1" t="s">
        <v>289</v>
      </c>
      <c r="C173" s="4" t="s">
        <v>67</v>
      </c>
      <c r="D173" s="4" t="s">
        <v>57</v>
      </c>
      <c r="E173" s="3">
        <v>71.38</v>
      </c>
      <c r="F173" s="3">
        <v>227.0</v>
      </c>
      <c r="G173" s="3">
        <v>4.7</v>
      </c>
      <c r="H173" s="3">
        <v>17.0</v>
      </c>
      <c r="I173" s="3">
        <v>30.0</v>
      </c>
      <c r="J173" s="3">
        <v>114.0</v>
      </c>
      <c r="K173" s="3">
        <v>4.55</v>
      </c>
      <c r="L173" s="3">
        <v>7.28</v>
      </c>
    </row>
    <row r="174" ht="13.5" customHeight="1">
      <c r="A174" s="4">
        <v>2013.0</v>
      </c>
      <c r="B174" s="1" t="s">
        <v>290</v>
      </c>
      <c r="C174" s="4" t="s">
        <v>291</v>
      </c>
      <c r="D174" s="4" t="s">
        <v>292</v>
      </c>
      <c r="E174" s="3">
        <v>77.0</v>
      </c>
      <c r="F174" s="3">
        <v>258.0</v>
      </c>
      <c r="G174" s="3">
        <v>5.05</v>
      </c>
      <c r="H174" s="3">
        <v>24.0</v>
      </c>
      <c r="I174" s="3"/>
      <c r="J174" s="3">
        <v>106.0</v>
      </c>
      <c r="K174" s="3"/>
      <c r="L174" s="3"/>
    </row>
    <row r="175" ht="13.5" customHeight="1">
      <c r="A175" s="4">
        <v>2013.0</v>
      </c>
      <c r="B175" s="1" t="s">
        <v>293</v>
      </c>
      <c r="C175" s="4" t="s">
        <v>64</v>
      </c>
      <c r="D175" s="4" t="s">
        <v>105</v>
      </c>
      <c r="E175" s="3">
        <v>78.0</v>
      </c>
      <c r="F175" s="3">
        <v>306.0</v>
      </c>
      <c r="G175" s="3">
        <v>5.3</v>
      </c>
      <c r="H175" s="3">
        <v>27.0</v>
      </c>
      <c r="I175" s="3">
        <v>28.5</v>
      </c>
      <c r="J175" s="3">
        <v>106.0</v>
      </c>
      <c r="K175" s="3">
        <v>4.68</v>
      </c>
      <c r="L175" s="3">
        <v>7.4</v>
      </c>
    </row>
    <row r="176" ht="13.5" customHeight="1">
      <c r="A176" s="4">
        <v>2013.0</v>
      </c>
      <c r="B176" s="1" t="s">
        <v>294</v>
      </c>
      <c r="C176" s="4" t="s">
        <v>64</v>
      </c>
      <c r="D176" s="4" t="s">
        <v>295</v>
      </c>
      <c r="E176" s="3">
        <v>80.5</v>
      </c>
      <c r="F176" s="3">
        <v>315.0</v>
      </c>
      <c r="G176" s="3">
        <v>5.34</v>
      </c>
      <c r="H176" s="3">
        <v>31.0</v>
      </c>
      <c r="I176" s="3"/>
      <c r="J176" s="3"/>
      <c r="K176" s="3"/>
      <c r="L176" s="3"/>
    </row>
    <row r="177" ht="13.5" customHeight="1">
      <c r="A177" s="4">
        <v>2013.0</v>
      </c>
      <c r="B177" s="1" t="s">
        <v>296</v>
      </c>
      <c r="C177" s="4" t="s">
        <v>37</v>
      </c>
      <c r="D177" s="4" t="s">
        <v>44</v>
      </c>
      <c r="E177" s="3">
        <v>75.63</v>
      </c>
      <c r="F177" s="3">
        <v>276.0</v>
      </c>
      <c r="G177" s="3">
        <v>4.87</v>
      </c>
      <c r="H177" s="3">
        <v>26.0</v>
      </c>
      <c r="I177" s="3">
        <v>31.5</v>
      </c>
      <c r="J177" s="3">
        <v>114.0</v>
      </c>
      <c r="K177" s="3"/>
      <c r="L177" s="3"/>
    </row>
    <row r="178" ht="13.5" customHeight="1">
      <c r="A178" s="4">
        <v>2013.0</v>
      </c>
      <c r="B178" s="1" t="s">
        <v>297</v>
      </c>
      <c r="C178" s="4" t="s">
        <v>64</v>
      </c>
      <c r="D178" s="4" t="s">
        <v>298</v>
      </c>
      <c r="E178" s="3">
        <v>76.75</v>
      </c>
      <c r="F178" s="3">
        <v>318.0</v>
      </c>
      <c r="G178" s="3">
        <v>5.3</v>
      </c>
      <c r="H178" s="3">
        <v>25.0</v>
      </c>
      <c r="I178" s="3">
        <v>23.5</v>
      </c>
      <c r="J178" s="3">
        <v>102.0</v>
      </c>
      <c r="K178" s="3">
        <v>5.06</v>
      </c>
      <c r="L178" s="3">
        <v>8.11</v>
      </c>
    </row>
    <row r="179" ht="13.5" customHeight="1">
      <c r="A179" s="4">
        <v>2013.0</v>
      </c>
      <c r="B179" s="1" t="s">
        <v>299</v>
      </c>
      <c r="C179" s="4" t="s">
        <v>13</v>
      </c>
      <c r="D179" s="4" t="s">
        <v>83</v>
      </c>
      <c r="E179" s="3">
        <v>73.25</v>
      </c>
      <c r="F179" s="3">
        <v>241.0</v>
      </c>
      <c r="G179" s="3">
        <v>4.82</v>
      </c>
      <c r="H179" s="3"/>
      <c r="I179" s="3">
        <v>33.0</v>
      </c>
      <c r="J179" s="3">
        <v>113.0</v>
      </c>
      <c r="K179" s="3">
        <v>4.27</v>
      </c>
      <c r="L179" s="3">
        <v>7.13</v>
      </c>
    </row>
    <row r="180" ht="13.5" customHeight="1">
      <c r="A180" s="4">
        <v>2013.0</v>
      </c>
      <c r="B180" s="1" t="s">
        <v>300</v>
      </c>
      <c r="C180" s="4" t="s">
        <v>16</v>
      </c>
      <c r="D180" s="4" t="s">
        <v>85</v>
      </c>
      <c r="E180" s="3">
        <v>71.38</v>
      </c>
      <c r="F180" s="3">
        <v>196.0</v>
      </c>
      <c r="G180" s="3">
        <v>4.63</v>
      </c>
      <c r="H180" s="3">
        <v>12.0</v>
      </c>
      <c r="I180" s="3">
        <v>35.0</v>
      </c>
      <c r="J180" s="3">
        <v>118.0</v>
      </c>
      <c r="K180" s="3">
        <v>4.07</v>
      </c>
      <c r="L180" s="3">
        <v>6.74</v>
      </c>
    </row>
    <row r="181" ht="13.5" customHeight="1">
      <c r="A181" s="4">
        <v>2013.0</v>
      </c>
      <c r="B181" s="1" t="s">
        <v>301</v>
      </c>
      <c r="C181" s="4" t="s">
        <v>19</v>
      </c>
      <c r="D181" s="4" t="s">
        <v>87</v>
      </c>
      <c r="E181" s="3">
        <v>75.0</v>
      </c>
      <c r="F181" s="3">
        <v>233.0</v>
      </c>
      <c r="G181" s="3">
        <v>4.56</v>
      </c>
      <c r="H181" s="3">
        <v>19.0</v>
      </c>
      <c r="I181" s="3">
        <v>39.5</v>
      </c>
      <c r="J181" s="3">
        <v>120.0</v>
      </c>
      <c r="K181" s="3"/>
      <c r="L181" s="3">
        <v>7.15</v>
      </c>
    </row>
    <row r="182" ht="13.5" customHeight="1">
      <c r="A182" s="4">
        <v>2013.0</v>
      </c>
      <c r="B182" s="1" t="s">
        <v>302</v>
      </c>
      <c r="C182" s="4" t="s">
        <v>43</v>
      </c>
      <c r="D182" s="4" t="s">
        <v>25</v>
      </c>
      <c r="E182" s="3">
        <v>71.0</v>
      </c>
      <c r="F182" s="3">
        <v>219.0</v>
      </c>
      <c r="G182" s="3">
        <v>4.65</v>
      </c>
      <c r="H182" s="3"/>
      <c r="I182" s="3"/>
      <c r="J182" s="3"/>
      <c r="K182" s="3"/>
      <c r="L182" s="3"/>
    </row>
    <row r="183" ht="13.5" customHeight="1">
      <c r="A183" s="4">
        <v>2013.0</v>
      </c>
      <c r="B183" s="1" t="s">
        <v>303</v>
      </c>
      <c r="C183" s="4" t="s">
        <v>37</v>
      </c>
      <c r="D183" s="4" t="s">
        <v>132</v>
      </c>
      <c r="E183" s="3">
        <v>80.13</v>
      </c>
      <c r="F183" s="3">
        <v>277.0</v>
      </c>
      <c r="G183" s="3">
        <v>4.62</v>
      </c>
      <c r="H183" s="3">
        <v>38.0</v>
      </c>
      <c r="I183" s="3">
        <v>34.5</v>
      </c>
      <c r="J183" s="3">
        <v>121.0</v>
      </c>
      <c r="K183" s="3">
        <v>4.51</v>
      </c>
      <c r="L183" s="3">
        <v>7.07</v>
      </c>
    </row>
    <row r="184" ht="13.5" customHeight="1">
      <c r="A184" s="4">
        <v>2013.0</v>
      </c>
      <c r="B184" s="1" t="s">
        <v>304</v>
      </c>
      <c r="C184" s="4" t="s">
        <v>19</v>
      </c>
      <c r="D184" s="4" t="s">
        <v>214</v>
      </c>
      <c r="E184" s="3">
        <v>74.88</v>
      </c>
      <c r="F184" s="3">
        <v>231.0</v>
      </c>
      <c r="G184" s="3">
        <v>4.46</v>
      </c>
      <c r="H184" s="3">
        <v>17.0</v>
      </c>
      <c r="I184" s="3">
        <v>38.5</v>
      </c>
      <c r="J184" s="3">
        <v>129.0</v>
      </c>
      <c r="K184" s="3">
        <v>4.33</v>
      </c>
      <c r="L184" s="3">
        <v>6.99</v>
      </c>
    </row>
    <row r="185" ht="13.5" customHeight="1">
      <c r="A185" s="4">
        <v>2013.0</v>
      </c>
      <c r="B185" s="1" t="s">
        <v>305</v>
      </c>
      <c r="C185" s="4" t="s">
        <v>40</v>
      </c>
      <c r="D185" s="4" t="s">
        <v>306</v>
      </c>
      <c r="E185" s="3">
        <v>77.38</v>
      </c>
      <c r="F185" s="3">
        <v>328.0</v>
      </c>
      <c r="G185" s="3">
        <v>5.65</v>
      </c>
      <c r="H185" s="3">
        <v>20.0</v>
      </c>
      <c r="I185" s="3">
        <v>20.5</v>
      </c>
      <c r="J185" s="3">
        <v>91.0</v>
      </c>
      <c r="K185" s="3">
        <v>5.03</v>
      </c>
      <c r="L185" s="3">
        <v>8.07</v>
      </c>
    </row>
    <row r="186" ht="13.5" customHeight="1">
      <c r="A186" s="4">
        <v>2013.0</v>
      </c>
      <c r="B186" s="1" t="s">
        <v>307</v>
      </c>
      <c r="C186" s="4" t="s">
        <v>19</v>
      </c>
      <c r="D186" s="4" t="s">
        <v>243</v>
      </c>
      <c r="E186" s="3">
        <v>71.0</v>
      </c>
      <c r="F186" s="3">
        <v>189.0</v>
      </c>
      <c r="G186" s="3">
        <v>4.45</v>
      </c>
      <c r="H186" s="3">
        <v>20.0</v>
      </c>
      <c r="I186" s="3">
        <v>37.0</v>
      </c>
      <c r="J186" s="3">
        <v>120.0</v>
      </c>
      <c r="K186" s="3">
        <v>4.02</v>
      </c>
      <c r="L186" s="3">
        <v>6.8</v>
      </c>
    </row>
    <row r="187" ht="13.5" customHeight="1">
      <c r="A187" s="5">
        <v>2013.0</v>
      </c>
      <c r="B187" s="5" t="s">
        <v>308</v>
      </c>
      <c r="C187" s="5" t="s">
        <v>97</v>
      </c>
      <c r="D187" s="5" t="s">
        <v>309</v>
      </c>
      <c r="E187" s="6">
        <v>75.25</v>
      </c>
      <c r="F187" s="6">
        <v>240.0</v>
      </c>
      <c r="G187" s="6">
        <v>4.73</v>
      </c>
      <c r="H187" s="6">
        <v>15.0</v>
      </c>
      <c r="I187" s="6">
        <v>30.0</v>
      </c>
      <c r="J187" s="6">
        <v>111.0</v>
      </c>
      <c r="K187" s="6">
        <v>4.3</v>
      </c>
      <c r="L187" s="6">
        <v>7.25</v>
      </c>
    </row>
    <row r="188" ht="13.5" customHeight="1">
      <c r="A188" s="5">
        <v>2013.0</v>
      </c>
      <c r="B188" s="5" t="s">
        <v>310</v>
      </c>
      <c r="C188" s="5" t="s">
        <v>19</v>
      </c>
      <c r="D188" s="5" t="s">
        <v>311</v>
      </c>
      <c r="E188" s="6">
        <v>74.63</v>
      </c>
      <c r="F188" s="6">
        <v>194.0</v>
      </c>
      <c r="G188" s="6">
        <v>4.51</v>
      </c>
      <c r="H188" s="6">
        <v>7.0</v>
      </c>
      <c r="I188" s="6">
        <v>34.5</v>
      </c>
      <c r="J188" s="6">
        <v>122.0</v>
      </c>
      <c r="K188" s="6">
        <v>4.33</v>
      </c>
      <c r="L188" s="6">
        <v>6.65</v>
      </c>
    </row>
    <row r="189" ht="13.5" customHeight="1">
      <c r="A189" s="4">
        <v>2013.0</v>
      </c>
      <c r="B189" s="1" t="s">
        <v>312</v>
      </c>
      <c r="C189" s="4" t="s">
        <v>19</v>
      </c>
      <c r="D189" s="4" t="s">
        <v>38</v>
      </c>
      <c r="E189" s="3">
        <v>68.88</v>
      </c>
      <c r="F189" s="3">
        <v>183.0</v>
      </c>
      <c r="G189" s="3">
        <v>4.27</v>
      </c>
      <c r="H189" s="3">
        <v>13.0</v>
      </c>
      <c r="I189" s="3"/>
      <c r="J189" s="3">
        <v>132.0</v>
      </c>
      <c r="K189" s="3"/>
      <c r="L189" s="3"/>
    </row>
    <row r="190" ht="13.5" customHeight="1">
      <c r="A190" s="4">
        <v>2013.0</v>
      </c>
      <c r="B190" s="1" t="s">
        <v>313</v>
      </c>
      <c r="C190" s="4" t="s">
        <v>61</v>
      </c>
      <c r="D190" s="4" t="s">
        <v>216</v>
      </c>
      <c r="E190" s="3">
        <v>74.0</v>
      </c>
      <c r="F190" s="3">
        <v>230.0</v>
      </c>
      <c r="G190" s="3">
        <v>4.91</v>
      </c>
      <c r="H190" s="3"/>
      <c r="I190" s="3"/>
      <c r="J190" s="3"/>
      <c r="K190" s="3"/>
      <c r="L190" s="3"/>
    </row>
    <row r="191" ht="13.5" customHeight="1">
      <c r="A191" s="4">
        <v>2013.0</v>
      </c>
      <c r="B191" s="1" t="s">
        <v>314</v>
      </c>
      <c r="C191" s="4" t="s">
        <v>52</v>
      </c>
      <c r="D191" s="4" t="s">
        <v>219</v>
      </c>
      <c r="E191" s="3">
        <v>69.88</v>
      </c>
      <c r="F191" s="3">
        <v>208.0</v>
      </c>
      <c r="G191" s="3">
        <v>4.5</v>
      </c>
      <c r="H191" s="3">
        <v>17.0</v>
      </c>
      <c r="I191" s="3">
        <v>35.5</v>
      </c>
      <c r="J191" s="3">
        <v>118.0</v>
      </c>
      <c r="K191" s="3"/>
      <c r="L191" s="3"/>
    </row>
    <row r="192" ht="13.5" customHeight="1">
      <c r="A192" s="4">
        <v>2013.0</v>
      </c>
      <c r="B192" s="1" t="s">
        <v>315</v>
      </c>
      <c r="C192" s="4" t="s">
        <v>97</v>
      </c>
      <c r="D192" s="4" t="s">
        <v>316</v>
      </c>
      <c r="E192" s="3">
        <v>75.63</v>
      </c>
      <c r="F192" s="3">
        <v>242.0</v>
      </c>
      <c r="G192" s="3">
        <v>4.62</v>
      </c>
      <c r="H192" s="3">
        <v>18.0</v>
      </c>
      <c r="I192" s="3">
        <v>35.5</v>
      </c>
      <c r="J192" s="3">
        <v>115.0</v>
      </c>
      <c r="K192" s="3">
        <v>4.35</v>
      </c>
      <c r="L192" s="3">
        <v>7.09</v>
      </c>
    </row>
    <row r="193" ht="13.5" customHeight="1">
      <c r="A193" s="4">
        <v>2013.0</v>
      </c>
      <c r="B193" s="1" t="s">
        <v>317</v>
      </c>
      <c r="C193" s="4" t="s">
        <v>61</v>
      </c>
      <c r="D193" s="4" t="s">
        <v>318</v>
      </c>
      <c r="E193" s="3">
        <v>74.13</v>
      </c>
      <c r="F193" s="3">
        <v>213.0</v>
      </c>
      <c r="G193" s="3">
        <v>4.69</v>
      </c>
      <c r="H193" s="3"/>
      <c r="I193" s="3">
        <v>31.0</v>
      </c>
      <c r="J193" s="3">
        <v>118.0</v>
      </c>
      <c r="K193" s="3">
        <v>3.99</v>
      </c>
      <c r="L193" s="3">
        <v>6.69</v>
      </c>
    </row>
    <row r="194" ht="13.5" customHeight="1">
      <c r="A194" s="4">
        <v>2013.0</v>
      </c>
      <c r="B194" s="1" t="s">
        <v>319</v>
      </c>
      <c r="C194" s="4" t="s">
        <v>82</v>
      </c>
      <c r="D194" s="4" t="s">
        <v>192</v>
      </c>
      <c r="E194" s="3">
        <v>75.0</v>
      </c>
      <c r="F194" s="3">
        <v>302.0</v>
      </c>
      <c r="G194" s="3">
        <v>5.43</v>
      </c>
      <c r="H194" s="3">
        <v>27.0</v>
      </c>
      <c r="I194" s="3">
        <v>24.0</v>
      </c>
      <c r="J194" s="3">
        <v>92.0</v>
      </c>
      <c r="K194" s="3">
        <v>4.96</v>
      </c>
      <c r="L194" s="3">
        <v>7.9</v>
      </c>
    </row>
    <row r="195" ht="13.5" customHeight="1">
      <c r="A195" s="4">
        <v>2013.0</v>
      </c>
      <c r="B195" s="1" t="s">
        <v>320</v>
      </c>
      <c r="C195" s="4" t="s">
        <v>43</v>
      </c>
      <c r="D195" s="4" t="s">
        <v>249</v>
      </c>
      <c r="E195" s="3">
        <v>72.38</v>
      </c>
      <c r="F195" s="3">
        <v>221.0</v>
      </c>
      <c r="G195" s="3">
        <v>4.55</v>
      </c>
      <c r="H195" s="3">
        <v>17.0</v>
      </c>
      <c r="I195" s="3">
        <v>35.5</v>
      </c>
      <c r="J195" s="3">
        <v>118.0</v>
      </c>
      <c r="K195" s="3"/>
      <c r="L195" s="3"/>
    </row>
    <row r="196" ht="13.5" customHeight="1">
      <c r="A196" s="4">
        <v>2013.0</v>
      </c>
      <c r="B196" s="1" t="s">
        <v>321</v>
      </c>
      <c r="C196" s="4" t="s">
        <v>64</v>
      </c>
      <c r="D196" s="4" t="s">
        <v>57</v>
      </c>
      <c r="E196" s="3">
        <v>77.13</v>
      </c>
      <c r="F196" s="3">
        <v>310.0</v>
      </c>
      <c r="G196" s="3">
        <v>5.29</v>
      </c>
      <c r="H196" s="3"/>
      <c r="I196" s="3">
        <v>24.5</v>
      </c>
      <c r="J196" s="3">
        <v>103.0</v>
      </c>
      <c r="K196" s="3">
        <v>5.01</v>
      </c>
      <c r="L196" s="3">
        <v>8.31</v>
      </c>
    </row>
    <row r="197" ht="13.5" customHeight="1">
      <c r="A197" s="4">
        <v>2013.0</v>
      </c>
      <c r="B197" s="1" t="s">
        <v>322</v>
      </c>
      <c r="C197" s="4" t="s">
        <v>16</v>
      </c>
      <c r="D197" s="4" t="s">
        <v>206</v>
      </c>
      <c r="E197" s="3">
        <v>71.75</v>
      </c>
      <c r="F197" s="3">
        <v>197.0</v>
      </c>
      <c r="G197" s="3">
        <v>4.56</v>
      </c>
      <c r="H197" s="3">
        <v>12.0</v>
      </c>
      <c r="I197" s="3">
        <v>33.0</v>
      </c>
      <c r="J197" s="3">
        <v>121.0</v>
      </c>
      <c r="K197" s="3">
        <v>4.2</v>
      </c>
      <c r="L197" s="3">
        <v>6.78</v>
      </c>
    </row>
    <row r="198" ht="13.5" customHeight="1">
      <c r="A198" s="4">
        <v>2013.0</v>
      </c>
      <c r="B198" s="1" t="s">
        <v>323</v>
      </c>
      <c r="C198" s="4" t="s">
        <v>37</v>
      </c>
      <c r="D198" s="4" t="s">
        <v>29</v>
      </c>
      <c r="E198" s="3">
        <v>77.38</v>
      </c>
      <c r="F198" s="3">
        <v>255.0</v>
      </c>
      <c r="G198" s="3">
        <v>4.78</v>
      </c>
      <c r="H198" s="3">
        <v>22.0</v>
      </c>
      <c r="I198" s="3">
        <v>33.0</v>
      </c>
      <c r="J198" s="3">
        <v>113.0</v>
      </c>
      <c r="K198" s="3">
        <v>4.44</v>
      </c>
      <c r="L198" s="3">
        <v>6.91</v>
      </c>
    </row>
    <row r="199" ht="13.5" customHeight="1">
      <c r="A199" s="4">
        <v>2013.0</v>
      </c>
      <c r="B199" s="1" t="s">
        <v>324</v>
      </c>
      <c r="C199" s="4" t="s">
        <v>43</v>
      </c>
      <c r="D199" s="4" t="s">
        <v>54</v>
      </c>
      <c r="E199" s="3">
        <v>69.5</v>
      </c>
      <c r="F199" s="3">
        <v>210.0</v>
      </c>
      <c r="G199" s="3">
        <v>4.5</v>
      </c>
      <c r="H199" s="3">
        <v>25.0</v>
      </c>
      <c r="I199" s="3">
        <v>38.5</v>
      </c>
      <c r="J199" s="3">
        <v>130.0</v>
      </c>
      <c r="K199" s="3">
        <v>4.25</v>
      </c>
      <c r="L199" s="3">
        <v>6.87</v>
      </c>
    </row>
    <row r="200" ht="13.5" customHeight="1">
      <c r="A200" s="4">
        <v>2013.0</v>
      </c>
      <c r="B200" s="1" t="s">
        <v>325</v>
      </c>
      <c r="C200" s="4" t="s">
        <v>35</v>
      </c>
      <c r="D200" s="4" t="s">
        <v>192</v>
      </c>
      <c r="E200" s="3">
        <v>73.88</v>
      </c>
      <c r="F200" s="3">
        <v>243.0</v>
      </c>
      <c r="G200" s="3">
        <v>4.83</v>
      </c>
      <c r="H200" s="3">
        <v>28.0</v>
      </c>
      <c r="I200" s="3"/>
      <c r="J200" s="3"/>
      <c r="K200" s="3"/>
      <c r="L200" s="3"/>
    </row>
    <row r="201" ht="13.5" customHeight="1">
      <c r="A201" s="4">
        <v>2013.0</v>
      </c>
      <c r="B201" s="1" t="s">
        <v>326</v>
      </c>
      <c r="C201" s="4" t="s">
        <v>43</v>
      </c>
      <c r="D201" s="4" t="s">
        <v>327</v>
      </c>
      <c r="E201" s="3">
        <v>69.0</v>
      </c>
      <c r="F201" s="3">
        <v>209.0</v>
      </c>
      <c r="G201" s="3">
        <v>4.54</v>
      </c>
      <c r="H201" s="3">
        <v>20.0</v>
      </c>
      <c r="I201" s="3"/>
      <c r="J201" s="3"/>
      <c r="K201" s="3">
        <v>4.43</v>
      </c>
      <c r="L201" s="3">
        <v>7.21</v>
      </c>
    </row>
    <row r="202" ht="13.5" customHeight="1">
      <c r="A202" s="4">
        <v>2013.0</v>
      </c>
      <c r="B202" s="1" t="s">
        <v>328</v>
      </c>
      <c r="C202" s="4" t="s">
        <v>16</v>
      </c>
      <c r="D202" s="4" t="s">
        <v>292</v>
      </c>
      <c r="E202" s="3">
        <v>69.0</v>
      </c>
      <c r="F202" s="3">
        <v>189.0</v>
      </c>
      <c r="G202" s="3">
        <v>4.56</v>
      </c>
      <c r="H202" s="3">
        <v>14.0</v>
      </c>
      <c r="I202" s="3">
        <v>36.0</v>
      </c>
      <c r="J202" s="3">
        <v>124.0</v>
      </c>
      <c r="K202" s="3">
        <v>4.18</v>
      </c>
      <c r="L202" s="3">
        <v>6.94</v>
      </c>
    </row>
    <row r="203" ht="13.5" customHeight="1">
      <c r="A203" s="4">
        <v>2013.0</v>
      </c>
      <c r="B203" s="1" t="s">
        <v>329</v>
      </c>
      <c r="C203" s="4" t="s">
        <v>43</v>
      </c>
      <c r="D203" s="4" t="s">
        <v>219</v>
      </c>
      <c r="E203" s="3">
        <v>71.13</v>
      </c>
      <c r="F203" s="3">
        <v>208.0</v>
      </c>
      <c r="G203" s="3">
        <v>4.55</v>
      </c>
      <c r="H203" s="3">
        <v>15.0</v>
      </c>
      <c r="I203" s="3">
        <v>30.5</v>
      </c>
      <c r="J203" s="3">
        <v>119.0</v>
      </c>
      <c r="K203" s="3">
        <v>4.4</v>
      </c>
      <c r="L203" s="3">
        <v>7.12</v>
      </c>
    </row>
    <row r="204" ht="13.5" customHeight="1">
      <c r="A204" s="4">
        <v>2013.0</v>
      </c>
      <c r="B204" s="1" t="s">
        <v>330</v>
      </c>
      <c r="C204" s="4" t="s">
        <v>61</v>
      </c>
      <c r="D204" s="4" t="s">
        <v>137</v>
      </c>
      <c r="E204" s="3">
        <v>79.13</v>
      </c>
      <c r="F204" s="3">
        <v>225.0</v>
      </c>
      <c r="G204" s="3">
        <v>4.94</v>
      </c>
      <c r="H204" s="3"/>
      <c r="I204" s="3">
        <v>26.5</v>
      </c>
      <c r="J204" s="3">
        <v>102.0</v>
      </c>
      <c r="K204" s="3">
        <v>4.52</v>
      </c>
      <c r="L204" s="3">
        <v>7.49</v>
      </c>
    </row>
    <row r="205" ht="13.5" customHeight="1">
      <c r="A205" s="4">
        <v>2013.0</v>
      </c>
      <c r="B205" s="1" t="s">
        <v>331</v>
      </c>
      <c r="C205" s="4" t="s">
        <v>43</v>
      </c>
      <c r="D205" s="4" t="s">
        <v>78</v>
      </c>
      <c r="E205" s="3">
        <v>70.5</v>
      </c>
      <c r="F205" s="3">
        <v>223.0</v>
      </c>
      <c r="G205" s="3">
        <v>4.53</v>
      </c>
      <c r="H205" s="3">
        <v>28.0</v>
      </c>
      <c r="I205" s="3">
        <v>35.0</v>
      </c>
      <c r="J205" s="3">
        <v>115.0</v>
      </c>
      <c r="K205" s="3">
        <v>4.62</v>
      </c>
      <c r="L205" s="3"/>
    </row>
    <row r="206" ht="13.5" customHeight="1">
      <c r="A206" s="4">
        <v>2013.0</v>
      </c>
      <c r="B206" s="1" t="s">
        <v>332</v>
      </c>
      <c r="C206" s="4" t="s">
        <v>43</v>
      </c>
      <c r="D206" s="4" t="s">
        <v>333</v>
      </c>
      <c r="E206" s="3">
        <v>70.5</v>
      </c>
      <c r="F206" s="3">
        <v>214.0</v>
      </c>
      <c r="G206" s="3">
        <v>4.66</v>
      </c>
      <c r="H206" s="3">
        <v>15.0</v>
      </c>
      <c r="I206" s="3">
        <v>32.0</v>
      </c>
      <c r="J206" s="3">
        <v>118.0</v>
      </c>
      <c r="K206" s="3">
        <v>4.4</v>
      </c>
      <c r="L206" s="3">
        <v>6.88</v>
      </c>
    </row>
    <row r="207" ht="13.5" customHeight="1">
      <c r="A207" s="4">
        <v>2013.0</v>
      </c>
      <c r="B207" s="1" t="s">
        <v>334</v>
      </c>
      <c r="C207" s="4" t="s">
        <v>43</v>
      </c>
      <c r="D207" s="4" t="s">
        <v>335</v>
      </c>
      <c r="E207" s="3">
        <v>68.25</v>
      </c>
      <c r="F207" s="3">
        <v>208.0</v>
      </c>
      <c r="G207" s="3">
        <v>4.68</v>
      </c>
      <c r="H207" s="3">
        <v>19.0</v>
      </c>
      <c r="I207" s="3">
        <v>32.5</v>
      </c>
      <c r="J207" s="3">
        <v>113.0</v>
      </c>
      <c r="K207" s="3">
        <v>4.18</v>
      </c>
      <c r="L207" s="3">
        <v>6.95</v>
      </c>
    </row>
    <row r="208" ht="13.5" customHeight="1">
      <c r="A208" s="4">
        <v>2013.0</v>
      </c>
      <c r="B208" s="1" t="s">
        <v>336</v>
      </c>
      <c r="C208" s="4" t="s">
        <v>22</v>
      </c>
      <c r="D208" s="4" t="s">
        <v>337</v>
      </c>
      <c r="E208" s="3">
        <v>76.0</v>
      </c>
      <c r="F208" s="3">
        <v>329.0</v>
      </c>
      <c r="G208" s="3">
        <v>5.23</v>
      </c>
      <c r="H208" s="3">
        <v>22.0</v>
      </c>
      <c r="I208" s="3">
        <v>26.5</v>
      </c>
      <c r="J208" s="3">
        <v>104.0</v>
      </c>
      <c r="K208" s="3">
        <v>4.7</v>
      </c>
      <c r="L208" s="3">
        <v>7.85</v>
      </c>
    </row>
    <row r="209" ht="13.5" customHeight="1">
      <c r="A209" s="4">
        <v>2013.0</v>
      </c>
      <c r="B209" s="1" t="s">
        <v>338</v>
      </c>
      <c r="C209" s="4" t="s">
        <v>97</v>
      </c>
      <c r="D209" s="4" t="s">
        <v>114</v>
      </c>
      <c r="E209" s="3">
        <v>75.25</v>
      </c>
      <c r="F209" s="3">
        <v>242.0</v>
      </c>
      <c r="G209" s="3">
        <v>4.81</v>
      </c>
      <c r="H209" s="3">
        <v>17.0</v>
      </c>
      <c r="I209" s="3">
        <v>31.0</v>
      </c>
      <c r="J209" s="3">
        <v>112.0</v>
      </c>
      <c r="K209" s="3">
        <v>4.43</v>
      </c>
      <c r="L209" s="3">
        <v>7.17</v>
      </c>
    </row>
    <row r="210" ht="13.5" customHeight="1">
      <c r="A210" s="4">
        <v>2013.0</v>
      </c>
      <c r="B210" s="1" t="s">
        <v>339</v>
      </c>
      <c r="C210" s="4" t="s">
        <v>35</v>
      </c>
      <c r="D210" s="4" t="s">
        <v>180</v>
      </c>
      <c r="E210" s="3">
        <v>75.0</v>
      </c>
      <c r="F210" s="3">
        <v>241.0</v>
      </c>
      <c r="G210" s="3">
        <v>4.88</v>
      </c>
      <c r="H210" s="3">
        <v>24.0</v>
      </c>
      <c r="I210" s="3">
        <v>35.0</v>
      </c>
      <c r="J210" s="3">
        <v>113.0</v>
      </c>
      <c r="K210" s="3">
        <v>4.44</v>
      </c>
      <c r="L210" s="3">
        <v>6.99</v>
      </c>
    </row>
    <row r="211" ht="13.5" customHeight="1">
      <c r="A211" s="4">
        <v>2013.0</v>
      </c>
      <c r="B211" s="1" t="s">
        <v>340</v>
      </c>
      <c r="C211" s="4" t="s">
        <v>22</v>
      </c>
      <c r="D211" s="4" t="s">
        <v>341</v>
      </c>
      <c r="E211" s="3">
        <v>76.5</v>
      </c>
      <c r="F211" s="3">
        <v>309.0</v>
      </c>
      <c r="G211" s="3">
        <v>4.94</v>
      </c>
      <c r="H211" s="3">
        <v>28.0</v>
      </c>
      <c r="I211" s="3">
        <v>33.0</v>
      </c>
      <c r="J211" s="3">
        <v>111.0</v>
      </c>
      <c r="K211" s="3">
        <v>4.65</v>
      </c>
      <c r="L211" s="3">
        <v>7.55</v>
      </c>
    </row>
    <row r="212" ht="13.5" customHeight="1">
      <c r="A212" s="4">
        <v>2013.0</v>
      </c>
      <c r="B212" s="1" t="s">
        <v>342</v>
      </c>
      <c r="C212" s="4" t="s">
        <v>64</v>
      </c>
      <c r="D212" s="4" t="s">
        <v>87</v>
      </c>
      <c r="E212" s="3">
        <v>77.25</v>
      </c>
      <c r="F212" s="3">
        <v>323.0</v>
      </c>
      <c r="G212" s="3">
        <v>5.2</v>
      </c>
      <c r="H212" s="3">
        <v>19.0</v>
      </c>
      <c r="I212" s="3">
        <v>29.5</v>
      </c>
      <c r="J212" s="3">
        <v>109.0</v>
      </c>
      <c r="K212" s="3">
        <v>4.57</v>
      </c>
      <c r="L212" s="3">
        <v>7.77</v>
      </c>
    </row>
    <row r="213" ht="13.5" customHeight="1">
      <c r="A213" s="4">
        <v>2013.0</v>
      </c>
      <c r="B213" s="1" t="s">
        <v>343</v>
      </c>
      <c r="C213" s="4" t="s">
        <v>97</v>
      </c>
      <c r="D213" s="4" t="s">
        <v>139</v>
      </c>
      <c r="E213" s="3">
        <v>77.88</v>
      </c>
      <c r="F213" s="3">
        <v>269.0</v>
      </c>
      <c r="G213" s="3">
        <v>4.71</v>
      </c>
      <c r="H213" s="3">
        <v>22.0</v>
      </c>
      <c r="I213" s="3">
        <v>31.5</v>
      </c>
      <c r="J213" s="3">
        <v>113.0</v>
      </c>
      <c r="K213" s="3"/>
      <c r="L213" s="3"/>
    </row>
    <row r="214" ht="13.5" customHeight="1">
      <c r="A214" s="4">
        <v>2013.0</v>
      </c>
      <c r="B214" s="1" t="s">
        <v>344</v>
      </c>
      <c r="C214" s="4" t="s">
        <v>35</v>
      </c>
      <c r="D214" s="4" t="s">
        <v>57</v>
      </c>
      <c r="E214" s="3">
        <v>73.0</v>
      </c>
      <c r="F214" s="3">
        <v>236.0</v>
      </c>
      <c r="G214" s="3">
        <v>4.71</v>
      </c>
      <c r="H214" s="3">
        <v>17.0</v>
      </c>
      <c r="I214" s="3"/>
      <c r="J214" s="3">
        <v>118.0</v>
      </c>
      <c r="K214" s="3"/>
      <c r="L214" s="3"/>
    </row>
    <row r="215" ht="13.5" customHeight="1">
      <c r="A215" s="4">
        <v>2013.0</v>
      </c>
      <c r="B215" s="1" t="s">
        <v>345</v>
      </c>
      <c r="C215" s="4" t="s">
        <v>16</v>
      </c>
      <c r="D215" s="4" t="s">
        <v>216</v>
      </c>
      <c r="E215" s="3">
        <v>67.25</v>
      </c>
      <c r="F215" s="3">
        <v>169.0</v>
      </c>
      <c r="G215" s="3">
        <v>4.53</v>
      </c>
      <c r="H215" s="3">
        <v>10.0</v>
      </c>
      <c r="I215" s="3">
        <v>37.5</v>
      </c>
      <c r="J215" s="3">
        <v>127.0</v>
      </c>
      <c r="K215" s="3">
        <v>4.09</v>
      </c>
      <c r="L215" s="3">
        <v>6.74</v>
      </c>
    </row>
    <row r="216" ht="13.5" customHeight="1">
      <c r="A216" s="4">
        <v>2013.0</v>
      </c>
      <c r="B216" s="1" t="s">
        <v>346</v>
      </c>
      <c r="C216" s="4" t="s">
        <v>64</v>
      </c>
      <c r="D216" s="4" t="s">
        <v>347</v>
      </c>
      <c r="E216" s="3">
        <v>77.38</v>
      </c>
      <c r="F216" s="3">
        <v>308.0</v>
      </c>
      <c r="G216" s="3">
        <v>5.45</v>
      </c>
      <c r="H216" s="3">
        <v>17.0</v>
      </c>
      <c r="I216" s="3">
        <v>23.5</v>
      </c>
      <c r="J216" s="3">
        <v>100.0</v>
      </c>
      <c r="K216" s="3">
        <v>4.84</v>
      </c>
      <c r="L216" s="3">
        <v>7.92</v>
      </c>
    </row>
    <row r="217" ht="13.5" customHeight="1">
      <c r="A217" s="4">
        <v>2013.0</v>
      </c>
      <c r="B217" s="1" t="s">
        <v>348</v>
      </c>
      <c r="C217" s="4" t="s">
        <v>43</v>
      </c>
      <c r="D217" s="4" t="s">
        <v>117</v>
      </c>
      <c r="E217" s="3">
        <v>70.25</v>
      </c>
      <c r="F217" s="3">
        <v>168.0</v>
      </c>
      <c r="G217" s="3">
        <v>4.34</v>
      </c>
      <c r="H217" s="3"/>
      <c r="I217" s="3">
        <v>34.0</v>
      </c>
      <c r="J217" s="3">
        <v>121.0</v>
      </c>
      <c r="K217" s="3"/>
      <c r="L217" s="3"/>
    </row>
    <row r="218" ht="13.5" customHeight="1">
      <c r="A218" s="4">
        <v>2013.0</v>
      </c>
      <c r="B218" s="1" t="s">
        <v>349</v>
      </c>
      <c r="C218" s="4" t="s">
        <v>64</v>
      </c>
      <c r="D218" s="4" t="s">
        <v>109</v>
      </c>
      <c r="E218" s="3">
        <v>77.25</v>
      </c>
      <c r="F218" s="3">
        <v>331.0</v>
      </c>
      <c r="G218" s="3">
        <v>5.49</v>
      </c>
      <c r="H218" s="3"/>
      <c r="I218" s="3">
        <v>22.0</v>
      </c>
      <c r="J218" s="3">
        <v>88.0</v>
      </c>
      <c r="K218" s="3">
        <v>5.06</v>
      </c>
      <c r="L218" s="3">
        <v>8.06</v>
      </c>
    </row>
    <row r="219" ht="13.5" customHeight="1">
      <c r="A219" s="4">
        <v>2013.0</v>
      </c>
      <c r="B219" s="1" t="s">
        <v>350</v>
      </c>
      <c r="C219" s="4" t="s">
        <v>82</v>
      </c>
      <c r="D219" s="4" t="s">
        <v>54</v>
      </c>
      <c r="E219" s="3">
        <v>75.25</v>
      </c>
      <c r="F219" s="3">
        <v>304.0</v>
      </c>
      <c r="G219" s="3">
        <v>5.38</v>
      </c>
      <c r="H219" s="3">
        <v>25.0</v>
      </c>
      <c r="I219" s="3"/>
      <c r="J219" s="3"/>
      <c r="K219" s="3"/>
      <c r="L219" s="3"/>
    </row>
    <row r="220" ht="13.5" customHeight="1">
      <c r="A220" s="4">
        <v>2013.0</v>
      </c>
      <c r="B220" s="1" t="s">
        <v>351</v>
      </c>
      <c r="C220" s="4" t="s">
        <v>97</v>
      </c>
      <c r="D220" s="4" t="s">
        <v>117</v>
      </c>
      <c r="E220" s="3">
        <v>75.25</v>
      </c>
      <c r="F220" s="3">
        <v>258.0</v>
      </c>
      <c r="G220" s="3">
        <v>4.94</v>
      </c>
      <c r="H220" s="3">
        <v>21.0</v>
      </c>
      <c r="I220" s="3">
        <v>30.5</v>
      </c>
      <c r="J220" s="3">
        <v>112.0</v>
      </c>
      <c r="K220" s="3">
        <v>4.35</v>
      </c>
      <c r="L220" s="3">
        <v>7.15</v>
      </c>
    </row>
    <row r="221" ht="13.5" customHeight="1">
      <c r="A221" s="4">
        <v>2013.0</v>
      </c>
      <c r="B221" s="1" t="s">
        <v>352</v>
      </c>
      <c r="C221" s="4" t="s">
        <v>52</v>
      </c>
      <c r="D221" s="4" t="s">
        <v>353</v>
      </c>
      <c r="E221" s="3">
        <v>72.5</v>
      </c>
      <c r="F221" s="3">
        <v>208.0</v>
      </c>
      <c r="G221" s="3">
        <v>4.65</v>
      </c>
      <c r="H221" s="3">
        <v>14.0</v>
      </c>
      <c r="I221" s="3">
        <v>35.0</v>
      </c>
      <c r="J221" s="3">
        <v>122.0</v>
      </c>
      <c r="K221" s="3"/>
      <c r="L221" s="3"/>
    </row>
    <row r="222" ht="13.5" customHeight="1">
      <c r="A222" s="4">
        <v>2013.0</v>
      </c>
      <c r="B222" s="1" t="s">
        <v>354</v>
      </c>
      <c r="C222" s="4" t="s">
        <v>19</v>
      </c>
      <c r="D222" s="4" t="s">
        <v>109</v>
      </c>
      <c r="E222" s="3">
        <v>72.0</v>
      </c>
      <c r="F222" s="3">
        <v>204.0</v>
      </c>
      <c r="G222" s="3">
        <v>4.53</v>
      </c>
      <c r="H222" s="3">
        <v>8.0</v>
      </c>
      <c r="I222" s="3">
        <v>33.0</v>
      </c>
      <c r="J222" s="3">
        <v>118.0</v>
      </c>
      <c r="K222" s="3">
        <v>4.01</v>
      </c>
      <c r="L222" s="3">
        <v>6.91</v>
      </c>
    </row>
    <row r="223" ht="13.5" customHeight="1">
      <c r="A223" s="4">
        <v>2013.0</v>
      </c>
      <c r="B223" s="1" t="s">
        <v>355</v>
      </c>
      <c r="C223" s="4" t="s">
        <v>43</v>
      </c>
      <c r="D223" s="4" t="s">
        <v>356</v>
      </c>
      <c r="E223" s="3">
        <v>69.13</v>
      </c>
      <c r="F223" s="3">
        <v>199.0</v>
      </c>
      <c r="G223" s="3">
        <v>4.8</v>
      </c>
      <c r="H223" s="3">
        <v>18.0</v>
      </c>
      <c r="I223" s="3">
        <v>32.5</v>
      </c>
      <c r="J223" s="3">
        <v>112.0</v>
      </c>
      <c r="K223" s="3">
        <v>4.21</v>
      </c>
      <c r="L223" s="3">
        <v>7.17</v>
      </c>
    </row>
    <row r="224" ht="13.5" customHeight="1">
      <c r="A224" s="4">
        <v>2013.0</v>
      </c>
      <c r="B224" s="1" t="s">
        <v>357</v>
      </c>
      <c r="C224" s="4" t="s">
        <v>64</v>
      </c>
      <c r="D224" s="4" t="s">
        <v>180</v>
      </c>
      <c r="E224" s="3">
        <v>79.63</v>
      </c>
      <c r="F224" s="3">
        <v>308.0</v>
      </c>
      <c r="G224" s="3">
        <v>5.14</v>
      </c>
      <c r="H224" s="3">
        <v>33.0</v>
      </c>
      <c r="I224" s="3">
        <v>30.0</v>
      </c>
      <c r="J224" s="3">
        <v>113.0</v>
      </c>
      <c r="K224" s="3">
        <v>4.68</v>
      </c>
      <c r="L224" s="3">
        <v>7.62</v>
      </c>
    </row>
    <row r="225" ht="13.5" customHeight="1">
      <c r="A225" s="4">
        <v>2013.0</v>
      </c>
      <c r="B225" s="1" t="s">
        <v>358</v>
      </c>
      <c r="C225" s="4" t="s">
        <v>43</v>
      </c>
      <c r="D225" s="4" t="s">
        <v>127</v>
      </c>
      <c r="E225" s="3">
        <v>70.25</v>
      </c>
      <c r="F225" s="3">
        <v>214.0</v>
      </c>
      <c r="G225" s="3">
        <v>4.73</v>
      </c>
      <c r="H225" s="3">
        <v>21.0</v>
      </c>
      <c r="I225" s="3">
        <v>39.0</v>
      </c>
      <c r="J225" s="3">
        <v>125.0</v>
      </c>
      <c r="K225" s="3">
        <v>4.09</v>
      </c>
      <c r="L225" s="3">
        <v>6.85</v>
      </c>
    </row>
    <row r="226" ht="13.5" customHeight="1">
      <c r="A226" s="4">
        <v>2013.0</v>
      </c>
      <c r="B226" s="1" t="s">
        <v>359</v>
      </c>
      <c r="C226" s="4" t="s">
        <v>64</v>
      </c>
      <c r="D226" s="4" t="s">
        <v>333</v>
      </c>
      <c r="E226" s="3">
        <v>77.88</v>
      </c>
      <c r="F226" s="3">
        <v>308.0</v>
      </c>
      <c r="G226" s="3">
        <v>5.17</v>
      </c>
      <c r="H226" s="3">
        <v>20.0</v>
      </c>
      <c r="I226" s="3">
        <v>31.5</v>
      </c>
      <c r="J226" s="3">
        <v>101.0</v>
      </c>
      <c r="K226" s="3">
        <v>4.91</v>
      </c>
      <c r="L226" s="3">
        <v>7.94</v>
      </c>
    </row>
    <row r="227" ht="13.5" customHeight="1">
      <c r="A227" s="4">
        <v>2013.0</v>
      </c>
      <c r="B227" s="1" t="s">
        <v>360</v>
      </c>
      <c r="C227" s="4" t="s">
        <v>43</v>
      </c>
      <c r="D227" s="4" t="s">
        <v>353</v>
      </c>
      <c r="E227" s="3">
        <v>65.75</v>
      </c>
      <c r="F227" s="3">
        <v>190.0</v>
      </c>
      <c r="G227" s="3">
        <v>4.8</v>
      </c>
      <c r="H227" s="3">
        <v>15.0</v>
      </c>
      <c r="I227" s="3">
        <v>34.0</v>
      </c>
      <c r="J227" s="3">
        <v>114.0</v>
      </c>
      <c r="K227" s="3">
        <v>4.25</v>
      </c>
      <c r="L227" s="3">
        <v>6.97</v>
      </c>
    </row>
    <row r="228" ht="13.5" customHeight="1">
      <c r="A228" s="4">
        <v>2013.0</v>
      </c>
      <c r="B228" s="1" t="s">
        <v>361</v>
      </c>
      <c r="C228" s="4" t="s">
        <v>16</v>
      </c>
      <c r="D228" s="4" t="s">
        <v>362</v>
      </c>
      <c r="E228" s="3">
        <v>70.13</v>
      </c>
      <c r="F228" s="3">
        <v>188.0</v>
      </c>
      <c r="G228" s="3">
        <v>4.39</v>
      </c>
      <c r="H228" s="3">
        <v>17.0</v>
      </c>
      <c r="I228" s="3">
        <v>40.0</v>
      </c>
      <c r="J228" s="3">
        <v>132.0</v>
      </c>
      <c r="K228" s="3">
        <v>4.23</v>
      </c>
      <c r="L228" s="3">
        <v>6.89</v>
      </c>
    </row>
    <row r="229" ht="13.5" customHeight="1">
      <c r="A229" s="4">
        <v>2013.0</v>
      </c>
      <c r="B229" s="1" t="s">
        <v>363</v>
      </c>
      <c r="C229" s="4" t="s">
        <v>169</v>
      </c>
      <c r="D229" s="4" t="s">
        <v>90</v>
      </c>
      <c r="E229" s="3">
        <v>73.25</v>
      </c>
      <c r="F229" s="3">
        <v>220.0</v>
      </c>
      <c r="G229" s="3">
        <v>4.66</v>
      </c>
      <c r="H229" s="3"/>
      <c r="I229" s="3">
        <v>33.5</v>
      </c>
      <c r="J229" s="3">
        <v>117.0</v>
      </c>
      <c r="K229" s="3"/>
      <c r="L229" s="3"/>
    </row>
    <row r="230" ht="13.5" customHeight="1">
      <c r="A230" s="4">
        <v>2013.0</v>
      </c>
      <c r="B230" s="1" t="s">
        <v>364</v>
      </c>
      <c r="C230" s="4" t="s">
        <v>19</v>
      </c>
      <c r="D230" s="4" t="s">
        <v>216</v>
      </c>
      <c r="E230" s="3">
        <v>73.0</v>
      </c>
      <c r="F230" s="3">
        <v>201.0</v>
      </c>
      <c r="G230" s="3">
        <v>4.51</v>
      </c>
      <c r="H230" s="3">
        <v>14.0</v>
      </c>
      <c r="I230" s="3">
        <v>33.5</v>
      </c>
      <c r="J230" s="3">
        <v>117.0</v>
      </c>
      <c r="K230" s="3">
        <v>4.47</v>
      </c>
      <c r="L230" s="3">
        <v>7.15</v>
      </c>
    </row>
    <row r="231" ht="13.5" customHeight="1">
      <c r="A231" s="4">
        <v>2013.0</v>
      </c>
      <c r="B231" s="1" t="s">
        <v>365</v>
      </c>
      <c r="C231" s="4" t="s">
        <v>16</v>
      </c>
      <c r="D231" s="4" t="s">
        <v>366</v>
      </c>
      <c r="E231" s="3">
        <v>71.25</v>
      </c>
      <c r="F231" s="3">
        <v>189.0</v>
      </c>
      <c r="G231" s="3">
        <v>4.42</v>
      </c>
      <c r="H231" s="3">
        <v>11.0</v>
      </c>
      <c r="I231" s="3">
        <v>37.0</v>
      </c>
      <c r="J231" s="3">
        <v>124.0</v>
      </c>
      <c r="K231" s="3"/>
      <c r="L231" s="3"/>
    </row>
    <row r="232" ht="13.5" customHeight="1">
      <c r="A232" s="4">
        <v>2013.0</v>
      </c>
      <c r="B232" s="1" t="s">
        <v>367</v>
      </c>
      <c r="C232" s="4" t="s">
        <v>19</v>
      </c>
      <c r="D232" s="4" t="s">
        <v>57</v>
      </c>
      <c r="E232" s="3">
        <v>76.38</v>
      </c>
      <c r="F232" s="3">
        <v>225.0</v>
      </c>
      <c r="G232" s="3">
        <v>4.51</v>
      </c>
      <c r="H232" s="3"/>
      <c r="I232" s="3">
        <v>34.5</v>
      </c>
      <c r="J232" s="3">
        <v>120.0</v>
      </c>
      <c r="K232" s="3">
        <v>4.07</v>
      </c>
      <c r="L232" s="3">
        <v>7.03</v>
      </c>
    </row>
    <row r="233" ht="13.5" customHeight="1">
      <c r="A233" s="4">
        <v>2013.0</v>
      </c>
      <c r="B233" s="1" t="s">
        <v>368</v>
      </c>
      <c r="C233" s="4" t="s">
        <v>64</v>
      </c>
      <c r="D233" s="4" t="s">
        <v>369</v>
      </c>
      <c r="E233" s="3">
        <v>78.25</v>
      </c>
      <c r="F233" s="3">
        <v>334.0</v>
      </c>
      <c r="G233" s="3">
        <v>5.24</v>
      </c>
      <c r="H233" s="3">
        <v>28.0</v>
      </c>
      <c r="I233" s="3">
        <v>23.0</v>
      </c>
      <c r="J233" s="3"/>
      <c r="K233" s="3">
        <v>5.24</v>
      </c>
      <c r="L233" s="3"/>
    </row>
    <row r="234" ht="13.5" customHeight="1">
      <c r="A234" s="4">
        <v>2013.0</v>
      </c>
      <c r="B234" s="1" t="s">
        <v>370</v>
      </c>
      <c r="C234" s="4" t="s">
        <v>52</v>
      </c>
      <c r="D234" s="4" t="s">
        <v>371</v>
      </c>
      <c r="E234" s="3">
        <v>71.63</v>
      </c>
      <c r="F234" s="3">
        <v>203.0</v>
      </c>
      <c r="G234" s="3">
        <v>4.62</v>
      </c>
      <c r="H234" s="3"/>
      <c r="I234" s="3">
        <v>36.5</v>
      </c>
      <c r="J234" s="3">
        <v>123.0</v>
      </c>
      <c r="K234" s="3">
        <v>4.27</v>
      </c>
      <c r="L234" s="3">
        <v>6.97</v>
      </c>
    </row>
    <row r="235" ht="13.5" customHeight="1">
      <c r="A235" s="4">
        <v>2013.0</v>
      </c>
      <c r="B235" s="1" t="s">
        <v>372</v>
      </c>
      <c r="C235" s="4" t="s">
        <v>61</v>
      </c>
      <c r="D235" s="4" t="s">
        <v>33</v>
      </c>
      <c r="E235" s="3">
        <v>74.13</v>
      </c>
      <c r="F235" s="3">
        <v>227.0</v>
      </c>
      <c r="G235" s="3">
        <v>5.06</v>
      </c>
      <c r="H235" s="3"/>
      <c r="I235" s="3">
        <v>28.5</v>
      </c>
      <c r="J235" s="3">
        <v>105.0</v>
      </c>
      <c r="K235" s="3">
        <v>4.53</v>
      </c>
      <c r="L235" s="3">
        <v>7.34</v>
      </c>
    </row>
    <row r="236" ht="13.5" customHeight="1">
      <c r="A236" s="4">
        <v>2013.0</v>
      </c>
      <c r="B236" s="1" t="s">
        <v>373</v>
      </c>
      <c r="C236" s="4" t="s">
        <v>19</v>
      </c>
      <c r="D236" s="4" t="s">
        <v>374</v>
      </c>
      <c r="E236" s="3">
        <v>73.25</v>
      </c>
      <c r="F236" s="3">
        <v>204.0</v>
      </c>
      <c r="G236" s="3">
        <v>4.48</v>
      </c>
      <c r="H236" s="3">
        <v>15.0</v>
      </c>
      <c r="I236" s="3">
        <v>33.5</v>
      </c>
      <c r="J236" s="3">
        <v>119.0</v>
      </c>
      <c r="K236" s="3">
        <v>4.07</v>
      </c>
      <c r="L236" s="3">
        <v>6.72</v>
      </c>
    </row>
    <row r="237" ht="13.5" customHeight="1">
      <c r="A237" s="4">
        <v>2013.0</v>
      </c>
      <c r="B237" s="1" t="s">
        <v>375</v>
      </c>
      <c r="C237" s="4" t="s">
        <v>19</v>
      </c>
      <c r="D237" s="4" t="s">
        <v>105</v>
      </c>
      <c r="E237" s="3">
        <v>72.13</v>
      </c>
      <c r="F237" s="3">
        <v>205.0</v>
      </c>
      <c r="G237" s="3">
        <v>4.34</v>
      </c>
      <c r="H237" s="3">
        <v>16.0</v>
      </c>
      <c r="I237" s="3">
        <v>37.0</v>
      </c>
      <c r="J237" s="3">
        <v>125.0</v>
      </c>
      <c r="K237" s="3">
        <v>4.25</v>
      </c>
      <c r="L237" s="3">
        <v>6.76</v>
      </c>
    </row>
    <row r="238" ht="13.5" customHeight="1">
      <c r="A238" s="4">
        <v>2013.0</v>
      </c>
      <c r="B238" s="1" t="s">
        <v>376</v>
      </c>
      <c r="C238" s="4" t="s">
        <v>13</v>
      </c>
      <c r="D238" s="4" t="s">
        <v>121</v>
      </c>
      <c r="E238" s="3">
        <v>72.88</v>
      </c>
      <c r="F238" s="3">
        <v>246.0</v>
      </c>
      <c r="G238" s="3">
        <v>4.91</v>
      </c>
      <c r="H238" s="3">
        <v>22.0</v>
      </c>
      <c r="I238" s="3">
        <v>32.5</v>
      </c>
      <c r="J238" s="3">
        <v>117.0</v>
      </c>
      <c r="K238" s="3"/>
      <c r="L238" s="3"/>
    </row>
    <row r="239" ht="13.5" customHeight="1">
      <c r="A239" s="4">
        <v>2013.0</v>
      </c>
      <c r="B239" s="1" t="s">
        <v>377</v>
      </c>
      <c r="C239" s="4" t="s">
        <v>37</v>
      </c>
      <c r="D239" s="4" t="s">
        <v>54</v>
      </c>
      <c r="E239" s="3">
        <v>75.25</v>
      </c>
      <c r="F239" s="3">
        <v>262.0</v>
      </c>
      <c r="G239" s="3">
        <v>4.81</v>
      </c>
      <c r="H239" s="3"/>
      <c r="I239" s="3">
        <v>34.5</v>
      </c>
      <c r="J239" s="3">
        <v>114.0</v>
      </c>
      <c r="K239" s="3">
        <v>4.51</v>
      </c>
      <c r="L239" s="3">
        <v>7.18</v>
      </c>
    </row>
    <row r="240" ht="13.5" customHeight="1">
      <c r="A240" s="4">
        <v>2013.0</v>
      </c>
      <c r="B240" s="1" t="s">
        <v>378</v>
      </c>
      <c r="C240" s="4" t="s">
        <v>16</v>
      </c>
      <c r="D240" s="4" t="s">
        <v>23</v>
      </c>
      <c r="E240" s="3">
        <v>72.13</v>
      </c>
      <c r="F240" s="3">
        <v>216.0</v>
      </c>
      <c r="G240" s="3">
        <v>4.41</v>
      </c>
      <c r="H240" s="3"/>
      <c r="I240" s="3">
        <v>34.5</v>
      </c>
      <c r="J240" s="3">
        <v>117.0</v>
      </c>
      <c r="K240" s="3">
        <v>4.3</v>
      </c>
      <c r="L240" s="3">
        <v>7.1</v>
      </c>
    </row>
    <row r="241" ht="13.5" customHeight="1">
      <c r="A241" s="4">
        <v>2013.0</v>
      </c>
      <c r="B241" s="1" t="s">
        <v>379</v>
      </c>
      <c r="C241" s="4" t="s">
        <v>35</v>
      </c>
      <c r="D241" s="4" t="s">
        <v>105</v>
      </c>
      <c r="E241" s="3">
        <v>73.25</v>
      </c>
      <c r="F241" s="3">
        <v>229.0</v>
      </c>
      <c r="G241" s="3">
        <v>4.75</v>
      </c>
      <c r="H241" s="3">
        <v>22.0</v>
      </c>
      <c r="I241" s="3">
        <v>35.0</v>
      </c>
      <c r="J241" s="3">
        <v>119.0</v>
      </c>
      <c r="K241" s="3"/>
      <c r="L241" s="3"/>
    </row>
    <row r="242" ht="13.5" customHeight="1">
      <c r="A242" s="4">
        <v>2013.0</v>
      </c>
      <c r="B242" s="1" t="s">
        <v>380</v>
      </c>
      <c r="C242" s="4" t="s">
        <v>169</v>
      </c>
      <c r="D242" s="4" t="s">
        <v>33</v>
      </c>
      <c r="E242" s="3">
        <v>68.88</v>
      </c>
      <c r="F242" s="3">
        <v>213.0</v>
      </c>
      <c r="G242" s="3">
        <v>4.42</v>
      </c>
      <c r="H242" s="3">
        <v>28.0</v>
      </c>
      <c r="I242" s="3">
        <v>40.5</v>
      </c>
      <c r="J242" s="3">
        <v>133.0</v>
      </c>
      <c r="K242" s="3">
        <v>4.26</v>
      </c>
      <c r="L242" s="3"/>
    </row>
    <row r="243" ht="13.5" customHeight="1">
      <c r="A243" s="4">
        <v>2013.0</v>
      </c>
      <c r="B243" s="1" t="s">
        <v>381</v>
      </c>
      <c r="C243" s="4" t="s">
        <v>22</v>
      </c>
      <c r="D243" s="4" t="s">
        <v>219</v>
      </c>
      <c r="E243" s="3">
        <v>74.63</v>
      </c>
      <c r="F243" s="3">
        <v>297.0</v>
      </c>
      <c r="G243" s="3">
        <v>4.92</v>
      </c>
      <c r="H243" s="3"/>
      <c r="I243" s="3">
        <v>30.0</v>
      </c>
      <c r="J243" s="3">
        <v>106.0</v>
      </c>
      <c r="K243" s="3">
        <v>4.75</v>
      </c>
      <c r="L243" s="3">
        <v>7.4</v>
      </c>
    </row>
    <row r="244" ht="13.5" customHeight="1">
      <c r="A244" s="4">
        <v>2013.0</v>
      </c>
      <c r="B244" s="1" t="s">
        <v>382</v>
      </c>
      <c r="C244" s="4" t="s">
        <v>169</v>
      </c>
      <c r="D244" s="4" t="s">
        <v>23</v>
      </c>
      <c r="E244" s="3">
        <v>71.88</v>
      </c>
      <c r="F244" s="3">
        <v>213.0</v>
      </c>
      <c r="G244" s="3">
        <v>4.46</v>
      </c>
      <c r="H244" s="3">
        <v>25.0</v>
      </c>
      <c r="I244" s="3">
        <v>36.0</v>
      </c>
      <c r="J244" s="3">
        <v>120.0</v>
      </c>
      <c r="K244" s="3">
        <v>4.25</v>
      </c>
      <c r="L244" s="3">
        <v>7.01</v>
      </c>
    </row>
    <row r="245" ht="13.5" customHeight="1">
      <c r="A245" s="4">
        <v>2013.0</v>
      </c>
      <c r="B245" s="1" t="s">
        <v>383</v>
      </c>
      <c r="C245" s="4" t="s">
        <v>22</v>
      </c>
      <c r="D245" s="4" t="s">
        <v>384</v>
      </c>
      <c r="E245" s="3">
        <v>74.5</v>
      </c>
      <c r="F245" s="3">
        <v>294.0</v>
      </c>
      <c r="G245" s="3">
        <v>5.02</v>
      </c>
      <c r="H245" s="3">
        <v>30.0</v>
      </c>
      <c r="I245" s="3">
        <v>32.0</v>
      </c>
      <c r="J245" s="3">
        <v>116.0</v>
      </c>
      <c r="K245" s="3"/>
      <c r="L245" s="3"/>
    </row>
    <row r="246" ht="13.5" customHeight="1">
      <c r="A246" s="4">
        <v>2013.0</v>
      </c>
      <c r="B246" s="1" t="s">
        <v>385</v>
      </c>
      <c r="C246" s="4" t="s">
        <v>35</v>
      </c>
      <c r="D246" s="4" t="s">
        <v>59</v>
      </c>
      <c r="E246" s="3">
        <v>72.75</v>
      </c>
      <c r="F246" s="3">
        <v>245.0</v>
      </c>
      <c r="G246" s="3">
        <v>4.65</v>
      </c>
      <c r="H246" s="3">
        <v>29.0</v>
      </c>
      <c r="I246" s="3">
        <v>38.0</v>
      </c>
      <c r="J246" s="3">
        <v>127.0</v>
      </c>
      <c r="K246" s="3">
        <v>4.31</v>
      </c>
      <c r="L246" s="3">
        <v>7.49</v>
      </c>
    </row>
    <row r="247" ht="13.5" customHeight="1">
      <c r="A247" s="4">
        <v>2013.0</v>
      </c>
      <c r="B247" s="1" t="s">
        <v>386</v>
      </c>
      <c r="C247" s="4" t="s">
        <v>37</v>
      </c>
      <c r="D247" s="4" t="s">
        <v>249</v>
      </c>
      <c r="E247" s="3">
        <v>73.88</v>
      </c>
      <c r="F247" s="3">
        <v>256.0</v>
      </c>
      <c r="G247" s="3">
        <v>4.78</v>
      </c>
      <c r="H247" s="3">
        <v>30.0</v>
      </c>
      <c r="I247" s="3"/>
      <c r="J247" s="3"/>
      <c r="K247" s="3"/>
      <c r="L247" s="3"/>
    </row>
    <row r="248" ht="13.5" customHeight="1">
      <c r="A248" s="4">
        <v>2013.0</v>
      </c>
      <c r="B248" s="1" t="s">
        <v>387</v>
      </c>
      <c r="C248" s="4" t="s">
        <v>22</v>
      </c>
      <c r="D248" s="4" t="s">
        <v>222</v>
      </c>
      <c r="E248" s="3">
        <v>76.0</v>
      </c>
      <c r="F248" s="3">
        <v>320.0</v>
      </c>
      <c r="G248" s="3">
        <v>5.14</v>
      </c>
      <c r="H248" s="3"/>
      <c r="I248" s="3"/>
      <c r="J248" s="3"/>
      <c r="K248" s="3"/>
      <c r="L248" s="3"/>
    </row>
    <row r="249" ht="13.5" customHeight="1">
      <c r="A249" s="4">
        <v>2013.0</v>
      </c>
      <c r="B249" s="1" t="s">
        <v>388</v>
      </c>
      <c r="C249" s="4" t="s">
        <v>19</v>
      </c>
      <c r="D249" s="4" t="s">
        <v>188</v>
      </c>
      <c r="E249" s="3">
        <v>70.25</v>
      </c>
      <c r="F249" s="3">
        <v>193.0</v>
      </c>
      <c r="G249" s="3">
        <v>4.52</v>
      </c>
      <c r="H249" s="3">
        <v>11.0</v>
      </c>
      <c r="I249" s="3">
        <v>34.5</v>
      </c>
      <c r="J249" s="3">
        <v>117.0</v>
      </c>
      <c r="K249" s="3">
        <v>4.09</v>
      </c>
      <c r="L249" s="3">
        <v>6.81</v>
      </c>
    </row>
    <row r="250" ht="13.5" customHeight="1">
      <c r="A250" s="4">
        <v>2013.0</v>
      </c>
      <c r="B250" s="1" t="s">
        <v>389</v>
      </c>
      <c r="C250" s="4" t="s">
        <v>43</v>
      </c>
      <c r="D250" s="4" t="s">
        <v>94</v>
      </c>
      <c r="E250" s="3">
        <v>70.5</v>
      </c>
      <c r="F250" s="3">
        <v>213.0</v>
      </c>
      <c r="G250" s="3">
        <v>4.68</v>
      </c>
      <c r="H250" s="3">
        <v>15.0</v>
      </c>
      <c r="I250" s="3">
        <v>31.0</v>
      </c>
      <c r="J250" s="3">
        <v>117.0</v>
      </c>
      <c r="K250" s="3">
        <v>4.44</v>
      </c>
      <c r="L250" s="3">
        <v>6.97</v>
      </c>
    </row>
    <row r="251" ht="13.5" customHeight="1">
      <c r="A251" s="5">
        <v>2013.0</v>
      </c>
      <c r="B251" s="1" t="s">
        <v>390</v>
      </c>
      <c r="C251" s="5" t="s">
        <v>43</v>
      </c>
      <c r="D251" s="5" t="s">
        <v>92</v>
      </c>
      <c r="E251" s="3">
        <v>69.13</v>
      </c>
      <c r="F251" s="3">
        <v>214.0</v>
      </c>
      <c r="G251" s="3">
        <v>4.76</v>
      </c>
      <c r="H251" s="3">
        <v>17.0</v>
      </c>
      <c r="I251" s="3">
        <v>30.0</v>
      </c>
      <c r="J251" s="3">
        <v>110.0</v>
      </c>
      <c r="K251" s="3">
        <v>4.5</v>
      </c>
      <c r="L251" s="3">
        <v>7.13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3.5" customHeight="1">
      <c r="A252" s="4">
        <v>2013.0</v>
      </c>
      <c r="B252" s="1" t="s">
        <v>391</v>
      </c>
      <c r="C252" s="4" t="s">
        <v>64</v>
      </c>
      <c r="D252" s="4" t="s">
        <v>392</v>
      </c>
      <c r="E252" s="3">
        <v>75.75</v>
      </c>
      <c r="F252" s="3">
        <v>314.0</v>
      </c>
      <c r="G252" s="3">
        <v>5.23</v>
      </c>
      <c r="H252" s="3"/>
      <c r="I252" s="3">
        <v>28.5</v>
      </c>
      <c r="J252" s="3">
        <v>104.0</v>
      </c>
      <c r="K252" s="3">
        <v>4.87</v>
      </c>
      <c r="L252" s="3"/>
    </row>
    <row r="253" ht="13.5" customHeight="1">
      <c r="A253" s="4">
        <v>2013.0</v>
      </c>
      <c r="B253" s="1" t="s">
        <v>393</v>
      </c>
      <c r="C253" s="4" t="s">
        <v>13</v>
      </c>
      <c r="D253" s="4" t="s">
        <v>214</v>
      </c>
      <c r="E253" s="3">
        <v>72.88</v>
      </c>
      <c r="F253" s="3">
        <v>240.0</v>
      </c>
      <c r="G253" s="3">
        <v>4.84</v>
      </c>
      <c r="H253" s="3">
        <v>19.0</v>
      </c>
      <c r="I253" s="3">
        <v>33.0</v>
      </c>
      <c r="J253" s="3">
        <v>118.0</v>
      </c>
      <c r="K253" s="3">
        <v>4.2</v>
      </c>
      <c r="L253" s="3">
        <v>6.99</v>
      </c>
    </row>
    <row r="254" ht="13.5" customHeight="1">
      <c r="A254" s="4">
        <v>2013.0</v>
      </c>
      <c r="B254" s="1" t="s">
        <v>394</v>
      </c>
      <c r="C254" s="4" t="s">
        <v>16</v>
      </c>
      <c r="D254" s="4" t="s">
        <v>85</v>
      </c>
      <c r="E254" s="3">
        <v>68.88</v>
      </c>
      <c r="F254" s="3">
        <v>181.0</v>
      </c>
      <c r="G254" s="3">
        <v>4.42</v>
      </c>
      <c r="H254" s="3">
        <v>12.0</v>
      </c>
      <c r="I254" s="3">
        <v>40.5</v>
      </c>
      <c r="J254" s="3">
        <v>128.0</v>
      </c>
      <c r="K254" s="3">
        <v>4.1</v>
      </c>
      <c r="L254" s="3">
        <v>6.89</v>
      </c>
    </row>
    <row r="255" ht="13.5" customHeight="1">
      <c r="A255" s="4">
        <v>2013.0</v>
      </c>
      <c r="B255" s="1" t="s">
        <v>395</v>
      </c>
      <c r="C255" s="4" t="s">
        <v>22</v>
      </c>
      <c r="D255" s="4" t="s">
        <v>194</v>
      </c>
      <c r="E255" s="3">
        <v>74.63</v>
      </c>
      <c r="F255" s="3">
        <v>313.0</v>
      </c>
      <c r="G255" s="3">
        <v>5.03</v>
      </c>
      <c r="H255" s="3">
        <v>27.0</v>
      </c>
      <c r="I255" s="3">
        <v>26.5</v>
      </c>
      <c r="J255" s="3">
        <v>102.0</v>
      </c>
      <c r="K255" s="3">
        <v>4.8</v>
      </c>
      <c r="L255" s="3">
        <v>7.93</v>
      </c>
    </row>
    <row r="256" ht="13.5" customHeight="1">
      <c r="A256" s="4">
        <v>2013.0</v>
      </c>
      <c r="B256" s="1" t="s">
        <v>396</v>
      </c>
      <c r="C256" s="4" t="s">
        <v>22</v>
      </c>
      <c r="D256" s="4" t="s">
        <v>366</v>
      </c>
      <c r="E256" s="3">
        <v>78.25</v>
      </c>
      <c r="F256" s="3">
        <v>369.0</v>
      </c>
      <c r="G256" s="3">
        <v>5.3</v>
      </c>
      <c r="H256" s="3">
        <v>25.0</v>
      </c>
      <c r="I256" s="3">
        <v>22.0</v>
      </c>
      <c r="J256" s="3">
        <v>97.0</v>
      </c>
      <c r="K256" s="3">
        <v>4.96</v>
      </c>
      <c r="L256" s="3">
        <v>8.26</v>
      </c>
    </row>
    <row r="257" ht="13.5" customHeight="1">
      <c r="A257" s="4">
        <v>2013.0</v>
      </c>
      <c r="B257" s="1" t="s">
        <v>397</v>
      </c>
      <c r="C257" s="4" t="s">
        <v>82</v>
      </c>
      <c r="D257" s="4" t="s">
        <v>25</v>
      </c>
      <c r="E257" s="3">
        <v>76.25</v>
      </c>
      <c r="F257" s="3">
        <v>310.0</v>
      </c>
      <c r="G257" s="3">
        <v>5.33</v>
      </c>
      <c r="H257" s="3">
        <v>32.0</v>
      </c>
      <c r="I257" s="3">
        <v>25.5</v>
      </c>
      <c r="J257" s="3">
        <v>96.0</v>
      </c>
      <c r="K257" s="3">
        <v>4.74</v>
      </c>
      <c r="L257" s="3">
        <v>7.83</v>
      </c>
    </row>
    <row r="258" ht="13.5" customHeight="1">
      <c r="A258" s="4">
        <v>2013.0</v>
      </c>
      <c r="B258" s="1" t="s">
        <v>398</v>
      </c>
      <c r="C258" s="4" t="s">
        <v>52</v>
      </c>
      <c r="D258" s="4" t="s">
        <v>216</v>
      </c>
      <c r="E258" s="3">
        <v>74.5</v>
      </c>
      <c r="F258" s="3">
        <v>219.0</v>
      </c>
      <c r="G258" s="3">
        <v>4.59</v>
      </c>
      <c r="H258" s="3">
        <v>19.0</v>
      </c>
      <c r="I258" s="3">
        <v>40.0</v>
      </c>
      <c r="J258" s="3">
        <v>131.0</v>
      </c>
      <c r="K258" s="3">
        <v>4.2</v>
      </c>
      <c r="L258" s="3">
        <v>6.89</v>
      </c>
    </row>
    <row r="259" ht="13.5" customHeight="1">
      <c r="A259" s="4">
        <v>2013.0</v>
      </c>
      <c r="B259" s="1" t="s">
        <v>399</v>
      </c>
      <c r="C259" s="4" t="s">
        <v>19</v>
      </c>
      <c r="D259" s="4" t="s">
        <v>384</v>
      </c>
      <c r="E259" s="3">
        <v>71.5</v>
      </c>
      <c r="F259" s="3">
        <v>204.0</v>
      </c>
      <c r="G259" s="3">
        <v>4.74</v>
      </c>
      <c r="H259" s="3">
        <v>26.0</v>
      </c>
      <c r="I259" s="3">
        <v>36.0</v>
      </c>
      <c r="J259" s="3">
        <v>120.0</v>
      </c>
      <c r="K259" s="3">
        <v>3.96</v>
      </c>
      <c r="L259" s="3">
        <v>6.53</v>
      </c>
    </row>
    <row r="260" ht="13.5" customHeight="1">
      <c r="A260" s="4">
        <v>2013.0</v>
      </c>
      <c r="B260" s="1" t="s">
        <v>400</v>
      </c>
      <c r="C260" s="4" t="s">
        <v>64</v>
      </c>
      <c r="D260" s="4" t="s">
        <v>69</v>
      </c>
      <c r="E260" s="3">
        <v>77.25</v>
      </c>
      <c r="F260" s="3">
        <v>298.0</v>
      </c>
      <c r="G260" s="3">
        <v>5.07</v>
      </c>
      <c r="H260" s="3"/>
      <c r="I260" s="3">
        <v>28.5</v>
      </c>
      <c r="J260" s="3">
        <v>112.0</v>
      </c>
      <c r="K260" s="3">
        <v>4.51</v>
      </c>
      <c r="L260" s="3">
        <v>7.52</v>
      </c>
    </row>
    <row r="261" ht="13.5" customHeight="1">
      <c r="A261" s="5">
        <v>2013.0</v>
      </c>
      <c r="B261" s="1" t="s">
        <v>401</v>
      </c>
      <c r="C261" s="5" t="s">
        <v>19</v>
      </c>
      <c r="D261" s="5" t="s">
        <v>23</v>
      </c>
      <c r="E261" s="3">
        <v>72.25</v>
      </c>
      <c r="F261" s="3">
        <v>189.0</v>
      </c>
      <c r="G261" s="3">
        <v>4.47</v>
      </c>
      <c r="H261" s="3">
        <v>11.0</v>
      </c>
      <c r="I261" s="3">
        <v>36.5</v>
      </c>
      <c r="J261" s="3">
        <v>123.0</v>
      </c>
      <c r="K261" s="3">
        <v>4.33</v>
      </c>
      <c r="L261" s="3">
        <v>6.91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3.5" customHeight="1">
      <c r="A262" s="4">
        <v>2013.0</v>
      </c>
      <c r="B262" s="1" t="s">
        <v>402</v>
      </c>
      <c r="C262" s="4" t="s">
        <v>19</v>
      </c>
      <c r="D262" s="4" t="s">
        <v>188</v>
      </c>
      <c r="E262" s="3">
        <v>68.5</v>
      </c>
      <c r="F262" s="3">
        <v>174.0</v>
      </c>
      <c r="G262" s="3">
        <v>4.34</v>
      </c>
      <c r="H262" s="3">
        <v>14.0</v>
      </c>
      <c r="I262" s="3">
        <v>32.0</v>
      </c>
      <c r="J262" s="3">
        <v>120.0</v>
      </c>
      <c r="K262" s="3">
        <v>4.01</v>
      </c>
      <c r="L262" s="3"/>
    </row>
    <row r="263" ht="13.5" customHeight="1">
      <c r="A263" s="4">
        <v>2013.0</v>
      </c>
      <c r="B263" s="1" t="s">
        <v>403</v>
      </c>
      <c r="C263" s="4" t="s">
        <v>19</v>
      </c>
      <c r="D263" s="4" t="s">
        <v>281</v>
      </c>
      <c r="E263" s="3">
        <v>74.0</v>
      </c>
      <c r="F263" s="3">
        <v>208.0</v>
      </c>
      <c r="G263" s="3">
        <v>4.52</v>
      </c>
      <c r="H263" s="3">
        <v>11.0</v>
      </c>
      <c r="I263" s="3">
        <v>32.5</v>
      </c>
      <c r="J263" s="3">
        <v>119.0</v>
      </c>
      <c r="K263" s="3">
        <v>4.32</v>
      </c>
      <c r="L263" s="3">
        <v>7.01</v>
      </c>
    </row>
    <row r="264" ht="13.5" customHeight="1">
      <c r="A264" s="4">
        <v>2013.0</v>
      </c>
      <c r="B264" s="1" t="s">
        <v>404</v>
      </c>
      <c r="C264" s="4" t="s">
        <v>64</v>
      </c>
      <c r="D264" s="4" t="s">
        <v>405</v>
      </c>
      <c r="E264" s="3">
        <v>76.75</v>
      </c>
      <c r="F264" s="3">
        <v>306.0</v>
      </c>
      <c r="G264" s="3">
        <v>4.71</v>
      </c>
      <c r="H264" s="3">
        <v>31.0</v>
      </c>
      <c r="I264" s="3">
        <v>34.5</v>
      </c>
      <c r="J264" s="3">
        <v>112.0</v>
      </c>
      <c r="K264" s="3">
        <v>4.72</v>
      </c>
      <c r="L264" s="3">
        <v>7.62</v>
      </c>
    </row>
    <row r="265" ht="13.5" customHeight="1">
      <c r="A265" s="4">
        <v>2013.0</v>
      </c>
      <c r="B265" s="1" t="s">
        <v>406</v>
      </c>
      <c r="C265" s="4" t="s">
        <v>16</v>
      </c>
      <c r="D265" s="4" t="s">
        <v>29</v>
      </c>
      <c r="E265" s="3">
        <v>71.75</v>
      </c>
      <c r="F265" s="3">
        <v>195.0</v>
      </c>
      <c r="G265" s="3">
        <v>4.44</v>
      </c>
      <c r="H265" s="3">
        <v>13.0</v>
      </c>
      <c r="I265" s="3">
        <v>35.5</v>
      </c>
      <c r="J265" s="3">
        <v>116.0</v>
      </c>
      <c r="K265" s="3"/>
      <c r="L265" s="3"/>
    </row>
    <row r="266" ht="13.5" customHeight="1">
      <c r="A266" s="4">
        <v>2013.0</v>
      </c>
      <c r="B266" s="1" t="s">
        <v>407</v>
      </c>
      <c r="C266" s="4" t="s">
        <v>16</v>
      </c>
      <c r="D266" s="4" t="s">
        <v>54</v>
      </c>
      <c r="E266" s="3">
        <v>74.0</v>
      </c>
      <c r="F266" s="3">
        <v>202.0</v>
      </c>
      <c r="G266" s="3">
        <v>4.51</v>
      </c>
      <c r="H266" s="3">
        <v>9.0</v>
      </c>
      <c r="I266" s="3">
        <v>34.0</v>
      </c>
      <c r="J266" s="3">
        <v>128.0</v>
      </c>
      <c r="K266" s="3"/>
      <c r="L266" s="3"/>
    </row>
    <row r="267" ht="13.5" customHeight="1">
      <c r="A267" s="4">
        <v>2013.0</v>
      </c>
      <c r="B267" s="1" t="s">
        <v>408</v>
      </c>
      <c r="C267" s="4" t="s">
        <v>43</v>
      </c>
      <c r="D267" s="4" t="s">
        <v>83</v>
      </c>
      <c r="E267" s="3">
        <v>70.13</v>
      </c>
      <c r="F267" s="3">
        <v>201.0</v>
      </c>
      <c r="G267" s="3">
        <v>4.68</v>
      </c>
      <c r="H267" s="3"/>
      <c r="I267" s="3">
        <v>32.0</v>
      </c>
      <c r="J267" s="3">
        <v>118.0</v>
      </c>
      <c r="K267" s="3"/>
      <c r="L267" s="3"/>
    </row>
    <row r="268" ht="13.5" customHeight="1">
      <c r="A268" s="4">
        <v>2013.0</v>
      </c>
      <c r="B268" s="1" t="s">
        <v>409</v>
      </c>
      <c r="C268" s="4" t="s">
        <v>13</v>
      </c>
      <c r="D268" s="4" t="s">
        <v>265</v>
      </c>
      <c r="E268" s="3">
        <v>73.0</v>
      </c>
      <c r="F268" s="3">
        <v>235.0</v>
      </c>
      <c r="G268" s="3">
        <v>4.78</v>
      </c>
      <c r="H268" s="3">
        <v>21.0</v>
      </c>
      <c r="I268" s="3">
        <v>31.5</v>
      </c>
      <c r="J268" s="3">
        <v>111.0</v>
      </c>
      <c r="K268" s="3">
        <v>4.51</v>
      </c>
      <c r="L268" s="3">
        <v>7.41</v>
      </c>
    </row>
    <row r="269" ht="13.5" customHeight="1">
      <c r="A269" s="4">
        <v>2013.0</v>
      </c>
      <c r="B269" s="1" t="s">
        <v>410</v>
      </c>
      <c r="C269" s="4" t="s">
        <v>67</v>
      </c>
      <c r="D269" s="4" t="s">
        <v>411</v>
      </c>
      <c r="E269" s="3">
        <v>73.0</v>
      </c>
      <c r="F269" s="3">
        <v>246.0</v>
      </c>
      <c r="G269" s="3">
        <v>4.88</v>
      </c>
      <c r="H269" s="3">
        <v>36.0</v>
      </c>
      <c r="I269" s="3">
        <v>35.0</v>
      </c>
      <c r="J269" s="3">
        <v>119.0</v>
      </c>
      <c r="K269" s="3">
        <v>4.42</v>
      </c>
      <c r="L269" s="3">
        <v>7.27</v>
      </c>
    </row>
    <row r="270" ht="13.5" customHeight="1">
      <c r="A270" s="4">
        <v>2013.0</v>
      </c>
      <c r="B270" s="1" t="s">
        <v>412</v>
      </c>
      <c r="C270" s="4" t="s">
        <v>52</v>
      </c>
      <c r="D270" s="4" t="s">
        <v>265</v>
      </c>
      <c r="E270" s="3">
        <v>70.75</v>
      </c>
      <c r="F270" s="3">
        <v>213.0</v>
      </c>
      <c r="G270" s="3">
        <v>4.75</v>
      </c>
      <c r="H270" s="3">
        <v>16.0</v>
      </c>
      <c r="I270" s="3"/>
      <c r="J270" s="3"/>
      <c r="K270" s="3"/>
      <c r="L270" s="3"/>
    </row>
    <row r="271" ht="13.5" customHeight="1">
      <c r="A271" s="4">
        <v>2013.0</v>
      </c>
      <c r="B271" s="1" t="s">
        <v>413</v>
      </c>
      <c r="C271" s="4" t="s">
        <v>37</v>
      </c>
      <c r="D271" s="4" t="s">
        <v>230</v>
      </c>
      <c r="E271" s="3">
        <v>75.0</v>
      </c>
      <c r="F271" s="3">
        <v>260.0</v>
      </c>
      <c r="G271" s="3">
        <v>4.92</v>
      </c>
      <c r="H271" s="3">
        <v>25.0</v>
      </c>
      <c r="I271" s="3">
        <v>33.0</v>
      </c>
      <c r="J271" s="3">
        <v>112.0</v>
      </c>
      <c r="K271" s="3"/>
      <c r="L271" s="3"/>
    </row>
    <row r="272" ht="13.5" customHeight="1">
      <c r="A272" s="4">
        <v>2013.0</v>
      </c>
      <c r="B272" s="1" t="s">
        <v>414</v>
      </c>
      <c r="C272" s="4" t="s">
        <v>40</v>
      </c>
      <c r="D272" s="4" t="s">
        <v>194</v>
      </c>
      <c r="E272" s="3">
        <v>77.88</v>
      </c>
      <c r="F272" s="3">
        <v>329.0</v>
      </c>
      <c r="G272" s="3">
        <v>5.27</v>
      </c>
      <c r="H272" s="3">
        <v>22.0</v>
      </c>
      <c r="I272" s="3">
        <v>22.5</v>
      </c>
      <c r="J272" s="3">
        <v>98.0</v>
      </c>
      <c r="K272" s="3">
        <v>4.96</v>
      </c>
      <c r="L272" s="3">
        <v>7.85</v>
      </c>
    </row>
    <row r="273" ht="13.5" customHeight="1">
      <c r="A273" s="4">
        <v>2013.0</v>
      </c>
      <c r="B273" s="1" t="s">
        <v>415</v>
      </c>
      <c r="C273" s="4" t="s">
        <v>82</v>
      </c>
      <c r="D273" s="4" t="s">
        <v>333</v>
      </c>
      <c r="E273" s="3">
        <v>75.63</v>
      </c>
      <c r="F273" s="3">
        <v>312.0</v>
      </c>
      <c r="G273" s="3">
        <v>5.58</v>
      </c>
      <c r="H273" s="3">
        <v>21.0</v>
      </c>
      <c r="I273" s="3">
        <v>28.5</v>
      </c>
      <c r="J273" s="3">
        <v>97.0</v>
      </c>
      <c r="K273" s="3">
        <v>4.76</v>
      </c>
      <c r="L273" s="3">
        <v>7.81</v>
      </c>
    </row>
    <row r="274" ht="13.5" customHeight="1">
      <c r="A274" s="4">
        <v>2013.0</v>
      </c>
      <c r="B274" s="1" t="s">
        <v>416</v>
      </c>
      <c r="C274" s="4" t="s">
        <v>97</v>
      </c>
      <c r="D274" s="4" t="s">
        <v>190</v>
      </c>
      <c r="E274" s="3">
        <v>77.0</v>
      </c>
      <c r="F274" s="3">
        <v>257.0</v>
      </c>
      <c r="G274" s="3">
        <v>4.63</v>
      </c>
      <c r="H274" s="3"/>
      <c r="I274" s="3"/>
      <c r="J274" s="3"/>
      <c r="K274" s="3"/>
      <c r="L274" s="3"/>
    </row>
    <row r="275" ht="13.5" customHeight="1">
      <c r="A275" s="4">
        <v>2013.0</v>
      </c>
      <c r="B275" s="1" t="s">
        <v>417</v>
      </c>
      <c r="C275" s="4" t="s">
        <v>35</v>
      </c>
      <c r="D275" s="4" t="s">
        <v>59</v>
      </c>
      <c r="E275" s="3">
        <v>73.25</v>
      </c>
      <c r="F275" s="3">
        <v>241.0</v>
      </c>
      <c r="G275" s="3">
        <v>4.57</v>
      </c>
      <c r="H275" s="3">
        <v>30.0</v>
      </c>
      <c r="I275" s="3">
        <v>38.0</v>
      </c>
      <c r="J275" s="3">
        <v>124.0</v>
      </c>
      <c r="K275" s="3"/>
      <c r="L275" s="3"/>
    </row>
    <row r="276" ht="13.5" customHeight="1">
      <c r="A276" s="4">
        <v>2013.0</v>
      </c>
      <c r="B276" s="1" t="s">
        <v>418</v>
      </c>
      <c r="C276" s="4" t="s">
        <v>35</v>
      </c>
      <c r="D276" s="4" t="s">
        <v>419</v>
      </c>
      <c r="E276" s="3">
        <v>74.13</v>
      </c>
      <c r="F276" s="3">
        <v>249.0</v>
      </c>
      <c r="G276" s="3">
        <v>4.64</v>
      </c>
      <c r="H276" s="3">
        <v>28.0</v>
      </c>
      <c r="I276" s="3">
        <v>37.0</v>
      </c>
      <c r="J276" s="3">
        <v>122.0</v>
      </c>
      <c r="K276" s="3">
        <v>4.4</v>
      </c>
      <c r="L276" s="3">
        <v>6.98</v>
      </c>
    </row>
    <row r="277" ht="13.5" customHeight="1">
      <c r="A277" s="4">
        <v>2013.0</v>
      </c>
      <c r="B277" s="1" t="s">
        <v>420</v>
      </c>
      <c r="C277" s="4" t="s">
        <v>61</v>
      </c>
      <c r="D277" s="4" t="s">
        <v>114</v>
      </c>
      <c r="E277" s="3">
        <v>78.13</v>
      </c>
      <c r="F277" s="3">
        <v>232.0</v>
      </c>
      <c r="G277" s="3">
        <v>5.05</v>
      </c>
      <c r="H277" s="3"/>
      <c r="I277" s="3"/>
      <c r="J277" s="3">
        <v>100.0</v>
      </c>
      <c r="K277" s="3">
        <v>4.51</v>
      </c>
      <c r="L277" s="3">
        <v>7.2</v>
      </c>
    </row>
    <row r="278" ht="13.5" customHeight="1">
      <c r="A278" s="4">
        <v>2013.0</v>
      </c>
      <c r="B278" s="1" t="s">
        <v>421</v>
      </c>
      <c r="C278" s="4" t="s">
        <v>97</v>
      </c>
      <c r="D278" s="4" t="s">
        <v>83</v>
      </c>
      <c r="E278" s="3">
        <v>77.5</v>
      </c>
      <c r="F278" s="3">
        <v>250.0</v>
      </c>
      <c r="G278" s="3">
        <v>4.68</v>
      </c>
      <c r="H278" s="3">
        <v>22.0</v>
      </c>
      <c r="I278" s="3">
        <v>35.5</v>
      </c>
      <c r="J278" s="3">
        <v>119.0</v>
      </c>
      <c r="K278" s="3">
        <v>4.32</v>
      </c>
      <c r="L278" s="3">
        <v>6.92</v>
      </c>
    </row>
    <row r="279" ht="13.5" customHeight="1">
      <c r="A279" s="4">
        <v>2013.0</v>
      </c>
      <c r="B279" s="1" t="s">
        <v>422</v>
      </c>
      <c r="C279" s="4" t="s">
        <v>61</v>
      </c>
      <c r="D279" s="4" t="s">
        <v>41</v>
      </c>
      <c r="E279" s="3">
        <v>74.0</v>
      </c>
      <c r="F279" s="3">
        <v>215.0</v>
      </c>
      <c r="G279" s="3">
        <v>4.95</v>
      </c>
      <c r="H279" s="3"/>
      <c r="I279" s="3">
        <v>28.5</v>
      </c>
      <c r="J279" s="3">
        <v>112.0</v>
      </c>
      <c r="K279" s="3">
        <v>4.39</v>
      </c>
      <c r="L279" s="3">
        <v>7.22</v>
      </c>
    </row>
    <row r="280" ht="13.5" customHeight="1">
      <c r="A280" s="4">
        <v>2013.0</v>
      </c>
      <c r="B280" s="1" t="s">
        <v>423</v>
      </c>
      <c r="C280" s="4" t="s">
        <v>16</v>
      </c>
      <c r="D280" s="4" t="s">
        <v>54</v>
      </c>
      <c r="E280" s="3">
        <v>68.75</v>
      </c>
      <c r="F280" s="3">
        <v>186.0</v>
      </c>
      <c r="G280" s="3">
        <v>4.5</v>
      </c>
      <c r="H280" s="3">
        <v>4.0</v>
      </c>
      <c r="I280" s="3">
        <v>34.0</v>
      </c>
      <c r="J280" s="3">
        <v>117.0</v>
      </c>
      <c r="K280" s="3">
        <v>4.14</v>
      </c>
      <c r="L280" s="3">
        <v>6.87</v>
      </c>
    </row>
    <row r="281" ht="13.5" customHeight="1">
      <c r="A281" s="4">
        <v>2013.0</v>
      </c>
      <c r="B281" s="1" t="s">
        <v>424</v>
      </c>
      <c r="C281" s="4" t="s">
        <v>19</v>
      </c>
      <c r="D281" s="4" t="s">
        <v>425</v>
      </c>
      <c r="E281" s="3">
        <v>75.75</v>
      </c>
      <c r="F281" s="3">
        <v>205.0</v>
      </c>
      <c r="G281" s="3">
        <v>4.5</v>
      </c>
      <c r="H281" s="3">
        <v>10.0</v>
      </c>
      <c r="I281" s="3">
        <v>36.0</v>
      </c>
      <c r="J281" s="3">
        <v>123.0</v>
      </c>
      <c r="K281" s="3">
        <v>4.39</v>
      </c>
      <c r="L281" s="3">
        <v>6.9</v>
      </c>
    </row>
    <row r="282" ht="13.5" customHeight="1">
      <c r="A282" s="5">
        <v>2013.0</v>
      </c>
      <c r="B282" s="1" t="s">
        <v>426</v>
      </c>
      <c r="C282" s="5" t="s">
        <v>97</v>
      </c>
      <c r="D282" s="5" t="s">
        <v>427</v>
      </c>
      <c r="E282" s="3">
        <v>76.13</v>
      </c>
      <c r="F282" s="3">
        <v>267.0</v>
      </c>
      <c r="G282" s="3">
        <v>4.69</v>
      </c>
      <c r="H282" s="3">
        <v>31.0</v>
      </c>
      <c r="I282" s="3">
        <v>33.5</v>
      </c>
      <c r="J282" s="3">
        <v>119.0</v>
      </c>
      <c r="K282" s="3">
        <v>4.53</v>
      </c>
      <c r="L282" s="3">
        <v>7.08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3.5" customHeight="1">
      <c r="A283" s="4">
        <v>2013.0</v>
      </c>
      <c r="B283" s="1" t="s">
        <v>428</v>
      </c>
      <c r="C283" s="4" t="s">
        <v>64</v>
      </c>
      <c r="D283" s="4" t="s">
        <v>87</v>
      </c>
      <c r="E283" s="3">
        <v>76.25</v>
      </c>
      <c r="F283" s="3">
        <v>306.0</v>
      </c>
      <c r="G283" s="3">
        <v>4.95</v>
      </c>
      <c r="H283" s="3">
        <v>32.0</v>
      </c>
      <c r="I283" s="3">
        <v>30.5</v>
      </c>
      <c r="J283" s="3">
        <v>97.0</v>
      </c>
      <c r="K283" s="3">
        <v>4.56</v>
      </c>
      <c r="L283" s="3">
        <v>7.71</v>
      </c>
    </row>
    <row r="284" ht="13.5" customHeight="1">
      <c r="A284" s="4">
        <v>2013.0</v>
      </c>
      <c r="B284" s="1" t="s">
        <v>429</v>
      </c>
      <c r="C284" s="4" t="s">
        <v>16</v>
      </c>
      <c r="D284" s="4" t="s">
        <v>268</v>
      </c>
      <c r="E284" s="3">
        <v>71.25</v>
      </c>
      <c r="F284" s="3">
        <v>186.0</v>
      </c>
      <c r="G284" s="3">
        <v>4.51</v>
      </c>
      <c r="H284" s="3">
        <v>16.0</v>
      </c>
      <c r="I284" s="3">
        <v>35.5</v>
      </c>
      <c r="J284" s="3">
        <v>127.0</v>
      </c>
      <c r="K284" s="3">
        <v>4.02</v>
      </c>
      <c r="L284" s="3">
        <v>6.52</v>
      </c>
    </row>
    <row r="285" ht="13.5" customHeight="1">
      <c r="A285" s="4">
        <v>2013.0</v>
      </c>
      <c r="B285" s="1" t="s">
        <v>430</v>
      </c>
      <c r="C285" s="4" t="s">
        <v>37</v>
      </c>
      <c r="D285" s="4" t="s">
        <v>159</v>
      </c>
      <c r="E285" s="3">
        <v>78.25</v>
      </c>
      <c r="F285" s="3">
        <v>281.0</v>
      </c>
      <c r="G285" s="3">
        <v>4.96</v>
      </c>
      <c r="H285" s="3">
        <v>23.0</v>
      </c>
      <c r="I285" s="3">
        <v>28.5</v>
      </c>
      <c r="J285" s="3">
        <v>110.0</v>
      </c>
      <c r="K285" s="3">
        <v>4.59</v>
      </c>
      <c r="L285" s="3">
        <v>7.2</v>
      </c>
    </row>
    <row r="286" ht="13.5" customHeight="1">
      <c r="A286" s="4">
        <v>2013.0</v>
      </c>
      <c r="B286" s="1" t="s">
        <v>431</v>
      </c>
      <c r="C286" s="4" t="s">
        <v>16</v>
      </c>
      <c r="D286" s="4" t="s">
        <v>57</v>
      </c>
      <c r="E286" s="3">
        <v>73.5</v>
      </c>
      <c r="F286" s="3">
        <v>210.0</v>
      </c>
      <c r="G286" s="3">
        <v>4.43</v>
      </c>
      <c r="H286" s="3">
        <v>14.0</v>
      </c>
      <c r="I286" s="3">
        <v>40.5</v>
      </c>
      <c r="J286" s="3">
        <v>132.0</v>
      </c>
      <c r="K286" s="3"/>
      <c r="L286" s="3"/>
    </row>
    <row r="287" ht="13.5" customHeight="1">
      <c r="A287" s="4">
        <v>2013.0</v>
      </c>
      <c r="B287" s="1" t="s">
        <v>432</v>
      </c>
      <c r="C287" s="4" t="s">
        <v>61</v>
      </c>
      <c r="D287" s="4" t="s">
        <v>433</v>
      </c>
      <c r="E287" s="3">
        <v>75.0</v>
      </c>
      <c r="F287" s="3">
        <v>227.0</v>
      </c>
      <c r="G287" s="3">
        <v>4.81</v>
      </c>
      <c r="H287" s="3"/>
      <c r="I287" s="3"/>
      <c r="J287" s="3"/>
      <c r="K287" s="3"/>
      <c r="L287" s="3"/>
    </row>
    <row r="288" ht="13.5" customHeight="1">
      <c r="A288" s="4">
        <v>2013.0</v>
      </c>
      <c r="B288" s="1" t="s">
        <v>434</v>
      </c>
      <c r="C288" s="4" t="s">
        <v>43</v>
      </c>
      <c r="D288" s="4" t="s">
        <v>435</v>
      </c>
      <c r="E288" s="3">
        <v>68.38</v>
      </c>
      <c r="F288" s="3">
        <v>216.0</v>
      </c>
      <c r="G288" s="3">
        <v>4.55</v>
      </c>
      <c r="H288" s="3">
        <v>27.0</v>
      </c>
      <c r="I288" s="3">
        <v>33.0</v>
      </c>
      <c r="J288" s="3">
        <v>122.0</v>
      </c>
      <c r="K288" s="3">
        <v>4.17</v>
      </c>
      <c r="L288" s="3">
        <v>6.7</v>
      </c>
    </row>
    <row r="289" ht="13.5" customHeight="1">
      <c r="A289" s="4">
        <v>2013.0</v>
      </c>
      <c r="B289" s="1" t="s">
        <v>436</v>
      </c>
      <c r="C289" s="4" t="s">
        <v>40</v>
      </c>
      <c r="D289" s="4" t="s">
        <v>137</v>
      </c>
      <c r="E289" s="3">
        <v>73.75</v>
      </c>
      <c r="F289" s="3">
        <v>332.0</v>
      </c>
      <c r="G289" s="3">
        <v>5.43</v>
      </c>
      <c r="H289" s="3">
        <v>32.0</v>
      </c>
      <c r="I289" s="3"/>
      <c r="J289" s="3"/>
      <c r="K289" s="3"/>
      <c r="L289" s="3"/>
    </row>
    <row r="290" ht="13.5" customHeight="1">
      <c r="A290" s="4">
        <v>2013.0</v>
      </c>
      <c r="B290" s="1" t="s">
        <v>437</v>
      </c>
      <c r="C290" s="4" t="s">
        <v>67</v>
      </c>
      <c r="D290" s="4" t="s">
        <v>180</v>
      </c>
      <c r="E290" s="3">
        <v>71.5</v>
      </c>
      <c r="F290" s="3">
        <v>238.0</v>
      </c>
      <c r="G290" s="3">
        <v>5.0</v>
      </c>
      <c r="H290" s="3">
        <v>15.0</v>
      </c>
      <c r="I290" s="3">
        <v>32.0</v>
      </c>
      <c r="J290" s="3">
        <v>109.0</v>
      </c>
      <c r="K290" s="3">
        <v>4.44</v>
      </c>
      <c r="L290" s="3">
        <v>7.28</v>
      </c>
    </row>
    <row r="291" ht="13.5" customHeight="1">
      <c r="A291" s="4">
        <v>2013.0</v>
      </c>
      <c r="B291" s="1" t="s">
        <v>438</v>
      </c>
      <c r="C291" s="4" t="s">
        <v>97</v>
      </c>
      <c r="D291" s="4" t="s">
        <v>92</v>
      </c>
      <c r="E291" s="3">
        <v>77.0</v>
      </c>
      <c r="F291" s="3">
        <v>249.0</v>
      </c>
      <c r="G291" s="3">
        <v>4.76</v>
      </c>
      <c r="H291" s="3">
        <v>24.0</v>
      </c>
      <c r="I291" s="3">
        <v>30.5</v>
      </c>
      <c r="J291" s="3">
        <v>111.0</v>
      </c>
      <c r="K291" s="3">
        <v>4.47</v>
      </c>
      <c r="L291" s="3">
        <v>7.08</v>
      </c>
    </row>
    <row r="292" ht="13.5" customHeight="1">
      <c r="A292" s="4">
        <v>2013.0</v>
      </c>
      <c r="B292" s="1" t="s">
        <v>439</v>
      </c>
      <c r="C292" s="4" t="s">
        <v>67</v>
      </c>
      <c r="D292" s="4" t="s">
        <v>132</v>
      </c>
      <c r="E292" s="3">
        <v>72.5</v>
      </c>
      <c r="F292" s="3">
        <v>232.0</v>
      </c>
      <c r="G292" s="3">
        <v>4.77</v>
      </c>
      <c r="H292" s="3">
        <v>26.0</v>
      </c>
      <c r="I292" s="3">
        <v>30.5</v>
      </c>
      <c r="J292" s="3">
        <v>111.0</v>
      </c>
      <c r="K292" s="3"/>
      <c r="L292" s="3"/>
    </row>
    <row r="293" ht="13.5" customHeight="1">
      <c r="A293" s="4">
        <v>2013.0</v>
      </c>
      <c r="B293" s="1" t="s">
        <v>440</v>
      </c>
      <c r="C293" s="4" t="s">
        <v>35</v>
      </c>
      <c r="D293" s="4" t="s">
        <v>384</v>
      </c>
      <c r="E293" s="3">
        <v>73.5</v>
      </c>
      <c r="F293" s="3">
        <v>234.0</v>
      </c>
      <c r="G293" s="3">
        <v>4.47</v>
      </c>
      <c r="H293" s="3">
        <v>27.0</v>
      </c>
      <c r="I293" s="3">
        <v>34.0</v>
      </c>
      <c r="J293" s="3">
        <v>131.0</v>
      </c>
      <c r="K293" s="3">
        <v>4.18</v>
      </c>
      <c r="L293" s="3">
        <v>6.71</v>
      </c>
    </row>
    <row r="294" ht="13.5" customHeight="1">
      <c r="A294" s="4">
        <v>2013.0</v>
      </c>
      <c r="B294" s="1" t="s">
        <v>441</v>
      </c>
      <c r="C294" s="4" t="s">
        <v>52</v>
      </c>
      <c r="D294" s="4" t="s">
        <v>83</v>
      </c>
      <c r="E294" s="3">
        <v>74.25</v>
      </c>
      <c r="F294" s="3">
        <v>213.0</v>
      </c>
      <c r="G294" s="3">
        <v>4.83</v>
      </c>
      <c r="H294" s="3">
        <v>11.0</v>
      </c>
      <c r="I294" s="3">
        <v>35.5</v>
      </c>
      <c r="J294" s="3">
        <v>126.0</v>
      </c>
      <c r="K294" s="3">
        <v>4.16</v>
      </c>
      <c r="L294" s="3">
        <v>6.75</v>
      </c>
    </row>
    <row r="295" ht="13.5" customHeight="1">
      <c r="E295" s="3"/>
      <c r="F295" s="3"/>
      <c r="G295" s="3"/>
      <c r="H295" s="3"/>
      <c r="I295" s="3"/>
      <c r="J295" s="3"/>
      <c r="K295" s="3"/>
      <c r="L295" s="3"/>
    </row>
    <row r="296" ht="13.5" customHeight="1">
      <c r="E296" s="7"/>
      <c r="F296" s="7"/>
      <c r="G296" s="7"/>
      <c r="H296" s="3"/>
      <c r="I296" s="7"/>
      <c r="J296" s="7"/>
      <c r="K296" s="7"/>
      <c r="L296" s="7"/>
    </row>
    <row r="297" ht="13.5" customHeight="1">
      <c r="E297" s="7"/>
      <c r="F297" s="7"/>
      <c r="G297" s="7"/>
      <c r="H297" s="3"/>
      <c r="I297" s="7"/>
      <c r="J297" s="7"/>
      <c r="K297" s="7"/>
      <c r="L297" s="7"/>
    </row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6.57"/>
    <col customWidth="1" min="3" max="4" width="11.86"/>
    <col customWidth="1" min="5" max="5" width="12.14"/>
    <col customWidth="1" min="6" max="7" width="11.86"/>
    <col customWidth="1" min="8" max="8" width="12.29"/>
    <col customWidth="1" min="9" max="10" width="11.86"/>
    <col customWidth="1" min="11" max="11" width="12.14"/>
    <col customWidth="1" min="12" max="13" width="11.86"/>
    <col customWidth="1" min="14" max="14" width="12.14"/>
    <col customWidth="1" min="15" max="16" width="11.86"/>
    <col customWidth="1" min="17" max="17" width="12.14"/>
    <col customWidth="1" min="18" max="26" width="8.57"/>
  </cols>
  <sheetData>
    <row r="1">
      <c r="A1" s="8" t="s">
        <v>442</v>
      </c>
      <c r="B1" s="9" t="s">
        <v>2</v>
      </c>
      <c r="C1" s="10" t="s">
        <v>443</v>
      </c>
      <c r="D1" s="10" t="s">
        <v>444</v>
      </c>
      <c r="E1" s="10" t="s">
        <v>445</v>
      </c>
      <c r="F1" s="10" t="s">
        <v>446</v>
      </c>
      <c r="G1" s="10" t="s">
        <v>447</v>
      </c>
      <c r="H1" s="10" t="s">
        <v>448</v>
      </c>
      <c r="I1" s="10" t="s">
        <v>449</v>
      </c>
      <c r="J1" s="10" t="s">
        <v>450</v>
      </c>
      <c r="K1" s="10" t="s">
        <v>451</v>
      </c>
      <c r="L1" s="10" t="s">
        <v>452</v>
      </c>
      <c r="M1" s="10" t="s">
        <v>453</v>
      </c>
      <c r="N1" s="10" t="s">
        <v>454</v>
      </c>
      <c r="O1" s="10" t="s">
        <v>455</v>
      </c>
      <c r="P1" s="10" t="s">
        <v>456</v>
      </c>
      <c r="Q1" s="10" t="s">
        <v>457</v>
      </c>
    </row>
    <row r="2">
      <c r="A2" s="4" t="s">
        <v>12</v>
      </c>
      <c r="B2" s="11" t="s">
        <v>13</v>
      </c>
      <c r="C2" s="4">
        <v>0.0</v>
      </c>
      <c r="D2" s="4">
        <v>129.0</v>
      </c>
      <c r="E2" s="4">
        <v>260.0</v>
      </c>
      <c r="F2" s="4">
        <v>0.0</v>
      </c>
      <c r="G2" s="4">
        <v>282.0</v>
      </c>
      <c r="H2" s="4">
        <v>269.0</v>
      </c>
      <c r="I2" s="4">
        <v>0.0</v>
      </c>
      <c r="J2" s="4">
        <v>318.0</v>
      </c>
      <c r="K2" s="4">
        <v>283.0</v>
      </c>
      <c r="L2" s="4">
        <v>0.0</v>
      </c>
      <c r="M2" s="4">
        <v>350.0</v>
      </c>
      <c r="N2" s="4">
        <v>231.0</v>
      </c>
      <c r="O2" s="4">
        <v>0.0</v>
      </c>
      <c r="P2" s="4">
        <v>664.0</v>
      </c>
      <c r="Q2" s="4">
        <v>63.0</v>
      </c>
    </row>
    <row r="3">
      <c r="A3" s="4" t="s">
        <v>15</v>
      </c>
      <c r="B3" s="11" t="s">
        <v>16</v>
      </c>
    </row>
    <row r="4">
      <c r="A4" s="4" t="s">
        <v>18</v>
      </c>
      <c r="B4" s="11" t="s">
        <v>19</v>
      </c>
    </row>
    <row r="5">
      <c r="A5" s="4" t="s">
        <v>21</v>
      </c>
      <c r="B5" s="11" t="s">
        <v>19</v>
      </c>
      <c r="C5" s="4">
        <v>0.0</v>
      </c>
      <c r="D5" s="4">
        <v>129.0</v>
      </c>
      <c r="E5" s="4">
        <v>50.0</v>
      </c>
      <c r="F5" s="4">
        <v>0.0</v>
      </c>
      <c r="G5" s="4">
        <v>376.0</v>
      </c>
      <c r="H5" s="4">
        <v>127.0</v>
      </c>
      <c r="I5" s="4">
        <v>0.0</v>
      </c>
      <c r="J5" s="4">
        <v>364.0</v>
      </c>
      <c r="K5" s="4">
        <v>184.0</v>
      </c>
      <c r="L5" s="4">
        <v>0.0</v>
      </c>
      <c r="M5" s="4">
        <v>463.0</v>
      </c>
      <c r="N5" s="4">
        <v>156.0</v>
      </c>
      <c r="O5" s="4">
        <v>0.0</v>
      </c>
      <c r="P5" s="4">
        <v>488.0</v>
      </c>
      <c r="Q5" s="4">
        <v>124.0</v>
      </c>
    </row>
    <row r="6">
      <c r="A6" s="4" t="s">
        <v>24</v>
      </c>
      <c r="B6" s="11" t="s">
        <v>16</v>
      </c>
      <c r="C6" s="4">
        <v>601.0</v>
      </c>
      <c r="D6" s="4">
        <v>0.0</v>
      </c>
      <c r="E6" s="4">
        <v>62.0</v>
      </c>
      <c r="F6" s="4">
        <v>59.0</v>
      </c>
      <c r="G6" s="4">
        <v>0.0</v>
      </c>
      <c r="H6" s="4">
        <v>63.0</v>
      </c>
    </row>
    <row r="7">
      <c r="A7" s="4" t="s">
        <v>26</v>
      </c>
      <c r="B7" s="11" t="s">
        <v>22</v>
      </c>
    </row>
    <row r="8">
      <c r="A8" s="4" t="s">
        <v>28</v>
      </c>
      <c r="B8" s="11" t="s">
        <v>19</v>
      </c>
      <c r="C8" s="4">
        <v>0.0</v>
      </c>
      <c r="D8" s="4">
        <v>694.0</v>
      </c>
      <c r="E8" s="4">
        <v>96.0</v>
      </c>
      <c r="F8" s="4">
        <v>0.0</v>
      </c>
      <c r="G8" s="4">
        <v>492.0</v>
      </c>
      <c r="H8" s="4">
        <v>70.0</v>
      </c>
      <c r="I8" s="4">
        <v>0.0</v>
      </c>
      <c r="J8" s="4">
        <v>289.0</v>
      </c>
      <c r="K8" s="4">
        <v>51.0</v>
      </c>
      <c r="L8" s="4">
        <v>0.0</v>
      </c>
      <c r="M8" s="4">
        <v>362.0</v>
      </c>
      <c r="N8" s="4">
        <v>117.0</v>
      </c>
      <c r="O8" s="4">
        <v>0.0</v>
      </c>
      <c r="P8" s="4">
        <v>662.0</v>
      </c>
      <c r="Q8" s="4">
        <v>11.0</v>
      </c>
    </row>
    <row r="9">
      <c r="A9" s="4" t="s">
        <v>30</v>
      </c>
      <c r="B9" s="11" t="s">
        <v>19</v>
      </c>
    </row>
    <row r="10">
      <c r="A10" s="4" t="s">
        <v>32</v>
      </c>
      <c r="B10" s="11" t="s">
        <v>35</v>
      </c>
    </row>
    <row r="11">
      <c r="A11" s="4" t="s">
        <v>34</v>
      </c>
      <c r="B11" s="11" t="s">
        <v>37</v>
      </c>
      <c r="C11" s="4">
        <v>0.0</v>
      </c>
      <c r="D11" s="4">
        <v>1033.0</v>
      </c>
      <c r="E11" s="4">
        <v>82.0</v>
      </c>
      <c r="F11" s="4">
        <v>0.0</v>
      </c>
      <c r="G11" s="4">
        <v>978.0</v>
      </c>
      <c r="H11" s="4">
        <v>30.0</v>
      </c>
      <c r="L11" s="4">
        <v>0.0</v>
      </c>
      <c r="M11" s="4">
        <v>1090.0</v>
      </c>
      <c r="N11" s="4">
        <v>2.0</v>
      </c>
      <c r="O11" s="4">
        <v>0.0</v>
      </c>
      <c r="P11" s="4">
        <v>923.0</v>
      </c>
      <c r="Q11" s="4">
        <v>63.0</v>
      </c>
    </row>
    <row r="12">
      <c r="A12" s="4" t="s">
        <v>36</v>
      </c>
      <c r="B12" s="11" t="s">
        <v>40</v>
      </c>
      <c r="C12" s="4">
        <v>0.0</v>
      </c>
      <c r="D12" s="4">
        <v>5.0</v>
      </c>
      <c r="E12" s="4">
        <v>20.0</v>
      </c>
      <c r="F12" s="4">
        <v>0.0</v>
      </c>
      <c r="G12" s="4">
        <v>698.0</v>
      </c>
      <c r="H12" s="4">
        <v>59.0</v>
      </c>
      <c r="I12" s="4">
        <v>0.0</v>
      </c>
      <c r="J12" s="4">
        <v>612.0</v>
      </c>
      <c r="K12" s="4">
        <v>46.0</v>
      </c>
      <c r="L12" s="4">
        <v>0.0</v>
      </c>
      <c r="M12" s="4">
        <v>230.0</v>
      </c>
      <c r="N12" s="4">
        <v>172.0</v>
      </c>
      <c r="O12" s="4">
        <v>0.0</v>
      </c>
      <c r="P12" s="4">
        <v>486.0</v>
      </c>
      <c r="Q12" s="4">
        <v>43.0</v>
      </c>
    </row>
    <row r="13">
      <c r="A13" s="4" t="s">
        <v>39</v>
      </c>
      <c r="B13" s="11" t="s">
        <v>43</v>
      </c>
      <c r="C13" s="4">
        <v>81.0</v>
      </c>
      <c r="D13" s="4">
        <v>0.0</v>
      </c>
      <c r="E13" s="4">
        <v>71.0</v>
      </c>
      <c r="F13" s="4">
        <v>419.0</v>
      </c>
      <c r="G13" s="4">
        <v>0.0</v>
      </c>
      <c r="H13" s="4">
        <v>68.0</v>
      </c>
      <c r="I13" s="4">
        <v>272.0</v>
      </c>
      <c r="J13" s="4">
        <v>0.0</v>
      </c>
      <c r="K13" s="4">
        <v>53.0</v>
      </c>
      <c r="L13" s="4">
        <v>373.0</v>
      </c>
      <c r="M13" s="4">
        <v>0.0</v>
      </c>
      <c r="N13" s="4">
        <v>45.0</v>
      </c>
    </row>
    <row r="14">
      <c r="A14" s="4" t="s">
        <v>42</v>
      </c>
      <c r="B14" s="11" t="s">
        <v>37</v>
      </c>
      <c r="C14" s="4">
        <v>405.0</v>
      </c>
      <c r="D14" s="4">
        <v>0.0</v>
      </c>
      <c r="E14" s="4">
        <v>5.0</v>
      </c>
      <c r="F14" s="4">
        <v>528.0</v>
      </c>
      <c r="G14" s="4">
        <v>0.0</v>
      </c>
      <c r="H14" s="4">
        <v>0.0</v>
      </c>
      <c r="I14" s="4">
        <v>213.0</v>
      </c>
      <c r="J14" s="4">
        <v>0.0</v>
      </c>
      <c r="K14" s="4">
        <v>0.0</v>
      </c>
      <c r="L14" s="4">
        <v>150.0</v>
      </c>
      <c r="M14" s="4">
        <v>0.0</v>
      </c>
      <c r="N14" s="4">
        <v>74.0</v>
      </c>
      <c r="O14" s="4">
        <v>315.0</v>
      </c>
      <c r="P14" s="4">
        <v>0.0</v>
      </c>
      <c r="Q14" s="4">
        <v>0.0</v>
      </c>
    </row>
    <row r="15">
      <c r="A15" s="4" t="s">
        <v>45</v>
      </c>
      <c r="B15" s="11" t="s">
        <v>35</v>
      </c>
      <c r="C15" s="4">
        <v>0.0</v>
      </c>
      <c r="D15" s="4">
        <v>187.0</v>
      </c>
      <c r="E15" s="4">
        <v>133.0</v>
      </c>
      <c r="F15" s="4">
        <v>0.0</v>
      </c>
      <c r="G15" s="4">
        <v>132.0</v>
      </c>
      <c r="H15" s="4">
        <v>62.0</v>
      </c>
      <c r="I15" s="4">
        <v>0.0</v>
      </c>
      <c r="J15" s="4">
        <v>480.0</v>
      </c>
      <c r="K15" s="4">
        <v>192.0</v>
      </c>
      <c r="L15" s="4">
        <v>0.0</v>
      </c>
      <c r="M15" s="4">
        <v>104.0</v>
      </c>
      <c r="N15" s="4">
        <v>1.0</v>
      </c>
    </row>
    <row r="16">
      <c r="A16" s="4" t="s">
        <v>47</v>
      </c>
      <c r="B16" s="11" t="s">
        <v>16</v>
      </c>
      <c r="C16" s="4">
        <v>0.0</v>
      </c>
      <c r="D16" s="4">
        <v>205.0</v>
      </c>
      <c r="E16" s="4">
        <v>229.0</v>
      </c>
      <c r="F16" s="4">
        <v>0.0</v>
      </c>
      <c r="G16" s="4">
        <v>0.0</v>
      </c>
      <c r="H16" s="4">
        <v>51.0</v>
      </c>
      <c r="I16" s="4">
        <v>0.0</v>
      </c>
      <c r="J16" s="4">
        <v>10.0</v>
      </c>
      <c r="K16" s="4">
        <v>258.0</v>
      </c>
      <c r="L16" s="4">
        <v>0.0</v>
      </c>
      <c r="M16" s="4">
        <v>6.0</v>
      </c>
      <c r="N16" s="4">
        <v>335.0</v>
      </c>
    </row>
    <row r="17">
      <c r="A17" s="4" t="s">
        <v>49</v>
      </c>
      <c r="B17" s="11" t="s">
        <v>52</v>
      </c>
      <c r="C17" s="4">
        <v>0.0</v>
      </c>
      <c r="D17" s="4">
        <v>179.0</v>
      </c>
      <c r="E17" s="4">
        <v>143.0</v>
      </c>
      <c r="F17" s="4">
        <v>0.0</v>
      </c>
      <c r="G17" s="4">
        <v>4.0</v>
      </c>
      <c r="H17" s="4">
        <v>35.0</v>
      </c>
      <c r="I17" s="4">
        <v>0.0</v>
      </c>
      <c r="J17" s="4">
        <v>256.0</v>
      </c>
      <c r="K17" s="4">
        <v>92.0</v>
      </c>
      <c r="L17" s="4">
        <v>0.0</v>
      </c>
      <c r="M17" s="4">
        <v>587.0</v>
      </c>
      <c r="N17" s="4">
        <v>80.0</v>
      </c>
    </row>
    <row r="18">
      <c r="A18" s="4" t="s">
        <v>51</v>
      </c>
      <c r="B18" s="11" t="s">
        <v>35</v>
      </c>
      <c r="C18" s="4">
        <v>0.0</v>
      </c>
      <c r="D18" s="4">
        <v>334.0</v>
      </c>
      <c r="E18" s="4">
        <v>118.0</v>
      </c>
      <c r="F18" s="4">
        <v>0.0</v>
      </c>
      <c r="G18" s="4">
        <v>127.0</v>
      </c>
      <c r="H18" s="4">
        <v>59.0</v>
      </c>
      <c r="I18" s="4">
        <v>0.0</v>
      </c>
      <c r="J18" s="4">
        <v>686.0</v>
      </c>
      <c r="K18" s="4">
        <v>101.0</v>
      </c>
      <c r="L18" s="4">
        <v>0.0</v>
      </c>
      <c r="M18" s="4">
        <v>468.0</v>
      </c>
      <c r="N18" s="4">
        <v>23.0</v>
      </c>
    </row>
    <row r="19">
      <c r="A19" s="4" t="s">
        <v>53</v>
      </c>
      <c r="B19" s="11" t="s">
        <v>22</v>
      </c>
      <c r="C19" s="4">
        <v>0.0</v>
      </c>
      <c r="D19" s="4">
        <v>666.0</v>
      </c>
      <c r="E19" s="4">
        <v>134.0</v>
      </c>
      <c r="F19" s="4">
        <v>0.0</v>
      </c>
      <c r="G19" s="4">
        <v>667.0</v>
      </c>
      <c r="H19" s="4">
        <v>213.0</v>
      </c>
      <c r="I19" s="4">
        <v>0.0</v>
      </c>
      <c r="J19" s="4">
        <v>256.0</v>
      </c>
      <c r="K19" s="4">
        <v>368.0</v>
      </c>
      <c r="L19" s="4">
        <v>0.0</v>
      </c>
      <c r="M19" s="4">
        <v>47.0</v>
      </c>
      <c r="N19" s="4">
        <v>323.0</v>
      </c>
      <c r="O19" s="4">
        <v>0.0</v>
      </c>
      <c r="P19" s="4">
        <v>501.0</v>
      </c>
      <c r="Q19" s="4">
        <v>287.0</v>
      </c>
    </row>
    <row r="20">
      <c r="A20" s="4" t="s">
        <v>55</v>
      </c>
      <c r="B20" s="11" t="s">
        <v>37</v>
      </c>
      <c r="C20" s="4">
        <v>0.0</v>
      </c>
      <c r="D20" s="4">
        <v>480.0</v>
      </c>
      <c r="E20" s="4">
        <v>131.0</v>
      </c>
      <c r="F20" s="4">
        <v>0.0</v>
      </c>
      <c r="G20" s="4">
        <v>638.0</v>
      </c>
      <c r="H20" s="4">
        <v>161.0</v>
      </c>
      <c r="I20" s="4">
        <v>0.0</v>
      </c>
      <c r="J20" s="4">
        <v>583.0</v>
      </c>
      <c r="K20" s="4">
        <v>65.0</v>
      </c>
      <c r="L20" s="4">
        <v>0.0</v>
      </c>
      <c r="M20" s="4">
        <v>467.0</v>
      </c>
      <c r="N20" s="4">
        <v>56.0</v>
      </c>
      <c r="O20" s="4">
        <v>0.0</v>
      </c>
      <c r="P20" s="4">
        <v>572.0</v>
      </c>
      <c r="Q20" s="4">
        <v>56.0</v>
      </c>
    </row>
    <row r="21" ht="15.75" customHeight="1">
      <c r="A21" s="4" t="s">
        <v>56</v>
      </c>
      <c r="B21" s="11" t="s">
        <v>16</v>
      </c>
      <c r="C21" s="4">
        <v>0.0</v>
      </c>
      <c r="D21" s="4">
        <v>305.0</v>
      </c>
      <c r="E21" s="4">
        <v>90.0</v>
      </c>
      <c r="F21" s="4">
        <v>0.0</v>
      </c>
      <c r="G21" s="4">
        <v>746.0</v>
      </c>
      <c r="H21" s="4">
        <v>72.0</v>
      </c>
      <c r="I21" s="4">
        <v>0.0</v>
      </c>
      <c r="J21" s="4">
        <v>153.0</v>
      </c>
      <c r="K21" s="4">
        <v>107.0</v>
      </c>
    </row>
    <row r="22" ht="15.75" customHeight="1">
      <c r="A22" s="4" t="s">
        <v>58</v>
      </c>
      <c r="B22" s="11" t="s">
        <v>61</v>
      </c>
      <c r="C22" s="4">
        <v>0.0</v>
      </c>
      <c r="D22" s="4">
        <v>92.0</v>
      </c>
      <c r="E22" s="4">
        <v>243.0</v>
      </c>
      <c r="F22" s="4">
        <v>0.0</v>
      </c>
      <c r="G22" s="4">
        <v>670.0</v>
      </c>
      <c r="H22" s="4">
        <v>113.0</v>
      </c>
      <c r="I22" s="4">
        <v>0.0</v>
      </c>
      <c r="J22" s="4">
        <v>293.0</v>
      </c>
      <c r="K22" s="4">
        <v>169.0</v>
      </c>
      <c r="L22" s="4">
        <v>0.0</v>
      </c>
      <c r="M22" s="4">
        <v>2.0</v>
      </c>
      <c r="N22" s="4">
        <v>9.0</v>
      </c>
      <c r="O22" s="4">
        <v>0.0</v>
      </c>
      <c r="P22" s="4">
        <v>65.0</v>
      </c>
      <c r="Q22" s="4">
        <v>69.0</v>
      </c>
    </row>
    <row r="23" ht="15.75" customHeight="1">
      <c r="A23" s="4" t="s">
        <v>60</v>
      </c>
      <c r="B23" s="11" t="s">
        <v>64</v>
      </c>
    </row>
    <row r="24" ht="15.75" customHeight="1">
      <c r="A24" s="4" t="s">
        <v>63</v>
      </c>
      <c r="B24" s="11" t="s">
        <v>67</v>
      </c>
    </row>
    <row r="25" ht="15.75" customHeight="1">
      <c r="A25" s="4" t="s">
        <v>66</v>
      </c>
      <c r="B25" s="11" t="s">
        <v>52</v>
      </c>
    </row>
    <row r="26" ht="15.75" customHeight="1">
      <c r="A26" s="4" t="s">
        <v>68</v>
      </c>
      <c r="B26" s="11" t="s">
        <v>13</v>
      </c>
      <c r="C26" s="4">
        <v>0.0</v>
      </c>
      <c r="D26" s="4">
        <v>0.0</v>
      </c>
      <c r="E26" s="4">
        <f>29+9</f>
        <v>38</v>
      </c>
      <c r="F26" s="4">
        <v>0.0</v>
      </c>
      <c r="G26" s="4">
        <v>445.0</v>
      </c>
      <c r="H26" s="4">
        <v>197.0</v>
      </c>
      <c r="I26" s="4">
        <v>0.0</v>
      </c>
      <c r="J26" s="4">
        <v>890.0</v>
      </c>
      <c r="K26" s="4">
        <v>82.0</v>
      </c>
      <c r="L26" s="4">
        <v>0.0</v>
      </c>
      <c r="M26" s="4">
        <v>1012.0</v>
      </c>
      <c r="N26" s="4">
        <v>82.0</v>
      </c>
      <c r="O26" s="4">
        <v>0.0</v>
      </c>
      <c r="P26" s="4">
        <v>675.0</v>
      </c>
      <c r="Q26" s="4">
        <v>236.0</v>
      </c>
    </row>
    <row r="27" ht="15.75" customHeight="1">
      <c r="A27" s="4" t="s">
        <v>70</v>
      </c>
      <c r="B27" s="11" t="s">
        <v>35</v>
      </c>
    </row>
    <row r="28" ht="15.75" customHeight="1">
      <c r="A28" s="4" t="s">
        <v>72</v>
      </c>
      <c r="B28" s="11" t="s">
        <v>19</v>
      </c>
      <c r="C28" s="4">
        <v>0.0</v>
      </c>
      <c r="D28" s="4">
        <v>39.0</v>
      </c>
      <c r="E28" s="4">
        <v>42.0</v>
      </c>
    </row>
    <row r="29" ht="15.75" customHeight="1">
      <c r="A29" s="4" t="s">
        <v>73</v>
      </c>
      <c r="B29" s="11" t="s">
        <v>35</v>
      </c>
    </row>
    <row r="30" ht="15.75" customHeight="1">
      <c r="A30" s="4" t="s">
        <v>75</v>
      </c>
      <c r="B30" s="11" t="s">
        <v>16</v>
      </c>
      <c r="C30" s="4">
        <v>0.0</v>
      </c>
      <c r="D30" s="4">
        <v>0.0</v>
      </c>
      <c r="E30" s="4">
        <v>148.0</v>
      </c>
      <c r="F30" s="4">
        <v>0.0</v>
      </c>
      <c r="G30" s="4">
        <v>16.0</v>
      </c>
      <c r="H30" s="4">
        <v>170.0</v>
      </c>
    </row>
    <row r="31" ht="15.75" customHeight="1">
      <c r="A31" s="4" t="s">
        <v>77</v>
      </c>
      <c r="B31" s="11" t="s">
        <v>22</v>
      </c>
      <c r="C31" s="4">
        <v>0.0</v>
      </c>
      <c r="D31" s="4">
        <v>78.0</v>
      </c>
      <c r="E31" s="4">
        <v>235.0</v>
      </c>
      <c r="F31" s="4">
        <v>0.0</v>
      </c>
      <c r="G31" s="4">
        <v>26.0</v>
      </c>
      <c r="H31" s="4">
        <v>25.0</v>
      </c>
      <c r="I31" s="4">
        <v>0.0</v>
      </c>
      <c r="J31" s="4">
        <v>0.0</v>
      </c>
      <c r="K31" s="4">
        <v>8.0</v>
      </c>
    </row>
    <row r="32" ht="15.75" customHeight="1">
      <c r="A32" s="4" t="s">
        <v>79</v>
      </c>
      <c r="B32" s="11" t="s">
        <v>82</v>
      </c>
      <c r="C32" s="4">
        <v>0.0</v>
      </c>
      <c r="D32" s="4">
        <v>91.0</v>
      </c>
      <c r="E32" s="4">
        <v>29.0</v>
      </c>
      <c r="F32" s="4">
        <v>0.0</v>
      </c>
      <c r="G32" s="4">
        <v>549.0</v>
      </c>
      <c r="H32" s="4">
        <v>52.0</v>
      </c>
      <c r="I32" s="4">
        <v>0.0</v>
      </c>
      <c r="J32" s="4">
        <v>725.0</v>
      </c>
      <c r="K32" s="4">
        <v>26.0</v>
      </c>
      <c r="L32" s="4">
        <v>0.0</v>
      </c>
      <c r="M32" s="4">
        <v>636.0</v>
      </c>
      <c r="N32" s="4">
        <v>68.0</v>
      </c>
      <c r="O32" s="4">
        <v>0.0</v>
      </c>
      <c r="P32" s="4">
        <v>475.0</v>
      </c>
      <c r="Q32" s="4">
        <v>35.0</v>
      </c>
    </row>
    <row r="33" ht="15.75" customHeight="1">
      <c r="A33" s="4" t="s">
        <v>81</v>
      </c>
      <c r="B33" s="11" t="s">
        <v>82</v>
      </c>
    </row>
    <row r="34" ht="15.75" customHeight="1">
      <c r="A34" s="4" t="s">
        <v>84</v>
      </c>
      <c r="B34" s="11" t="s">
        <v>13</v>
      </c>
      <c r="C34" s="4">
        <v>567.0</v>
      </c>
      <c r="D34" s="4">
        <v>0.0</v>
      </c>
      <c r="E34" s="4">
        <v>0.0</v>
      </c>
      <c r="F34" s="4">
        <v>648.0</v>
      </c>
      <c r="G34" s="4">
        <v>0.0</v>
      </c>
      <c r="H34" s="4">
        <v>36.0</v>
      </c>
      <c r="I34" s="4">
        <v>305.0</v>
      </c>
      <c r="J34" s="4">
        <v>0.0</v>
      </c>
      <c r="K34" s="4">
        <v>17.0</v>
      </c>
      <c r="L34" s="4">
        <v>247.0</v>
      </c>
      <c r="M34" s="4">
        <v>0.0</v>
      </c>
      <c r="N34" s="4">
        <v>67.0</v>
      </c>
      <c r="O34" s="4">
        <v>148.0</v>
      </c>
      <c r="P34" s="4">
        <v>0.0</v>
      </c>
      <c r="Q34" s="4">
        <v>74.0</v>
      </c>
    </row>
    <row r="35" ht="15.75" customHeight="1">
      <c r="A35" s="4" t="s">
        <v>86</v>
      </c>
      <c r="B35" s="11" t="s">
        <v>43</v>
      </c>
    </row>
    <row r="36" ht="15.75" customHeight="1">
      <c r="A36" s="4" t="s">
        <v>88</v>
      </c>
      <c r="B36" s="11" t="s">
        <v>40</v>
      </c>
      <c r="C36" s="4">
        <v>21.0</v>
      </c>
      <c r="D36" s="4">
        <v>0.0</v>
      </c>
      <c r="E36" s="4">
        <v>37.0</v>
      </c>
      <c r="F36" s="4">
        <v>496.0</v>
      </c>
      <c r="G36" s="4">
        <v>0.0</v>
      </c>
      <c r="H36" s="4">
        <v>31.0</v>
      </c>
      <c r="I36" s="4">
        <v>495.0</v>
      </c>
      <c r="J36" s="4">
        <v>0.0</v>
      </c>
      <c r="K36" s="4">
        <v>2.0</v>
      </c>
      <c r="L36" s="4">
        <v>314.0</v>
      </c>
      <c r="M36" s="4">
        <v>0.0</v>
      </c>
      <c r="N36" s="4">
        <v>0.0</v>
      </c>
      <c r="O36" s="4">
        <v>618.0</v>
      </c>
      <c r="P36" s="4">
        <v>0.0</v>
      </c>
      <c r="Q36" s="4">
        <v>0.0</v>
      </c>
    </row>
    <row r="37" ht="15.75" customHeight="1">
      <c r="A37" s="4" t="s">
        <v>89</v>
      </c>
      <c r="B37" s="11" t="s">
        <v>35</v>
      </c>
      <c r="C37" s="4">
        <v>1075.0</v>
      </c>
      <c r="D37" s="4">
        <v>0.0</v>
      </c>
      <c r="E37" s="4">
        <v>70.0</v>
      </c>
      <c r="F37" s="4">
        <v>965.0</v>
      </c>
      <c r="G37" s="4">
        <v>0.0</v>
      </c>
      <c r="H37" s="4">
        <v>49.0</v>
      </c>
      <c r="I37" s="4">
        <v>830.0</v>
      </c>
      <c r="J37" s="4">
        <v>0.0</v>
      </c>
      <c r="K37" s="4">
        <v>36.0</v>
      </c>
      <c r="L37" s="4">
        <v>134.0</v>
      </c>
      <c r="M37" s="4">
        <v>0.0</v>
      </c>
      <c r="N37" s="4">
        <v>5.0</v>
      </c>
      <c r="O37" s="4">
        <v>316.0</v>
      </c>
      <c r="P37" s="4">
        <v>0.0</v>
      </c>
      <c r="Q37" s="4">
        <v>41.0</v>
      </c>
    </row>
    <row r="38" ht="15.75" customHeight="1">
      <c r="A38" s="4" t="s">
        <v>91</v>
      </c>
      <c r="B38" s="11" t="s">
        <v>40</v>
      </c>
      <c r="F38" s="4">
        <v>0.0</v>
      </c>
      <c r="G38" s="4">
        <v>0.0</v>
      </c>
      <c r="H38" s="4">
        <v>53.0</v>
      </c>
    </row>
    <row r="39" ht="15.75" customHeight="1">
      <c r="A39" s="4" t="s">
        <v>93</v>
      </c>
      <c r="B39" s="11" t="s">
        <v>64</v>
      </c>
      <c r="C39" s="4">
        <v>0.0</v>
      </c>
      <c r="D39" s="4">
        <v>0.0</v>
      </c>
      <c r="E39" s="4">
        <v>19.0</v>
      </c>
      <c r="F39" s="4">
        <v>0.0</v>
      </c>
      <c r="G39" s="4">
        <v>0.0</v>
      </c>
      <c r="H39" s="4">
        <v>5.0</v>
      </c>
      <c r="I39" s="4">
        <v>4.0</v>
      </c>
      <c r="J39" s="4">
        <v>0.0</v>
      </c>
      <c r="K39" s="4">
        <v>5.0</v>
      </c>
    </row>
    <row r="40" ht="15.75" customHeight="1">
      <c r="A40" s="4" t="s">
        <v>95</v>
      </c>
      <c r="B40" s="11" t="s">
        <v>97</v>
      </c>
    </row>
    <row r="41" ht="15.75" customHeight="1">
      <c r="A41" s="4" t="s">
        <v>96</v>
      </c>
      <c r="B41" s="11" t="s">
        <v>19</v>
      </c>
      <c r="C41" s="4">
        <v>51.0</v>
      </c>
      <c r="D41" s="4">
        <v>0.0</v>
      </c>
      <c r="E41" s="4">
        <v>50.0</v>
      </c>
      <c r="F41" s="4">
        <v>213.0</v>
      </c>
      <c r="G41" s="4">
        <v>0.0</v>
      </c>
      <c r="H41" s="4">
        <v>20.0</v>
      </c>
      <c r="I41" s="4">
        <v>347.0</v>
      </c>
      <c r="J41" s="4">
        <v>0.0</v>
      </c>
      <c r="K41" s="4">
        <v>106.0</v>
      </c>
    </row>
    <row r="42" ht="15.75" customHeight="1">
      <c r="A42" s="4" t="s">
        <v>98</v>
      </c>
      <c r="B42" s="11" t="s">
        <v>22</v>
      </c>
      <c r="C42" s="4">
        <v>2.0</v>
      </c>
      <c r="D42" s="4">
        <v>0.0</v>
      </c>
      <c r="E42" s="4">
        <v>18.0</v>
      </c>
      <c r="I42" s="4">
        <v>67.0</v>
      </c>
      <c r="J42" s="4">
        <v>0.0</v>
      </c>
      <c r="K42" s="4">
        <v>9.0</v>
      </c>
      <c r="L42" s="4">
        <v>230.0</v>
      </c>
      <c r="M42" s="4">
        <v>0.0</v>
      </c>
      <c r="N42" s="4">
        <v>2.0</v>
      </c>
    </row>
    <row r="43" ht="15.75" customHeight="1">
      <c r="A43" s="4" t="s">
        <v>99</v>
      </c>
      <c r="B43" s="11" t="s">
        <v>97</v>
      </c>
      <c r="C43" s="4">
        <v>0.0</v>
      </c>
      <c r="D43" s="4">
        <v>780.0</v>
      </c>
      <c r="E43" s="4">
        <v>66.0</v>
      </c>
      <c r="F43" s="4">
        <v>0.0</v>
      </c>
      <c r="G43" s="4">
        <v>418.0</v>
      </c>
      <c r="H43" s="4">
        <v>81.0</v>
      </c>
      <c r="M43" s="4">
        <v>302.0</v>
      </c>
      <c r="N43" s="4">
        <v>122.0</v>
      </c>
      <c r="O43" s="4">
        <v>0.0</v>
      </c>
      <c r="P43" s="4">
        <v>678.0</v>
      </c>
      <c r="Q43" s="4">
        <v>21.0</v>
      </c>
    </row>
    <row r="44" ht="15.75" customHeight="1">
      <c r="A44" s="4" t="s">
        <v>101</v>
      </c>
      <c r="B44" s="11" t="s">
        <v>43</v>
      </c>
      <c r="F44" s="4">
        <v>2.0</v>
      </c>
      <c r="G44" s="4">
        <v>0.0</v>
      </c>
      <c r="H44" s="4">
        <v>57.0</v>
      </c>
    </row>
    <row r="45" ht="15.75" customHeight="1">
      <c r="A45" s="4" t="s">
        <v>103</v>
      </c>
      <c r="B45" s="11" t="s">
        <v>43</v>
      </c>
      <c r="C45" s="4">
        <v>0.0</v>
      </c>
      <c r="D45" s="4">
        <v>0.0</v>
      </c>
      <c r="E45" s="4">
        <v>37.0</v>
      </c>
      <c r="F45" s="4">
        <v>30.0</v>
      </c>
      <c r="G45" s="4">
        <v>0.0</v>
      </c>
      <c r="H45" s="4">
        <v>1.0</v>
      </c>
      <c r="I45" s="4">
        <v>273.0</v>
      </c>
      <c r="J45" s="4">
        <v>0.0</v>
      </c>
      <c r="K45" s="4">
        <v>100.0</v>
      </c>
      <c r="L45" s="4">
        <v>487.0</v>
      </c>
      <c r="M45" s="4">
        <v>0.0</v>
      </c>
      <c r="N45" s="4">
        <v>83.0</v>
      </c>
      <c r="O45" s="4">
        <v>338.0</v>
      </c>
      <c r="P45" s="4">
        <v>0.0</v>
      </c>
      <c r="Q45" s="4">
        <v>41.0</v>
      </c>
    </row>
    <row r="46" ht="15.75" customHeight="1">
      <c r="A46" s="4" t="s">
        <v>104</v>
      </c>
      <c r="B46" s="11" t="s">
        <v>43</v>
      </c>
      <c r="C46" s="4">
        <v>26.0</v>
      </c>
      <c r="D46" s="4">
        <v>0.0</v>
      </c>
      <c r="E46" s="4">
        <v>8.0</v>
      </c>
      <c r="F46" s="4">
        <v>73.0</v>
      </c>
      <c r="G46" s="4">
        <v>0.0</v>
      </c>
      <c r="H46" s="4">
        <v>0.0</v>
      </c>
      <c r="I46" s="4">
        <v>101.0</v>
      </c>
      <c r="J46" s="4">
        <v>0.0</v>
      </c>
      <c r="K46" s="4">
        <v>0.0</v>
      </c>
      <c r="L46" s="4">
        <v>398.0</v>
      </c>
      <c r="M46" s="4">
        <v>0.0</v>
      </c>
      <c r="N46" s="4">
        <v>10.0</v>
      </c>
    </row>
    <row r="47" ht="15.75" customHeight="1">
      <c r="A47" s="4" t="s">
        <v>106</v>
      </c>
      <c r="B47" s="11" t="s">
        <v>19</v>
      </c>
      <c r="C47" s="4">
        <v>3.0</v>
      </c>
      <c r="D47" s="4">
        <v>0.0</v>
      </c>
      <c r="E47" s="4">
        <v>8.0</v>
      </c>
      <c r="I47" s="4">
        <v>10.0</v>
      </c>
      <c r="J47" s="4">
        <v>0.0</v>
      </c>
      <c r="K47" s="4">
        <v>0.0</v>
      </c>
    </row>
    <row r="48" ht="15.75" customHeight="1">
      <c r="A48" s="4" t="s">
        <v>107</v>
      </c>
      <c r="B48" s="11" t="s">
        <v>61</v>
      </c>
      <c r="L48" s="4">
        <v>384.0</v>
      </c>
      <c r="M48" s="4">
        <v>0.0</v>
      </c>
      <c r="N48" s="4">
        <v>57.0</v>
      </c>
      <c r="O48" s="4">
        <v>53.0</v>
      </c>
      <c r="P48" s="4">
        <v>0.0</v>
      </c>
      <c r="Q48" s="4">
        <v>15.0</v>
      </c>
    </row>
    <row r="49" ht="15.75" customHeight="1">
      <c r="A49" s="4" t="s">
        <v>108</v>
      </c>
      <c r="B49" s="11" t="s">
        <v>61</v>
      </c>
    </row>
    <row r="50" ht="15.75" customHeight="1">
      <c r="A50" s="4" t="s">
        <v>110</v>
      </c>
      <c r="B50" s="11" t="s">
        <v>19</v>
      </c>
    </row>
    <row r="51" ht="15.75" customHeight="1">
      <c r="A51" s="4" t="s">
        <v>111</v>
      </c>
      <c r="B51" s="11" t="s">
        <v>19</v>
      </c>
    </row>
    <row r="52" ht="15.75" customHeight="1">
      <c r="A52" s="4" t="s">
        <v>113</v>
      </c>
      <c r="B52" s="11" t="s">
        <v>19</v>
      </c>
      <c r="C52" s="4">
        <v>436.0</v>
      </c>
      <c r="D52" s="4">
        <v>0.0</v>
      </c>
      <c r="E52" s="4">
        <v>100.0</v>
      </c>
      <c r="F52" s="4">
        <v>566.0</v>
      </c>
      <c r="G52" s="4">
        <v>0.0</v>
      </c>
      <c r="H52" s="4">
        <v>75.0</v>
      </c>
      <c r="I52" s="4">
        <v>57.0</v>
      </c>
      <c r="J52" s="4">
        <v>0.0</v>
      </c>
      <c r="K52" s="4">
        <v>70.0</v>
      </c>
      <c r="L52" s="4">
        <v>531.0</v>
      </c>
      <c r="M52" s="4">
        <v>0.0</v>
      </c>
      <c r="N52" s="4">
        <v>124.0</v>
      </c>
      <c r="O52" s="4">
        <v>430.0</v>
      </c>
      <c r="P52" s="4">
        <v>0.0</v>
      </c>
      <c r="Q52" s="4">
        <v>157.0</v>
      </c>
    </row>
    <row r="53" ht="15.75" customHeight="1">
      <c r="A53" s="4" t="s">
        <v>115</v>
      </c>
      <c r="B53" s="11" t="s">
        <v>37</v>
      </c>
      <c r="F53" s="4">
        <v>410.0</v>
      </c>
      <c r="G53" s="4">
        <v>0.0</v>
      </c>
      <c r="H53" s="4">
        <v>88.0</v>
      </c>
      <c r="I53" s="4">
        <v>169.0</v>
      </c>
      <c r="J53" s="4">
        <v>0.0</v>
      </c>
      <c r="K53" s="4">
        <v>136.0</v>
      </c>
    </row>
    <row r="54" ht="15.75" customHeight="1">
      <c r="A54" s="4" t="s">
        <v>116</v>
      </c>
      <c r="B54" s="11" t="s">
        <v>37</v>
      </c>
      <c r="C54" s="4">
        <v>0.0</v>
      </c>
      <c r="D54" s="4">
        <v>276.0</v>
      </c>
      <c r="E54" s="4">
        <v>181.0</v>
      </c>
      <c r="F54" s="4">
        <v>0.0</v>
      </c>
      <c r="G54" s="4">
        <v>143.0</v>
      </c>
      <c r="H54" s="4">
        <v>235.0</v>
      </c>
      <c r="I54" s="4">
        <v>0.0</v>
      </c>
      <c r="J54" s="4">
        <v>271.0</v>
      </c>
      <c r="K54" s="4">
        <v>9.0</v>
      </c>
      <c r="L54" s="4">
        <v>0.0</v>
      </c>
      <c r="M54" s="4">
        <v>135.0</v>
      </c>
      <c r="N54" s="4">
        <v>23.0</v>
      </c>
    </row>
    <row r="55" ht="15.75" customHeight="1">
      <c r="A55" s="4" t="s">
        <v>118</v>
      </c>
      <c r="B55" s="11" t="s">
        <v>37</v>
      </c>
      <c r="F55" s="4">
        <v>0.0</v>
      </c>
      <c r="G55" s="4">
        <v>77.0</v>
      </c>
      <c r="H55" s="4">
        <v>155.0</v>
      </c>
      <c r="I55" s="4">
        <v>0.0</v>
      </c>
      <c r="J55" s="4">
        <v>1.0</v>
      </c>
      <c r="K55" s="4">
        <v>7.0</v>
      </c>
      <c r="L55" s="4">
        <v>0.0</v>
      </c>
      <c r="M55" s="4">
        <v>364.0</v>
      </c>
      <c r="N55" s="4">
        <v>23.0</v>
      </c>
      <c r="O55" s="4">
        <v>0.0</v>
      </c>
      <c r="P55" s="4">
        <v>488.0</v>
      </c>
      <c r="Q55" s="4">
        <v>63.0</v>
      </c>
    </row>
    <row r="56" ht="15.75" customHeight="1">
      <c r="A56" s="4" t="s">
        <v>119</v>
      </c>
      <c r="B56" s="11" t="s">
        <v>22</v>
      </c>
    </row>
    <row r="57" ht="15.75" customHeight="1">
      <c r="A57" s="4" t="s">
        <v>120</v>
      </c>
      <c r="B57" s="11" t="s">
        <v>64</v>
      </c>
    </row>
    <row r="58" ht="15.75" customHeight="1">
      <c r="A58" s="4" t="s">
        <v>122</v>
      </c>
      <c r="B58" s="11" t="s">
        <v>43</v>
      </c>
      <c r="C58" s="4">
        <v>1045.0</v>
      </c>
      <c r="D58" s="4">
        <v>0.0</v>
      </c>
      <c r="E58" s="4">
        <v>44.0</v>
      </c>
      <c r="F58" s="4">
        <v>1020.0</v>
      </c>
      <c r="G58" s="4">
        <v>0.0</v>
      </c>
      <c r="H58" s="4">
        <v>47.0</v>
      </c>
      <c r="I58" s="4">
        <v>861.0</v>
      </c>
      <c r="J58" s="4">
        <v>0.0</v>
      </c>
      <c r="K58" s="4">
        <v>8.0</v>
      </c>
      <c r="L58" s="4">
        <v>991.0</v>
      </c>
      <c r="M58" s="4">
        <v>0.0</v>
      </c>
      <c r="N58" s="4">
        <v>79.0</v>
      </c>
      <c r="O58" s="4">
        <v>446.0</v>
      </c>
      <c r="P58" s="4">
        <v>0.0</v>
      </c>
      <c r="Q58" s="4">
        <v>29.0</v>
      </c>
    </row>
    <row r="59" ht="15.75" customHeight="1">
      <c r="A59" s="4" t="s">
        <v>123</v>
      </c>
      <c r="B59" s="11" t="s">
        <v>52</v>
      </c>
    </row>
    <row r="60" ht="15.75" customHeight="1">
      <c r="A60" s="4" t="s">
        <v>125</v>
      </c>
      <c r="B60" s="11" t="s">
        <v>52</v>
      </c>
      <c r="C60" s="4">
        <v>0.0</v>
      </c>
      <c r="D60" s="4">
        <v>797.0</v>
      </c>
      <c r="E60" s="4">
        <v>197.0</v>
      </c>
      <c r="F60" s="4">
        <v>0.0</v>
      </c>
      <c r="G60" s="4">
        <v>1017.0</v>
      </c>
      <c r="H60" s="4">
        <v>28.0</v>
      </c>
      <c r="I60" s="4">
        <v>0.0</v>
      </c>
      <c r="J60" s="4">
        <v>263.0</v>
      </c>
      <c r="K60" s="4">
        <v>144.0</v>
      </c>
      <c r="L60" s="4">
        <v>0.0</v>
      </c>
      <c r="M60" s="4">
        <v>837.0</v>
      </c>
      <c r="N60" s="4">
        <v>151.0</v>
      </c>
      <c r="O60" s="4">
        <v>0.0</v>
      </c>
      <c r="P60" s="4">
        <v>1092.0</v>
      </c>
      <c r="Q60" s="4">
        <v>86.0</v>
      </c>
    </row>
    <row r="61" ht="15.75" customHeight="1">
      <c r="A61" s="4" t="s">
        <v>126</v>
      </c>
      <c r="B61" s="11" t="s">
        <v>37</v>
      </c>
      <c r="C61" s="4">
        <v>0.0</v>
      </c>
      <c r="D61" s="4">
        <v>9.0</v>
      </c>
      <c r="E61" s="4">
        <v>302.0</v>
      </c>
      <c r="F61" s="4">
        <v>0.0</v>
      </c>
      <c r="G61" s="4">
        <v>276.0</v>
      </c>
      <c r="H61" s="4">
        <v>291.0</v>
      </c>
      <c r="I61" s="4">
        <v>0.0</v>
      </c>
      <c r="J61" s="4">
        <v>331.0</v>
      </c>
      <c r="K61" s="4">
        <v>290.0</v>
      </c>
      <c r="L61" s="4">
        <v>0.0</v>
      </c>
      <c r="M61" s="4">
        <v>614.0</v>
      </c>
      <c r="N61" s="4">
        <v>221.0</v>
      </c>
    </row>
    <row r="62" ht="15.75" customHeight="1">
      <c r="A62" s="4" t="s">
        <v>128</v>
      </c>
      <c r="B62" s="11" t="s">
        <v>19</v>
      </c>
      <c r="C62" s="4">
        <v>0.0</v>
      </c>
      <c r="D62" s="4">
        <v>133.0</v>
      </c>
      <c r="E62" s="4">
        <v>242.0</v>
      </c>
      <c r="F62" s="4">
        <v>0.0</v>
      </c>
      <c r="G62" s="4">
        <v>318.0</v>
      </c>
      <c r="H62" s="4">
        <v>158.0</v>
      </c>
      <c r="I62" s="4">
        <v>0.0</v>
      </c>
      <c r="J62" s="4">
        <v>278.0</v>
      </c>
      <c r="K62" s="4">
        <v>201.0</v>
      </c>
      <c r="L62" s="4">
        <v>0.0</v>
      </c>
      <c r="M62" s="4">
        <v>104.0</v>
      </c>
      <c r="N62" s="4">
        <v>13.0</v>
      </c>
      <c r="O62" s="4">
        <v>0.0</v>
      </c>
      <c r="P62" s="4">
        <v>58.0</v>
      </c>
      <c r="Q62" s="4">
        <v>31.0</v>
      </c>
    </row>
    <row r="63" ht="15.75" customHeight="1">
      <c r="A63" s="4" t="s">
        <v>129</v>
      </c>
      <c r="B63" s="11" t="s">
        <v>19</v>
      </c>
    </row>
    <row r="64" ht="15.75" customHeight="1">
      <c r="A64" s="4" t="s">
        <v>131</v>
      </c>
      <c r="B64" s="11" t="s">
        <v>16</v>
      </c>
      <c r="C64" s="4">
        <v>401.0</v>
      </c>
      <c r="D64" s="4">
        <v>0.0</v>
      </c>
      <c r="E64" s="4">
        <v>16.0</v>
      </c>
    </row>
    <row r="65" ht="15.75" customHeight="1">
      <c r="A65" s="4" t="s">
        <v>133</v>
      </c>
      <c r="B65" s="11" t="s">
        <v>37</v>
      </c>
      <c r="C65" s="4">
        <v>0.0</v>
      </c>
      <c r="D65" s="4">
        <v>338.0</v>
      </c>
      <c r="E65" s="4">
        <v>170.0</v>
      </c>
      <c r="F65" s="4">
        <v>0.0</v>
      </c>
      <c r="G65" s="4">
        <v>1012.0</v>
      </c>
      <c r="H65" s="4">
        <v>30.0</v>
      </c>
      <c r="I65" s="4">
        <v>0.0</v>
      </c>
      <c r="J65" s="4">
        <v>994.0</v>
      </c>
      <c r="K65" s="4">
        <v>48.0</v>
      </c>
      <c r="L65" s="4">
        <v>0.0</v>
      </c>
      <c r="M65" s="4">
        <v>731.0</v>
      </c>
      <c r="N65" s="4">
        <v>46.0</v>
      </c>
      <c r="O65" s="4">
        <v>0.0</v>
      </c>
      <c r="P65" s="4">
        <v>1064.0</v>
      </c>
      <c r="Q65" s="4">
        <v>83.0</v>
      </c>
    </row>
    <row r="66" ht="15.75" customHeight="1">
      <c r="A66" s="4" t="s">
        <v>135</v>
      </c>
      <c r="B66" s="11" t="s">
        <v>16</v>
      </c>
      <c r="C66" s="4">
        <v>0.0</v>
      </c>
      <c r="D66" s="4">
        <v>256.0</v>
      </c>
      <c r="E66" s="4">
        <v>105.0</v>
      </c>
      <c r="F66" s="4">
        <v>0.0</v>
      </c>
      <c r="G66" s="4">
        <v>313.0</v>
      </c>
      <c r="H66" s="4">
        <v>68.0</v>
      </c>
      <c r="I66" s="4">
        <v>0.0</v>
      </c>
      <c r="J66" s="4">
        <v>364.0</v>
      </c>
      <c r="K66" s="4">
        <v>117.0</v>
      </c>
      <c r="L66" s="4">
        <v>0.0</v>
      </c>
      <c r="M66" s="4">
        <v>548.0</v>
      </c>
      <c r="N66" s="4">
        <v>158.0</v>
      </c>
      <c r="O66" s="4">
        <v>0.0</v>
      </c>
      <c r="P66" s="4">
        <v>205.0</v>
      </c>
      <c r="Q66" s="4">
        <v>23.0</v>
      </c>
    </row>
    <row r="67" ht="15.75" customHeight="1">
      <c r="A67" s="4" t="s">
        <v>136</v>
      </c>
      <c r="B67" s="11" t="s">
        <v>64</v>
      </c>
      <c r="C67" s="4">
        <v>0.0</v>
      </c>
      <c r="D67" s="4">
        <v>685.0</v>
      </c>
      <c r="E67" s="4">
        <v>98.0</v>
      </c>
      <c r="F67" s="4">
        <v>0.0</v>
      </c>
      <c r="G67" s="4">
        <v>905.0</v>
      </c>
      <c r="H67" s="4">
        <v>121.0</v>
      </c>
      <c r="I67" s="4">
        <v>0.0</v>
      </c>
      <c r="J67" s="4">
        <v>879.0</v>
      </c>
      <c r="K67" s="4">
        <v>48.0</v>
      </c>
      <c r="L67" s="4">
        <v>0.0</v>
      </c>
      <c r="M67" s="4">
        <v>959.0</v>
      </c>
      <c r="N67" s="4">
        <v>0.0</v>
      </c>
      <c r="O67" s="4">
        <v>0.0</v>
      </c>
      <c r="P67" s="4">
        <v>287.0</v>
      </c>
      <c r="Q67" s="4">
        <v>0.0</v>
      </c>
    </row>
    <row r="68" ht="15.75" customHeight="1">
      <c r="A68" s="4" t="s">
        <v>138</v>
      </c>
      <c r="B68" s="11" t="s">
        <v>37</v>
      </c>
      <c r="C68" s="4">
        <v>1119.0</v>
      </c>
      <c r="D68" s="4">
        <v>0.0</v>
      </c>
      <c r="E68" s="4">
        <v>80.0</v>
      </c>
      <c r="F68" s="4">
        <v>1006.0</v>
      </c>
      <c r="G68" s="4">
        <v>0.0</v>
      </c>
      <c r="H68" s="4">
        <v>91.0</v>
      </c>
      <c r="I68" s="4">
        <v>956.0</v>
      </c>
      <c r="J68" s="4">
        <v>0.0</v>
      </c>
      <c r="K68" s="4">
        <v>32.0</v>
      </c>
      <c r="L68" s="4">
        <v>1055.0</v>
      </c>
      <c r="M68" s="4">
        <v>0.0</v>
      </c>
      <c r="N68" s="4">
        <v>65.0</v>
      </c>
      <c r="O68" s="4">
        <v>754.0</v>
      </c>
      <c r="P68" s="4">
        <v>0.0</v>
      </c>
      <c r="Q68" s="4">
        <v>36.0</v>
      </c>
    </row>
    <row r="69" ht="15.75" customHeight="1">
      <c r="A69" s="4" t="s">
        <v>140</v>
      </c>
      <c r="B69" s="11" t="s">
        <v>64</v>
      </c>
      <c r="F69" s="4">
        <v>0.0</v>
      </c>
      <c r="G69" s="4">
        <v>143.0</v>
      </c>
      <c r="H69" s="4">
        <v>12.0</v>
      </c>
      <c r="I69" s="4">
        <v>0.0</v>
      </c>
      <c r="J69" s="4">
        <v>528.0</v>
      </c>
      <c r="K69" s="4">
        <v>145.0</v>
      </c>
      <c r="L69" s="4">
        <v>0.0</v>
      </c>
      <c r="M69" s="4">
        <v>226.0</v>
      </c>
      <c r="N69" s="4">
        <v>206.0</v>
      </c>
      <c r="O69" s="4">
        <v>0.0</v>
      </c>
      <c r="P69" s="4">
        <v>351.0</v>
      </c>
      <c r="Q69" s="4">
        <v>168.0</v>
      </c>
    </row>
    <row r="70" ht="15.75" customHeight="1">
      <c r="A70" s="4" t="s">
        <v>142</v>
      </c>
      <c r="B70" s="11" t="s">
        <v>16</v>
      </c>
      <c r="O70" s="4">
        <v>28.0</v>
      </c>
      <c r="P70" s="4">
        <v>0.0</v>
      </c>
      <c r="Q70" s="4">
        <v>4.0</v>
      </c>
    </row>
    <row r="71" ht="15.75" customHeight="1">
      <c r="A71" s="4" t="s">
        <v>144</v>
      </c>
      <c r="B71" s="11" t="s">
        <v>19</v>
      </c>
    </row>
    <row r="72" ht="15.75" customHeight="1">
      <c r="A72" s="4" t="s">
        <v>146</v>
      </c>
      <c r="B72" s="11" t="s">
        <v>16</v>
      </c>
      <c r="C72" s="4">
        <v>995.0</v>
      </c>
      <c r="D72" s="4">
        <v>0.0</v>
      </c>
      <c r="E72" s="4">
        <v>0.0</v>
      </c>
      <c r="F72" s="4">
        <v>1055.0</v>
      </c>
      <c r="G72" s="4">
        <v>1.0</v>
      </c>
      <c r="H72" s="4">
        <v>3.0</v>
      </c>
      <c r="I72" s="4">
        <v>1148.0</v>
      </c>
      <c r="J72" s="4">
        <v>0.0</v>
      </c>
      <c r="K72" s="4">
        <v>2.0</v>
      </c>
      <c r="L72" s="4">
        <v>1085.0</v>
      </c>
      <c r="M72" s="4">
        <v>0.0</v>
      </c>
      <c r="N72" s="4">
        <v>2.0</v>
      </c>
      <c r="O72" s="4">
        <v>1021.0</v>
      </c>
      <c r="P72" s="4">
        <v>1.0</v>
      </c>
      <c r="Q72" s="4">
        <v>0.0</v>
      </c>
    </row>
    <row r="73" ht="15.75" customHeight="1">
      <c r="A73" s="4" t="s">
        <v>147</v>
      </c>
      <c r="B73" s="11" t="s">
        <v>16</v>
      </c>
      <c r="C73" s="4">
        <v>0.0</v>
      </c>
      <c r="D73" s="4">
        <v>723.0</v>
      </c>
      <c r="E73" s="4">
        <v>15.0</v>
      </c>
      <c r="F73" s="4">
        <v>0.0</v>
      </c>
      <c r="G73" s="4">
        <v>116.0</v>
      </c>
      <c r="H73" s="4">
        <v>10.0</v>
      </c>
      <c r="I73" s="4">
        <v>0.0</v>
      </c>
      <c r="J73" s="4">
        <v>0.0</v>
      </c>
      <c r="K73" s="4">
        <v>47.0</v>
      </c>
    </row>
    <row r="74" ht="15.75" customHeight="1">
      <c r="A74" s="4" t="s">
        <v>148</v>
      </c>
      <c r="B74" s="11" t="s">
        <v>19</v>
      </c>
      <c r="C74" s="4">
        <v>0.0</v>
      </c>
      <c r="D74" s="4">
        <v>92.0</v>
      </c>
      <c r="E74" s="4">
        <v>363.0</v>
      </c>
      <c r="F74" s="4">
        <v>0.0</v>
      </c>
      <c r="G74" s="4">
        <v>815.0</v>
      </c>
      <c r="H74" s="4">
        <v>223.0</v>
      </c>
      <c r="I74" s="4">
        <v>0.0</v>
      </c>
      <c r="J74" s="4">
        <v>225.0</v>
      </c>
      <c r="K74" s="4">
        <v>289.0</v>
      </c>
      <c r="O74" s="4">
        <v>0.0</v>
      </c>
      <c r="P74" s="4">
        <v>0.0</v>
      </c>
      <c r="Q74" s="4">
        <v>23.0</v>
      </c>
    </row>
    <row r="75" ht="15.75" customHeight="1">
      <c r="A75" s="4" t="s">
        <v>150</v>
      </c>
      <c r="B75" s="11" t="s">
        <v>16</v>
      </c>
      <c r="C75" s="4">
        <v>52.0</v>
      </c>
      <c r="D75" s="4">
        <v>0.0</v>
      </c>
      <c r="E75" s="4">
        <v>179.0</v>
      </c>
      <c r="F75" s="4">
        <v>391.0</v>
      </c>
      <c r="G75" s="4">
        <v>0.0</v>
      </c>
      <c r="H75" s="4">
        <v>78.0</v>
      </c>
      <c r="I75" s="4">
        <v>254.0</v>
      </c>
      <c r="J75" s="4">
        <v>0.0</v>
      </c>
      <c r="K75" s="4">
        <v>106.0</v>
      </c>
      <c r="L75" s="4">
        <v>101.0</v>
      </c>
      <c r="M75" s="4">
        <v>0.0</v>
      </c>
      <c r="N75" s="4">
        <v>134.0</v>
      </c>
    </row>
    <row r="76" ht="15.75" customHeight="1">
      <c r="A76" s="4" t="s">
        <v>152</v>
      </c>
      <c r="B76" s="11" t="s">
        <v>37</v>
      </c>
      <c r="C76" s="4">
        <v>0.0</v>
      </c>
      <c r="D76" s="4">
        <v>1000.0</v>
      </c>
      <c r="E76" s="4">
        <v>6.0</v>
      </c>
      <c r="F76" s="4">
        <v>0.0</v>
      </c>
      <c r="G76" s="4">
        <v>1076.0</v>
      </c>
      <c r="H76" s="4">
        <v>60.0</v>
      </c>
      <c r="I76" s="4">
        <v>0.0</v>
      </c>
      <c r="J76" s="4">
        <v>966.0</v>
      </c>
      <c r="K76" s="4">
        <v>146.0</v>
      </c>
      <c r="L76" s="4">
        <v>0.0</v>
      </c>
      <c r="M76" s="4">
        <v>591.0</v>
      </c>
      <c r="N76" s="4">
        <v>67.0</v>
      </c>
      <c r="O76" s="4">
        <v>0.0</v>
      </c>
      <c r="P76" s="4">
        <v>901.0</v>
      </c>
      <c r="Q76" s="4">
        <v>65.0</v>
      </c>
    </row>
    <row r="77" ht="15.75" customHeight="1">
      <c r="A77" s="4" t="s">
        <v>154</v>
      </c>
      <c r="B77" s="11" t="s">
        <v>35</v>
      </c>
      <c r="C77" s="4">
        <v>0.0</v>
      </c>
      <c r="D77" s="4">
        <v>301.0</v>
      </c>
      <c r="E77" s="4">
        <v>56.0</v>
      </c>
      <c r="F77" s="4">
        <v>0.0</v>
      </c>
      <c r="G77" s="4">
        <v>223.0</v>
      </c>
      <c r="H77" s="4">
        <v>52.0</v>
      </c>
      <c r="I77" s="4">
        <v>0.0</v>
      </c>
      <c r="J77" s="4">
        <v>550.0</v>
      </c>
      <c r="K77" s="4">
        <v>137.0</v>
      </c>
      <c r="L77" s="4">
        <v>0.0</v>
      </c>
      <c r="M77" s="4">
        <v>664.0</v>
      </c>
      <c r="N77" s="4">
        <v>49.0</v>
      </c>
      <c r="O77" s="4">
        <v>0.0</v>
      </c>
      <c r="P77" s="4">
        <v>10.0</v>
      </c>
      <c r="Q77" s="4">
        <v>9.0</v>
      </c>
    </row>
    <row r="78" ht="15.75" customHeight="1">
      <c r="A78" s="4" t="s">
        <v>155</v>
      </c>
      <c r="B78" s="11" t="s">
        <v>37</v>
      </c>
      <c r="C78" s="4">
        <v>0.0</v>
      </c>
      <c r="D78" s="4">
        <v>208.0</v>
      </c>
      <c r="E78" s="4">
        <v>141.0</v>
      </c>
    </row>
    <row r="79" ht="15.75" customHeight="1">
      <c r="A79" s="4" t="s">
        <v>156</v>
      </c>
      <c r="B79" s="11" t="s">
        <v>97</v>
      </c>
      <c r="C79" s="4">
        <v>0.0</v>
      </c>
      <c r="D79" s="4">
        <v>330.0</v>
      </c>
      <c r="E79" s="4">
        <v>296.0</v>
      </c>
      <c r="F79" s="4">
        <v>0.0</v>
      </c>
      <c r="G79" s="4">
        <v>222.0</v>
      </c>
      <c r="H79" s="4">
        <v>184.0</v>
      </c>
      <c r="O79" s="4">
        <v>0.0</v>
      </c>
      <c r="P79" s="4">
        <v>135.0</v>
      </c>
      <c r="Q79" s="4">
        <v>28.0</v>
      </c>
    </row>
    <row r="80" ht="15.75" customHeight="1">
      <c r="A80" s="4" t="s">
        <v>158</v>
      </c>
      <c r="B80" s="11" t="s">
        <v>161</v>
      </c>
      <c r="C80" s="4">
        <v>279.0</v>
      </c>
      <c r="D80" s="4">
        <v>0.0</v>
      </c>
      <c r="E80" s="4">
        <v>14.0</v>
      </c>
      <c r="F80" s="4">
        <v>507.0</v>
      </c>
      <c r="G80" s="4">
        <v>0.0</v>
      </c>
      <c r="H80" s="4">
        <v>28.0</v>
      </c>
      <c r="I80" s="4">
        <v>457.0</v>
      </c>
      <c r="J80" s="4">
        <v>0.0</v>
      </c>
      <c r="K80" s="4">
        <v>24.0</v>
      </c>
      <c r="L80" s="4">
        <v>701.0</v>
      </c>
      <c r="M80" s="4">
        <v>0.0</v>
      </c>
      <c r="N80" s="4">
        <v>57.0</v>
      </c>
      <c r="O80" s="4">
        <v>580.0</v>
      </c>
      <c r="P80" s="4">
        <v>0.0</v>
      </c>
      <c r="Q80" s="4">
        <v>41.0</v>
      </c>
    </row>
    <row r="81" ht="15.75" customHeight="1">
      <c r="A81" s="4" t="s">
        <v>160</v>
      </c>
      <c r="B81" s="11" t="s">
        <v>16</v>
      </c>
      <c r="I81" s="4">
        <v>0.0</v>
      </c>
      <c r="J81" s="4">
        <v>0.0</v>
      </c>
      <c r="K81" s="4">
        <v>148.0</v>
      </c>
      <c r="L81" s="4">
        <v>0.0</v>
      </c>
      <c r="M81" s="4">
        <v>0.0</v>
      </c>
      <c r="N81" s="4">
        <v>173.0</v>
      </c>
    </row>
    <row r="82" ht="15.75" customHeight="1">
      <c r="A82" s="4" t="s">
        <v>162</v>
      </c>
      <c r="B82" s="11" t="s">
        <v>164</v>
      </c>
      <c r="C82" s="4">
        <v>0.0</v>
      </c>
      <c r="D82" s="4">
        <v>485.0</v>
      </c>
      <c r="E82" s="4">
        <v>31.0</v>
      </c>
      <c r="F82" s="4">
        <v>0.0</v>
      </c>
      <c r="G82" s="4">
        <v>855.0</v>
      </c>
      <c r="H82" s="4">
        <v>95.0</v>
      </c>
      <c r="I82" s="4">
        <v>0.0</v>
      </c>
      <c r="J82" s="4">
        <v>455.0</v>
      </c>
      <c r="K82" s="4">
        <v>153.0</v>
      </c>
      <c r="L82" s="4">
        <v>0.0</v>
      </c>
      <c r="M82" s="4">
        <v>84.0</v>
      </c>
      <c r="N82" s="4">
        <v>33.0</v>
      </c>
    </row>
    <row r="83" ht="15.75" customHeight="1">
      <c r="A83" s="4" t="s">
        <v>163</v>
      </c>
      <c r="B83" s="11" t="s">
        <v>61</v>
      </c>
    </row>
    <row r="84" ht="15.75" customHeight="1">
      <c r="A84" s="4" t="s">
        <v>165</v>
      </c>
      <c r="B84" s="11" t="s">
        <v>40</v>
      </c>
    </row>
    <row r="85" ht="15.75" customHeight="1">
      <c r="A85" s="4" t="s">
        <v>166</v>
      </c>
      <c r="B85" s="11" t="s">
        <v>169</v>
      </c>
      <c r="F85" s="4">
        <v>9.0</v>
      </c>
      <c r="G85" s="4">
        <v>0.0</v>
      </c>
      <c r="H85" s="4">
        <v>52.0</v>
      </c>
      <c r="I85" s="4">
        <v>199.0</v>
      </c>
      <c r="J85" s="4">
        <v>0.0</v>
      </c>
      <c r="K85" s="4">
        <v>32.0</v>
      </c>
      <c r="L85" s="4">
        <v>787.0</v>
      </c>
      <c r="M85" s="4">
        <v>0.0</v>
      </c>
      <c r="N85" s="4">
        <v>82.0</v>
      </c>
      <c r="O85" s="4">
        <v>612.0</v>
      </c>
      <c r="P85" s="4">
        <v>0.0</v>
      </c>
      <c r="Q85" s="4">
        <v>42.0</v>
      </c>
    </row>
    <row r="86" ht="15.75" customHeight="1">
      <c r="A86" s="4" t="s">
        <v>168</v>
      </c>
      <c r="B86" s="11" t="s">
        <v>43</v>
      </c>
      <c r="C86" s="4">
        <v>0.0</v>
      </c>
      <c r="D86" s="4">
        <v>524.0</v>
      </c>
      <c r="E86" s="4">
        <v>79.0</v>
      </c>
      <c r="F86" s="4">
        <v>0.0</v>
      </c>
      <c r="G86" s="4">
        <v>76.0</v>
      </c>
      <c r="H86" s="4">
        <v>131.0</v>
      </c>
    </row>
    <row r="87" ht="15.75" customHeight="1">
      <c r="A87" s="4" t="s">
        <v>170</v>
      </c>
      <c r="B87" s="11" t="s">
        <v>40</v>
      </c>
      <c r="C87" s="4">
        <v>679.0</v>
      </c>
      <c r="D87" s="4">
        <v>0.0</v>
      </c>
      <c r="E87" s="4">
        <v>0.0</v>
      </c>
      <c r="F87" s="4">
        <v>687.0</v>
      </c>
      <c r="G87" s="4">
        <v>0.0</v>
      </c>
      <c r="H87" s="4">
        <v>0.0</v>
      </c>
      <c r="I87" s="4">
        <v>470.0</v>
      </c>
      <c r="J87" s="4">
        <v>0.0</v>
      </c>
      <c r="K87" s="4">
        <v>0.0</v>
      </c>
      <c r="L87" s="4">
        <v>166.0</v>
      </c>
      <c r="M87" s="4">
        <v>0.0</v>
      </c>
      <c r="N87" s="4">
        <v>0.0</v>
      </c>
      <c r="O87" s="4">
        <v>137.0</v>
      </c>
      <c r="P87" s="4">
        <v>0.0</v>
      </c>
      <c r="Q87" s="4">
        <v>0.0</v>
      </c>
    </row>
    <row r="88" ht="15.75" customHeight="1">
      <c r="A88" s="4" t="s">
        <v>171</v>
      </c>
      <c r="B88" s="11" t="s">
        <v>64</v>
      </c>
    </row>
    <row r="89" ht="15.75" customHeight="1">
      <c r="A89" s="4" t="s">
        <v>173</v>
      </c>
      <c r="B89" s="11" t="s">
        <v>64</v>
      </c>
      <c r="L89" s="4">
        <v>76.0</v>
      </c>
      <c r="M89" s="4">
        <v>0.0</v>
      </c>
      <c r="N89" s="4">
        <v>61.0</v>
      </c>
      <c r="O89" s="4">
        <v>60.0</v>
      </c>
      <c r="P89" s="4">
        <v>0.0</v>
      </c>
      <c r="Q89" s="4">
        <v>51.0</v>
      </c>
    </row>
    <row r="90" ht="15.75" customHeight="1">
      <c r="A90" s="4" t="s">
        <v>174</v>
      </c>
      <c r="B90" s="11" t="s">
        <v>40</v>
      </c>
      <c r="C90" s="4">
        <v>789.0</v>
      </c>
      <c r="D90" s="4">
        <v>0.0</v>
      </c>
      <c r="E90" s="4">
        <v>61.0</v>
      </c>
      <c r="F90" s="4">
        <v>1006.0</v>
      </c>
      <c r="G90" s="4">
        <v>0.0</v>
      </c>
      <c r="H90" s="4">
        <v>69.0</v>
      </c>
      <c r="I90" s="4">
        <v>826.0</v>
      </c>
      <c r="J90" s="4">
        <v>0.0</v>
      </c>
      <c r="K90" s="4">
        <v>77.0</v>
      </c>
      <c r="L90" s="4">
        <v>1022.0</v>
      </c>
      <c r="M90" s="4">
        <v>0.0</v>
      </c>
      <c r="N90" s="4">
        <v>75.0</v>
      </c>
      <c r="O90" s="4">
        <v>961.0</v>
      </c>
      <c r="P90" s="4">
        <v>0.0</v>
      </c>
      <c r="Q90" s="4">
        <v>86.0</v>
      </c>
    </row>
    <row r="91" ht="15.75" customHeight="1">
      <c r="A91" s="4" t="s">
        <v>176</v>
      </c>
      <c r="B91" s="11" t="s">
        <v>52</v>
      </c>
    </row>
    <row r="92" ht="15.75" customHeight="1">
      <c r="A92" s="4" t="s">
        <v>178</v>
      </c>
      <c r="B92" s="11" t="s">
        <v>35</v>
      </c>
      <c r="C92" s="4">
        <v>0.0</v>
      </c>
      <c r="D92" s="4">
        <v>982.0</v>
      </c>
      <c r="E92" s="4">
        <v>78.0</v>
      </c>
      <c r="F92" s="4">
        <v>0.0</v>
      </c>
      <c r="G92" s="4">
        <v>806.0</v>
      </c>
      <c r="H92" s="4">
        <v>59.0</v>
      </c>
      <c r="I92" s="4">
        <v>0.0</v>
      </c>
      <c r="J92" s="4">
        <v>1113.0</v>
      </c>
      <c r="K92" s="4">
        <v>153.0</v>
      </c>
      <c r="L92" s="4">
        <v>0.0</v>
      </c>
      <c r="M92" s="4">
        <v>744.0</v>
      </c>
      <c r="N92" s="4">
        <v>64.0</v>
      </c>
      <c r="O92" s="4">
        <v>0.0</v>
      </c>
      <c r="P92" s="4">
        <v>736.0</v>
      </c>
      <c r="Q92" s="4">
        <v>68.0</v>
      </c>
    </row>
    <row r="93" ht="15.75" customHeight="1">
      <c r="A93" s="4" t="s">
        <v>179</v>
      </c>
      <c r="B93" s="11" t="s">
        <v>22</v>
      </c>
    </row>
    <row r="94" ht="15.75" customHeight="1">
      <c r="A94" s="4" t="s">
        <v>181</v>
      </c>
      <c r="B94" s="11" t="s">
        <v>37</v>
      </c>
      <c r="C94" s="4">
        <v>0.0</v>
      </c>
      <c r="D94" s="4">
        <v>20.0</v>
      </c>
      <c r="E94" s="4">
        <v>0.0</v>
      </c>
    </row>
    <row r="95" ht="15.75" customHeight="1">
      <c r="A95" s="4" t="s">
        <v>182</v>
      </c>
      <c r="B95" s="11" t="s">
        <v>40</v>
      </c>
    </row>
    <row r="96" ht="15.75" customHeight="1">
      <c r="A96" s="4" t="s">
        <v>183</v>
      </c>
      <c r="B96" s="11" t="s">
        <v>97</v>
      </c>
      <c r="C96" s="4">
        <v>93.0</v>
      </c>
      <c r="D96" s="4">
        <v>0.0</v>
      </c>
      <c r="E96" s="4">
        <v>15.0</v>
      </c>
      <c r="F96" s="4">
        <v>206.0</v>
      </c>
      <c r="G96" s="4">
        <v>0.0</v>
      </c>
      <c r="H96" s="4">
        <v>55.0</v>
      </c>
    </row>
    <row r="97" ht="15.75" customHeight="1">
      <c r="A97" s="4" t="s">
        <v>185</v>
      </c>
      <c r="B97" s="11" t="s">
        <v>61</v>
      </c>
      <c r="C97" s="4">
        <v>197.0</v>
      </c>
      <c r="D97" s="4">
        <v>0.0</v>
      </c>
      <c r="E97" s="4">
        <v>127.0</v>
      </c>
      <c r="F97" s="4">
        <v>261.0</v>
      </c>
      <c r="G97" s="4">
        <v>0.0</v>
      </c>
      <c r="H97" s="4">
        <v>156.0</v>
      </c>
      <c r="I97" s="4">
        <v>237.0</v>
      </c>
      <c r="J97" s="4">
        <v>0.0</v>
      </c>
      <c r="K97" s="4">
        <v>159.0</v>
      </c>
      <c r="L97" s="4">
        <v>167.0</v>
      </c>
      <c r="M97" s="4">
        <v>0.0</v>
      </c>
      <c r="N97" s="4">
        <v>160.0</v>
      </c>
      <c r="O97" s="4">
        <v>20.0</v>
      </c>
      <c r="P97" s="4">
        <v>0.0</v>
      </c>
      <c r="Q97" s="4">
        <v>0.0</v>
      </c>
    </row>
    <row r="98" ht="15.75" customHeight="1">
      <c r="A98" s="4" t="s">
        <v>187</v>
      </c>
      <c r="B98" s="11" t="s">
        <v>43</v>
      </c>
      <c r="C98" s="4">
        <v>985.0</v>
      </c>
      <c r="D98" s="4">
        <v>0.0</v>
      </c>
      <c r="E98" s="4">
        <v>0.0</v>
      </c>
      <c r="F98" s="4">
        <v>816.0</v>
      </c>
      <c r="G98" s="4">
        <v>0.0</v>
      </c>
      <c r="H98" s="4">
        <v>0.0</v>
      </c>
      <c r="I98" s="4">
        <v>65.0</v>
      </c>
      <c r="J98" s="4">
        <v>0.0</v>
      </c>
      <c r="K98" s="4">
        <v>0.0</v>
      </c>
      <c r="L98" s="4">
        <v>33.0</v>
      </c>
      <c r="M98" s="4">
        <v>0.0</v>
      </c>
      <c r="N98" s="4">
        <v>0.0</v>
      </c>
      <c r="O98" s="4">
        <v>66.0</v>
      </c>
      <c r="P98" s="4">
        <v>0.0</v>
      </c>
      <c r="Q98" s="4">
        <v>0.0</v>
      </c>
    </row>
    <row r="99" ht="15.75" customHeight="1">
      <c r="A99" s="4" t="s">
        <v>189</v>
      </c>
      <c r="B99" s="11" t="s">
        <v>35</v>
      </c>
      <c r="F99" s="4">
        <v>55.0</v>
      </c>
      <c r="G99" s="4">
        <v>0.0</v>
      </c>
      <c r="H99" s="4">
        <v>154.0</v>
      </c>
      <c r="I99" s="4">
        <v>7.0</v>
      </c>
      <c r="J99" s="4">
        <v>0.0</v>
      </c>
      <c r="K99" s="4">
        <v>143.0</v>
      </c>
    </row>
    <row r="100" ht="15.75" customHeight="1">
      <c r="A100" s="4" t="s">
        <v>191</v>
      </c>
      <c r="B100" s="11" t="s">
        <v>43</v>
      </c>
      <c r="C100" s="4">
        <v>0.0</v>
      </c>
      <c r="D100" s="4">
        <v>2.0</v>
      </c>
      <c r="E100" s="4">
        <v>181.0</v>
      </c>
      <c r="F100" s="4">
        <v>0.0</v>
      </c>
      <c r="G100" s="4">
        <v>503.0</v>
      </c>
      <c r="H100" s="4">
        <v>136.0</v>
      </c>
      <c r="I100" s="4">
        <v>0.0</v>
      </c>
      <c r="J100" s="4">
        <v>517.0</v>
      </c>
      <c r="K100" s="4">
        <v>80.0</v>
      </c>
      <c r="L100" s="4">
        <v>0.0</v>
      </c>
      <c r="M100" s="4">
        <v>584.0</v>
      </c>
      <c r="N100" s="4">
        <v>73.0</v>
      </c>
      <c r="O100" s="4">
        <v>0.0</v>
      </c>
      <c r="P100" s="4">
        <v>12.0</v>
      </c>
      <c r="Q100" s="4">
        <v>178.0</v>
      </c>
    </row>
    <row r="101" ht="15.75" customHeight="1">
      <c r="A101" s="4" t="s">
        <v>193</v>
      </c>
      <c r="B101" s="11" t="s">
        <v>16</v>
      </c>
      <c r="C101" s="4">
        <v>613.0</v>
      </c>
      <c r="D101" s="4">
        <v>0.0</v>
      </c>
      <c r="E101" s="4">
        <v>3.0</v>
      </c>
      <c r="F101" s="4">
        <v>510.0</v>
      </c>
      <c r="G101" s="4">
        <v>0.0</v>
      </c>
      <c r="H101" s="4">
        <v>1.0</v>
      </c>
      <c r="I101" s="4">
        <v>580.0</v>
      </c>
      <c r="J101" s="4">
        <v>0.0</v>
      </c>
      <c r="K101" s="4">
        <v>2.0</v>
      </c>
      <c r="L101" s="4">
        <v>394.0</v>
      </c>
      <c r="M101" s="4">
        <v>0.0</v>
      </c>
      <c r="N101" s="4">
        <v>0.0</v>
      </c>
      <c r="O101" s="4">
        <v>482.0</v>
      </c>
      <c r="P101" s="4">
        <v>0.0</v>
      </c>
      <c r="Q101" s="4">
        <v>25.0</v>
      </c>
    </row>
    <row r="102" ht="15.75" customHeight="1">
      <c r="A102" s="4" t="s">
        <v>195</v>
      </c>
      <c r="B102" s="11" t="s">
        <v>40</v>
      </c>
    </row>
    <row r="103" ht="15.75" customHeight="1">
      <c r="A103" s="4" t="s">
        <v>196</v>
      </c>
      <c r="B103" s="11" t="s">
        <v>40</v>
      </c>
      <c r="C103" s="4">
        <v>870.0</v>
      </c>
      <c r="D103" s="4">
        <v>0.0</v>
      </c>
      <c r="E103" s="4">
        <v>67.0</v>
      </c>
      <c r="F103" s="4">
        <v>566.0</v>
      </c>
      <c r="G103" s="4">
        <v>0.0</v>
      </c>
      <c r="H103" s="4">
        <v>51.0</v>
      </c>
      <c r="I103" s="4">
        <v>800.0</v>
      </c>
      <c r="J103" s="4">
        <v>0.0</v>
      </c>
      <c r="K103" s="4">
        <v>54.0</v>
      </c>
    </row>
    <row r="104" ht="15.75" customHeight="1">
      <c r="A104" s="4" t="s">
        <v>197</v>
      </c>
      <c r="B104" s="11" t="s">
        <v>169</v>
      </c>
      <c r="F104" s="4">
        <v>58.0</v>
      </c>
      <c r="G104" s="4">
        <v>0.0</v>
      </c>
      <c r="H104" s="4">
        <v>52.0</v>
      </c>
      <c r="I104" s="4">
        <v>373.0</v>
      </c>
      <c r="J104" s="4">
        <v>0.0</v>
      </c>
      <c r="K104" s="4">
        <v>123.0</v>
      </c>
      <c r="L104" s="4">
        <v>488.0</v>
      </c>
      <c r="M104" s="4">
        <v>0.0</v>
      </c>
      <c r="N104" s="4">
        <v>0.0</v>
      </c>
      <c r="O104" s="4">
        <v>1068.0</v>
      </c>
      <c r="P104" s="4">
        <v>0.0</v>
      </c>
      <c r="Q104" s="4">
        <v>0.0</v>
      </c>
    </row>
    <row r="105" ht="15.75" customHeight="1">
      <c r="A105" s="4" t="s">
        <v>199</v>
      </c>
      <c r="B105" s="11" t="s">
        <v>97</v>
      </c>
      <c r="C105" s="4">
        <v>0.0</v>
      </c>
      <c r="D105" s="4">
        <v>515.0</v>
      </c>
      <c r="E105" s="4">
        <v>162.0</v>
      </c>
      <c r="F105" s="4">
        <v>16.0</v>
      </c>
      <c r="G105" s="4">
        <v>971.0</v>
      </c>
      <c r="H105" s="4">
        <v>211.0</v>
      </c>
      <c r="I105" s="4">
        <v>5.0</v>
      </c>
      <c r="J105" s="4">
        <v>823.0</v>
      </c>
      <c r="K105" s="4">
        <v>254.0</v>
      </c>
      <c r="L105" s="4">
        <v>8.0</v>
      </c>
      <c r="M105" s="4">
        <v>555.0</v>
      </c>
      <c r="N105" s="4">
        <v>127.0</v>
      </c>
      <c r="O105" s="4">
        <v>0.0</v>
      </c>
      <c r="P105" s="4">
        <v>134.0</v>
      </c>
      <c r="Q105" s="4">
        <v>73.0</v>
      </c>
    </row>
    <row r="106" ht="15.75" customHeight="1">
      <c r="A106" s="4" t="s">
        <v>201</v>
      </c>
      <c r="B106" s="11" t="s">
        <v>40</v>
      </c>
      <c r="C106" s="4">
        <v>9.0</v>
      </c>
      <c r="D106" s="4">
        <v>0.0</v>
      </c>
      <c r="E106" s="4">
        <v>142.0</v>
      </c>
      <c r="I106" s="4">
        <v>120.0</v>
      </c>
      <c r="J106" s="4">
        <v>0.0</v>
      </c>
      <c r="K106" s="4">
        <v>25.0</v>
      </c>
    </row>
    <row r="107" ht="15.75" customHeight="1">
      <c r="A107" s="4" t="s">
        <v>202</v>
      </c>
      <c r="B107" s="11" t="s">
        <v>16</v>
      </c>
    </row>
    <row r="108" ht="15.75" customHeight="1">
      <c r="A108" s="4" t="s">
        <v>204</v>
      </c>
      <c r="B108" s="11" t="s">
        <v>61</v>
      </c>
      <c r="C108" s="4">
        <v>0.0</v>
      </c>
      <c r="D108" s="4">
        <v>42.0</v>
      </c>
      <c r="E108" s="4">
        <v>53.0</v>
      </c>
      <c r="F108" s="4">
        <v>0.0</v>
      </c>
      <c r="G108" s="4">
        <v>293.0</v>
      </c>
      <c r="H108" s="4">
        <v>103.0</v>
      </c>
      <c r="I108" s="4">
        <v>0.0</v>
      </c>
      <c r="J108" s="4">
        <v>712.0</v>
      </c>
      <c r="K108" s="4">
        <v>5.0</v>
      </c>
      <c r="L108" s="4">
        <v>0.0</v>
      </c>
      <c r="M108" s="4">
        <v>921.0</v>
      </c>
      <c r="N108" s="4">
        <v>90.0</v>
      </c>
      <c r="O108" s="4">
        <v>0.0</v>
      </c>
      <c r="P108" s="4">
        <v>965.0</v>
      </c>
      <c r="Q108" s="4">
        <v>117.0</v>
      </c>
    </row>
    <row r="109" ht="15.75" customHeight="1">
      <c r="A109" s="4" t="s">
        <v>205</v>
      </c>
      <c r="B109" s="11" t="s">
        <v>35</v>
      </c>
    </row>
    <row r="110" ht="15.75" customHeight="1">
      <c r="A110" s="4" t="s">
        <v>207</v>
      </c>
      <c r="B110" s="11" t="s">
        <v>22</v>
      </c>
      <c r="C110" s="4">
        <v>0.0</v>
      </c>
      <c r="D110" s="4">
        <v>296.0</v>
      </c>
      <c r="E110" s="4">
        <v>364.0</v>
      </c>
      <c r="F110" s="4">
        <v>0.0</v>
      </c>
      <c r="G110" s="4">
        <v>925.0</v>
      </c>
      <c r="H110" s="4">
        <v>79.0</v>
      </c>
      <c r="I110" s="4">
        <v>0.0</v>
      </c>
      <c r="J110" s="4">
        <v>775.0</v>
      </c>
      <c r="K110" s="4">
        <v>57.0</v>
      </c>
      <c r="L110" s="4">
        <v>0.0</v>
      </c>
      <c r="M110" s="4">
        <v>980.0</v>
      </c>
      <c r="N110" s="4">
        <v>30.0</v>
      </c>
      <c r="O110" s="4">
        <v>0.0</v>
      </c>
      <c r="P110" s="4">
        <v>330.0</v>
      </c>
      <c r="Q110" s="4">
        <v>26.0</v>
      </c>
    </row>
    <row r="111" ht="15.75" customHeight="1">
      <c r="A111" s="4" t="s">
        <v>209</v>
      </c>
      <c r="B111" s="11" t="s">
        <v>35</v>
      </c>
    </row>
    <row r="112" ht="15.75" customHeight="1">
      <c r="A112" s="4" t="s">
        <v>211</v>
      </c>
      <c r="B112" s="11" t="s">
        <v>64</v>
      </c>
      <c r="C112" s="4">
        <v>0.0</v>
      </c>
      <c r="D112" s="4">
        <v>630.0</v>
      </c>
      <c r="E112" s="4">
        <v>121.0</v>
      </c>
      <c r="F112" s="4">
        <v>0.0</v>
      </c>
      <c r="G112" s="4">
        <v>231.0</v>
      </c>
      <c r="H112" s="4">
        <v>35.0</v>
      </c>
      <c r="I112" s="4">
        <v>0.0</v>
      </c>
      <c r="J112" s="4">
        <v>455.0</v>
      </c>
      <c r="K112" s="4">
        <v>113.0</v>
      </c>
      <c r="L112" s="4">
        <v>0.0</v>
      </c>
      <c r="M112" s="4">
        <v>474.0</v>
      </c>
      <c r="N112" s="4">
        <v>32.0</v>
      </c>
    </row>
    <row r="113" ht="15.75" customHeight="1">
      <c r="A113" s="4" t="s">
        <v>212</v>
      </c>
      <c r="B113" s="11" t="s">
        <v>43</v>
      </c>
    </row>
    <row r="114" ht="15.75" customHeight="1">
      <c r="A114" s="4" t="s">
        <v>213</v>
      </c>
      <c r="B114" s="11" t="s">
        <v>169</v>
      </c>
    </row>
    <row r="115" ht="15.75" customHeight="1">
      <c r="A115" s="4" t="s">
        <v>215</v>
      </c>
      <c r="B115" s="11" t="s">
        <v>40</v>
      </c>
      <c r="C115" s="4">
        <v>0.0</v>
      </c>
      <c r="D115" s="4">
        <v>0.0</v>
      </c>
      <c r="E115" s="4">
        <v>44.0</v>
      </c>
    </row>
    <row r="116" ht="15.75" customHeight="1">
      <c r="A116" s="4" t="s">
        <v>217</v>
      </c>
      <c r="B116" s="11" t="s">
        <v>35</v>
      </c>
      <c r="C116" s="4">
        <v>4.0</v>
      </c>
      <c r="D116" s="4">
        <v>0.0</v>
      </c>
      <c r="E116" s="4">
        <v>26.0</v>
      </c>
    </row>
    <row r="117" ht="15.75" customHeight="1">
      <c r="A117" s="4" t="s">
        <v>218</v>
      </c>
      <c r="B117" s="11" t="s">
        <v>22</v>
      </c>
      <c r="C117" s="4">
        <v>0.0</v>
      </c>
      <c r="D117" s="4">
        <v>125.0</v>
      </c>
      <c r="E117" s="4">
        <v>209.0</v>
      </c>
      <c r="F117" s="4">
        <v>0.0</v>
      </c>
      <c r="G117" s="4">
        <v>900.0</v>
      </c>
      <c r="H117" s="4">
        <v>77.0</v>
      </c>
      <c r="I117" s="4">
        <v>0.0</v>
      </c>
      <c r="J117" s="4">
        <v>697.0</v>
      </c>
      <c r="K117" s="4">
        <v>13.0</v>
      </c>
      <c r="L117" s="4">
        <v>0.0</v>
      </c>
      <c r="M117" s="4">
        <v>371.0</v>
      </c>
      <c r="N117" s="4">
        <v>7.0</v>
      </c>
      <c r="O117" s="4">
        <v>0.0</v>
      </c>
      <c r="P117" s="4">
        <v>81.0</v>
      </c>
      <c r="Q117" s="4">
        <v>46.0</v>
      </c>
    </row>
    <row r="118" ht="15.75" customHeight="1">
      <c r="A118" s="4" t="s">
        <v>220</v>
      </c>
      <c r="B118" s="11" t="s">
        <v>37</v>
      </c>
    </row>
    <row r="119" ht="15.75" customHeight="1">
      <c r="A119" s="4" t="s">
        <v>221</v>
      </c>
      <c r="B119" s="11" t="s">
        <v>82</v>
      </c>
    </row>
    <row r="120" ht="15.75" customHeight="1">
      <c r="A120" s="4" t="s">
        <v>223</v>
      </c>
      <c r="B120" s="11" t="s">
        <v>52</v>
      </c>
    </row>
    <row r="121" ht="15.75" customHeight="1">
      <c r="A121" s="4" t="s">
        <v>224</v>
      </c>
      <c r="B121" s="11" t="s">
        <v>22</v>
      </c>
    </row>
    <row r="122" ht="15.75" customHeight="1">
      <c r="A122" s="4" t="s">
        <v>225</v>
      </c>
      <c r="B122" s="11" t="s">
        <v>35</v>
      </c>
      <c r="C122" s="4">
        <v>0.0</v>
      </c>
      <c r="D122" s="4">
        <v>432.0</v>
      </c>
      <c r="E122" s="4">
        <v>61.0</v>
      </c>
      <c r="F122" s="4">
        <v>0.0</v>
      </c>
      <c r="G122" s="4">
        <v>390.0</v>
      </c>
      <c r="H122" s="4">
        <v>0.0</v>
      </c>
      <c r="I122" s="4">
        <v>0.0</v>
      </c>
      <c r="J122" s="4">
        <v>532.0</v>
      </c>
      <c r="K122" s="4">
        <v>55.0</v>
      </c>
      <c r="L122" s="4">
        <v>0.0</v>
      </c>
      <c r="M122" s="4">
        <v>209.0</v>
      </c>
      <c r="N122" s="4">
        <v>13.0</v>
      </c>
      <c r="O122" s="4">
        <v>0.0</v>
      </c>
      <c r="P122" s="4">
        <v>109.0</v>
      </c>
      <c r="Q122" s="4">
        <v>44.0</v>
      </c>
    </row>
    <row r="123" ht="15.75" customHeight="1">
      <c r="A123" s="4" t="s">
        <v>226</v>
      </c>
      <c r="B123" s="11" t="s">
        <v>64</v>
      </c>
      <c r="C123" s="4">
        <v>0.0</v>
      </c>
      <c r="D123" s="4">
        <f>91+17</f>
        <v>108</v>
      </c>
      <c r="E123" s="4">
        <f>212+29</f>
        <v>241</v>
      </c>
      <c r="I123" s="4">
        <v>0.0</v>
      </c>
      <c r="J123" s="4">
        <v>0.0</v>
      </c>
      <c r="K123" s="4">
        <v>106.0</v>
      </c>
    </row>
    <row r="124" ht="15.75" customHeight="1">
      <c r="A124" s="4" t="s">
        <v>228</v>
      </c>
      <c r="B124" s="11" t="s">
        <v>169</v>
      </c>
      <c r="L124" s="4">
        <v>646.0</v>
      </c>
      <c r="M124" s="4">
        <v>0.0</v>
      </c>
      <c r="N124" s="4">
        <v>78.0</v>
      </c>
      <c r="O124" s="4">
        <v>916.0</v>
      </c>
      <c r="P124" s="4">
        <v>0.0</v>
      </c>
      <c r="Q124" s="4">
        <v>68.0</v>
      </c>
    </row>
    <row r="125" ht="15.75" customHeight="1">
      <c r="A125" s="4" t="s">
        <v>229</v>
      </c>
      <c r="B125" s="11" t="s">
        <v>43</v>
      </c>
      <c r="C125" s="4">
        <v>0.0</v>
      </c>
      <c r="D125" s="4">
        <v>1045.0</v>
      </c>
      <c r="E125" s="4">
        <v>62.0</v>
      </c>
      <c r="F125" s="4">
        <v>0.0</v>
      </c>
      <c r="G125" s="4">
        <v>985.0</v>
      </c>
      <c r="H125" s="4">
        <v>96.0</v>
      </c>
      <c r="I125" s="4">
        <v>0.0</v>
      </c>
      <c r="J125" s="4">
        <v>1014.0</v>
      </c>
      <c r="K125" s="4">
        <v>115.0</v>
      </c>
      <c r="L125" s="4">
        <v>0.0</v>
      </c>
      <c r="M125" s="4">
        <v>1070.0</v>
      </c>
      <c r="N125" s="4">
        <v>140.0</v>
      </c>
      <c r="O125" s="4">
        <v>0.0</v>
      </c>
      <c r="P125" s="4">
        <v>605.0</v>
      </c>
      <c r="Q125" s="4">
        <v>0.0</v>
      </c>
    </row>
    <row r="126" ht="15.75" customHeight="1">
      <c r="A126" s="4" t="s">
        <v>231</v>
      </c>
      <c r="B126" s="11" t="s">
        <v>22</v>
      </c>
      <c r="C126" s="4">
        <v>62.0</v>
      </c>
      <c r="D126" s="4">
        <v>0.0</v>
      </c>
      <c r="E126" s="4">
        <v>71.0</v>
      </c>
    </row>
    <row r="127" ht="15.75" customHeight="1">
      <c r="A127" s="4" t="s">
        <v>232</v>
      </c>
      <c r="B127" s="11" t="s">
        <v>16</v>
      </c>
      <c r="C127" s="4">
        <v>0.0</v>
      </c>
      <c r="D127" s="4">
        <v>191.0</v>
      </c>
      <c r="E127" s="4">
        <v>20.0</v>
      </c>
      <c r="F127" s="4">
        <v>0.0</v>
      </c>
      <c r="G127" s="4">
        <v>681.0</v>
      </c>
      <c r="H127" s="4">
        <v>73.0</v>
      </c>
      <c r="I127" s="4">
        <v>0.0</v>
      </c>
      <c r="J127" s="4">
        <v>409.0</v>
      </c>
      <c r="K127" s="4">
        <v>38.0</v>
      </c>
      <c r="L127" s="4">
        <v>0.0</v>
      </c>
      <c r="M127" s="4">
        <v>765.0</v>
      </c>
      <c r="N127" s="4">
        <v>85.0</v>
      </c>
      <c r="O127" s="4">
        <v>0.0</v>
      </c>
      <c r="P127" s="4">
        <v>686.0</v>
      </c>
      <c r="Q127" s="4">
        <v>30.0</v>
      </c>
    </row>
    <row r="128" ht="15.75" customHeight="1">
      <c r="A128" s="4" t="s">
        <v>233</v>
      </c>
      <c r="B128" s="11" t="s">
        <v>16</v>
      </c>
      <c r="C128" s="4">
        <v>0.0</v>
      </c>
      <c r="D128" s="4">
        <v>0.0</v>
      </c>
      <c r="E128" s="4">
        <v>49.0</v>
      </c>
    </row>
    <row r="129" ht="15.75" customHeight="1">
      <c r="A129" s="4" t="s">
        <v>234</v>
      </c>
      <c r="B129" s="11" t="s">
        <v>13</v>
      </c>
      <c r="C129" s="4">
        <v>0.0</v>
      </c>
      <c r="D129" s="4">
        <v>939.0</v>
      </c>
      <c r="E129" s="4">
        <v>96.0</v>
      </c>
      <c r="F129" s="4">
        <v>0.0</v>
      </c>
      <c r="G129" s="4">
        <v>910.0</v>
      </c>
      <c r="H129" s="4">
        <v>59.0</v>
      </c>
      <c r="I129" s="4">
        <v>0.0</v>
      </c>
      <c r="J129" s="4">
        <v>434.0</v>
      </c>
      <c r="K129" s="4">
        <v>83.0</v>
      </c>
      <c r="L129" s="4">
        <v>0.0</v>
      </c>
      <c r="M129" s="4">
        <v>133.0</v>
      </c>
      <c r="N129" s="4">
        <v>55.0</v>
      </c>
      <c r="O129" s="4">
        <v>0.0</v>
      </c>
      <c r="P129" s="4">
        <v>88.0</v>
      </c>
      <c r="Q129" s="4">
        <v>10.0</v>
      </c>
    </row>
    <row r="130" ht="15.75" customHeight="1">
      <c r="A130" s="4" t="s">
        <v>235</v>
      </c>
      <c r="B130" s="11" t="s">
        <v>40</v>
      </c>
    </row>
    <row r="131" ht="15.75" customHeight="1">
      <c r="A131" s="4" t="s">
        <v>236</v>
      </c>
      <c r="B131" s="11" t="s">
        <v>13</v>
      </c>
      <c r="F131" s="4">
        <v>184.0</v>
      </c>
      <c r="G131" s="4">
        <v>0.0</v>
      </c>
      <c r="H131" s="4">
        <v>25.0</v>
      </c>
      <c r="I131" s="4">
        <v>638.0</v>
      </c>
      <c r="J131" s="4">
        <v>0.0</v>
      </c>
      <c r="K131" s="4">
        <v>79.0</v>
      </c>
      <c r="L131" s="4">
        <v>183.0</v>
      </c>
      <c r="M131" s="4">
        <v>0.0</v>
      </c>
      <c r="N131" s="4">
        <v>16.0</v>
      </c>
      <c r="O131" s="4">
        <v>835.0</v>
      </c>
      <c r="P131" s="4">
        <v>0.0</v>
      </c>
      <c r="Q131" s="4">
        <v>53.0</v>
      </c>
    </row>
    <row r="132" ht="15.75" customHeight="1">
      <c r="A132" s="4" t="s">
        <v>237</v>
      </c>
      <c r="B132" s="11" t="s">
        <v>64</v>
      </c>
      <c r="C132" s="4">
        <v>108.0</v>
      </c>
      <c r="D132" s="4">
        <v>0.0</v>
      </c>
      <c r="E132" s="4">
        <v>0.0</v>
      </c>
      <c r="F132" s="4">
        <v>546.0</v>
      </c>
      <c r="G132" s="4">
        <v>0.0</v>
      </c>
      <c r="H132" s="4">
        <v>0.0</v>
      </c>
      <c r="I132" s="4">
        <v>607.0</v>
      </c>
      <c r="J132" s="4">
        <v>0.0</v>
      </c>
      <c r="K132" s="4">
        <v>0.0</v>
      </c>
      <c r="L132" s="4">
        <v>565.0</v>
      </c>
      <c r="M132" s="4">
        <v>0.0</v>
      </c>
      <c r="N132" s="4">
        <v>0.0</v>
      </c>
      <c r="O132" s="4">
        <v>403.0</v>
      </c>
      <c r="P132" s="4">
        <v>0.0</v>
      </c>
      <c r="Q132" s="4">
        <v>0.0</v>
      </c>
    </row>
    <row r="133" ht="15.75" customHeight="1">
      <c r="A133" s="4" t="s">
        <v>238</v>
      </c>
      <c r="B133" s="11" t="s">
        <v>22</v>
      </c>
      <c r="F133" s="4">
        <v>296.0</v>
      </c>
      <c r="G133" s="4">
        <v>0.0</v>
      </c>
      <c r="H133" s="4">
        <v>39.0</v>
      </c>
      <c r="I133" s="4">
        <v>388.0</v>
      </c>
      <c r="J133" s="4">
        <v>0.0</v>
      </c>
      <c r="K133" s="4">
        <v>45.0</v>
      </c>
      <c r="L133" s="4">
        <v>63.0</v>
      </c>
      <c r="M133" s="4">
        <v>0.0</v>
      </c>
      <c r="N133" s="4">
        <v>4.0</v>
      </c>
      <c r="O133" s="4">
        <v>147.0</v>
      </c>
      <c r="P133" s="4">
        <v>0.0</v>
      </c>
      <c r="Q133" s="4">
        <v>54.0</v>
      </c>
    </row>
    <row r="134" ht="15.75" customHeight="1">
      <c r="A134" s="4" t="s">
        <v>240</v>
      </c>
      <c r="B134" s="11" t="s">
        <v>64</v>
      </c>
      <c r="C134" s="4">
        <v>0.0</v>
      </c>
      <c r="D134" s="4">
        <v>64.0</v>
      </c>
      <c r="E134" s="4">
        <v>0.0</v>
      </c>
      <c r="F134" s="4">
        <v>0.0</v>
      </c>
      <c r="G134" s="4">
        <v>359.0</v>
      </c>
      <c r="H134" s="4">
        <v>2.0</v>
      </c>
      <c r="I134" s="4">
        <v>0.0</v>
      </c>
      <c r="J134" s="4">
        <v>311.0</v>
      </c>
      <c r="K134" s="4">
        <v>46.0</v>
      </c>
      <c r="L134" s="4">
        <v>0.0</v>
      </c>
      <c r="M134" s="4">
        <v>42.0</v>
      </c>
      <c r="N134" s="4">
        <v>21.0</v>
      </c>
    </row>
    <row r="135" ht="15.75" customHeight="1">
      <c r="A135" s="4" t="s">
        <v>241</v>
      </c>
      <c r="B135" s="11" t="s">
        <v>16</v>
      </c>
      <c r="F135" s="4">
        <v>813.0</v>
      </c>
      <c r="G135" s="4">
        <v>0.0</v>
      </c>
      <c r="H135" s="4">
        <v>40.0</v>
      </c>
      <c r="I135" s="4">
        <v>355.0</v>
      </c>
      <c r="J135" s="4">
        <v>0.0</v>
      </c>
      <c r="K135" s="4">
        <v>43.0</v>
      </c>
      <c r="L135" s="4">
        <v>1033.0</v>
      </c>
      <c r="M135" s="4">
        <v>0.0</v>
      </c>
      <c r="N135" s="4">
        <v>71.0</v>
      </c>
      <c r="O135" s="4">
        <v>1023.0</v>
      </c>
      <c r="P135" s="4">
        <v>0.0</v>
      </c>
      <c r="Q135" s="4">
        <v>62.0</v>
      </c>
    </row>
    <row r="136" ht="15.75" customHeight="1">
      <c r="A136" s="4" t="s">
        <v>242</v>
      </c>
      <c r="B136" s="11" t="s">
        <v>97</v>
      </c>
      <c r="C136" s="4">
        <v>0.0</v>
      </c>
      <c r="D136" s="4">
        <f>112+17</f>
        <v>129</v>
      </c>
      <c r="E136" s="4">
        <f>166+16</f>
        <v>182</v>
      </c>
      <c r="F136" s="4">
        <v>0.0</v>
      </c>
      <c r="G136" s="4">
        <v>115.0</v>
      </c>
      <c r="H136" s="4">
        <v>367.0</v>
      </c>
      <c r="I136" s="4">
        <v>0.0</v>
      </c>
      <c r="J136" s="4">
        <v>424.0</v>
      </c>
      <c r="K136" s="4">
        <v>269.0</v>
      </c>
      <c r="L136" s="4">
        <v>0.0</v>
      </c>
      <c r="M136" s="4">
        <v>354.0</v>
      </c>
      <c r="N136" s="4">
        <v>75.0</v>
      </c>
      <c r="O136" s="4">
        <v>0.0</v>
      </c>
      <c r="P136" s="4">
        <v>1038.0</v>
      </c>
      <c r="Q136" s="4">
        <v>79.0</v>
      </c>
    </row>
    <row r="137" ht="15.75" customHeight="1">
      <c r="A137" s="4" t="s">
        <v>244</v>
      </c>
      <c r="B137" s="11" t="s">
        <v>97</v>
      </c>
      <c r="C137" s="4">
        <v>378.0</v>
      </c>
      <c r="D137" s="4">
        <v>0.0</v>
      </c>
      <c r="E137" s="4">
        <v>32.0</v>
      </c>
      <c r="F137" s="4">
        <v>364.0</v>
      </c>
      <c r="G137" s="4">
        <v>0.0</v>
      </c>
      <c r="H137" s="4">
        <v>0.0</v>
      </c>
      <c r="I137" s="4">
        <v>702.0</v>
      </c>
      <c r="J137" s="4">
        <v>0.0</v>
      </c>
      <c r="K137" s="4">
        <v>4.0</v>
      </c>
      <c r="L137" s="4">
        <v>566.0</v>
      </c>
      <c r="M137" s="4">
        <v>0.0</v>
      </c>
      <c r="N137" s="4">
        <v>0.0</v>
      </c>
      <c r="O137" s="4">
        <v>234.0</v>
      </c>
      <c r="P137" s="4">
        <v>0.0</v>
      </c>
      <c r="Q137" s="4">
        <v>0.0</v>
      </c>
    </row>
    <row r="138" ht="15.75" customHeight="1">
      <c r="A138" s="4" t="s">
        <v>245</v>
      </c>
      <c r="B138" s="11" t="s">
        <v>43</v>
      </c>
      <c r="C138" s="4">
        <v>307.0</v>
      </c>
      <c r="D138" s="4">
        <v>0.0</v>
      </c>
      <c r="E138" s="4">
        <v>23.0</v>
      </c>
      <c r="F138" s="4">
        <v>117.0</v>
      </c>
      <c r="G138" s="4">
        <v>0.0</v>
      </c>
      <c r="H138" s="4">
        <v>37.0</v>
      </c>
    </row>
    <row r="139" ht="15.75" customHeight="1">
      <c r="A139" s="4" t="s">
        <v>246</v>
      </c>
      <c r="B139" s="11" t="s">
        <v>19</v>
      </c>
      <c r="C139" s="4">
        <v>119.0</v>
      </c>
      <c r="D139" s="4">
        <v>0.0</v>
      </c>
      <c r="E139" s="4">
        <v>51.0</v>
      </c>
      <c r="F139" s="4">
        <v>94.0</v>
      </c>
      <c r="G139" s="4">
        <v>0.0</v>
      </c>
      <c r="H139" s="4">
        <v>111.0</v>
      </c>
      <c r="I139" s="4">
        <v>143.0</v>
      </c>
      <c r="J139" s="4">
        <v>0.0</v>
      </c>
      <c r="K139" s="4">
        <v>0.0</v>
      </c>
    </row>
    <row r="140" ht="15.75" customHeight="1">
      <c r="A140" s="4" t="s">
        <v>248</v>
      </c>
      <c r="B140" s="11" t="s">
        <v>22</v>
      </c>
      <c r="C140" s="4">
        <v>179.0</v>
      </c>
      <c r="D140" s="4">
        <v>0.0</v>
      </c>
      <c r="E140" s="4">
        <v>21.0</v>
      </c>
      <c r="F140" s="4">
        <v>10.0</v>
      </c>
      <c r="G140" s="4">
        <v>0.0</v>
      </c>
      <c r="H140" s="4">
        <v>0.0</v>
      </c>
    </row>
    <row r="141" ht="15.75" customHeight="1">
      <c r="A141" s="4" t="s">
        <v>250</v>
      </c>
      <c r="B141" s="11" t="s">
        <v>52</v>
      </c>
      <c r="C141" s="4">
        <v>0.0</v>
      </c>
      <c r="D141" s="4">
        <v>102.0</v>
      </c>
      <c r="E141" s="4">
        <v>28.0</v>
      </c>
      <c r="F141" s="4">
        <v>0.0</v>
      </c>
      <c r="G141" s="4">
        <v>386.0</v>
      </c>
      <c r="H141" s="4">
        <v>163.0</v>
      </c>
      <c r="I141" s="4">
        <v>0.0</v>
      </c>
      <c r="J141" s="4">
        <v>26.0</v>
      </c>
      <c r="K141" s="4">
        <v>7.0</v>
      </c>
    </row>
    <row r="142" ht="15.75" customHeight="1">
      <c r="A142" s="4" t="s">
        <v>251</v>
      </c>
      <c r="B142" s="11" t="s">
        <v>164</v>
      </c>
      <c r="C142" s="4">
        <v>0.0</v>
      </c>
      <c r="D142" s="4">
        <v>676.0</v>
      </c>
      <c r="E142" s="4">
        <v>141.0</v>
      </c>
      <c r="F142" s="4">
        <v>0.0</v>
      </c>
      <c r="G142" s="4">
        <v>971.0</v>
      </c>
      <c r="H142" s="4">
        <v>91.0</v>
      </c>
      <c r="I142" s="4">
        <v>0.0</v>
      </c>
      <c r="J142" s="4">
        <v>621.0</v>
      </c>
      <c r="K142" s="4">
        <v>58.0</v>
      </c>
      <c r="L142" s="4">
        <v>0.0</v>
      </c>
      <c r="M142" s="4">
        <v>0.0</v>
      </c>
      <c r="N142" s="4">
        <v>24.0</v>
      </c>
    </row>
    <row r="143" ht="15.75" customHeight="1">
      <c r="A143" s="4" t="s">
        <v>252</v>
      </c>
      <c r="B143" s="11" t="s">
        <v>16</v>
      </c>
    </row>
    <row r="144" ht="15.75" customHeight="1">
      <c r="A144" s="4" t="s">
        <v>253</v>
      </c>
      <c r="B144" s="11" t="s">
        <v>97</v>
      </c>
      <c r="C144" s="4">
        <v>15.0</v>
      </c>
      <c r="D144" s="4">
        <v>0.0</v>
      </c>
      <c r="E144" s="4">
        <v>0.0</v>
      </c>
      <c r="L144" s="4">
        <v>0.0</v>
      </c>
      <c r="M144" s="4">
        <v>134.0</v>
      </c>
      <c r="N144" s="4">
        <v>48.0</v>
      </c>
    </row>
    <row r="145" ht="15.75" customHeight="1">
      <c r="A145" s="4" t="s">
        <v>255</v>
      </c>
      <c r="B145" s="11" t="s">
        <v>19</v>
      </c>
      <c r="C145" s="4">
        <v>14.0</v>
      </c>
      <c r="D145" s="4">
        <v>0.0</v>
      </c>
      <c r="E145" s="4">
        <v>0.0</v>
      </c>
      <c r="I145" s="4">
        <v>11.0</v>
      </c>
      <c r="J145" s="4">
        <v>0.0</v>
      </c>
      <c r="K145" s="4">
        <v>9.0</v>
      </c>
    </row>
    <row r="146" ht="15.75" customHeight="1">
      <c r="A146" s="4" t="s">
        <v>256</v>
      </c>
      <c r="B146" s="11" t="s">
        <v>40</v>
      </c>
      <c r="C146" s="4">
        <v>334.0</v>
      </c>
      <c r="D146" s="4">
        <v>0.0</v>
      </c>
      <c r="E146" s="4">
        <v>0.0</v>
      </c>
      <c r="F146" s="4">
        <v>593.0</v>
      </c>
      <c r="G146" s="4">
        <v>0.0</v>
      </c>
      <c r="H146" s="4">
        <v>0.0</v>
      </c>
      <c r="I146" s="4">
        <v>375.0</v>
      </c>
      <c r="J146" s="4">
        <v>0.0</v>
      </c>
      <c r="K146" s="4">
        <v>0.0</v>
      </c>
      <c r="L146" s="4">
        <v>303.0</v>
      </c>
      <c r="M146" s="4">
        <v>0.0</v>
      </c>
      <c r="N146" s="4">
        <v>4.0</v>
      </c>
      <c r="O146" s="4">
        <v>66.0</v>
      </c>
      <c r="P146" s="4">
        <v>0.0</v>
      </c>
      <c r="Q146" s="4">
        <v>0.0</v>
      </c>
    </row>
    <row r="147" ht="15.75" customHeight="1">
      <c r="A147" s="4" t="s">
        <v>257</v>
      </c>
      <c r="B147" s="11" t="s">
        <v>16</v>
      </c>
      <c r="C147" s="4">
        <v>1027.0</v>
      </c>
      <c r="D147" s="4">
        <v>0.0</v>
      </c>
      <c r="E147" s="4">
        <v>57.0</v>
      </c>
      <c r="F147" s="4">
        <v>910.0</v>
      </c>
      <c r="G147" s="4">
        <v>0.0</v>
      </c>
      <c r="H147" s="4">
        <v>4.0</v>
      </c>
      <c r="I147" s="4">
        <v>968.0</v>
      </c>
      <c r="J147" s="4">
        <v>0.0</v>
      </c>
      <c r="K147" s="4">
        <v>29.0</v>
      </c>
      <c r="L147" s="4">
        <v>687.0</v>
      </c>
      <c r="M147" s="4">
        <v>0.0</v>
      </c>
      <c r="N147" s="4">
        <v>39.0</v>
      </c>
      <c r="O147" s="4">
        <v>436.0</v>
      </c>
      <c r="P147" s="4">
        <v>0.0</v>
      </c>
      <c r="Q147" s="4">
        <v>22.0</v>
      </c>
    </row>
    <row r="148" ht="15.75" customHeight="1">
      <c r="A148" s="4" t="s">
        <v>258</v>
      </c>
      <c r="B148" s="11" t="s">
        <v>169</v>
      </c>
      <c r="C148" s="4">
        <v>0.0</v>
      </c>
      <c r="D148" s="4">
        <v>479.0</v>
      </c>
      <c r="E148" s="4">
        <v>211.0</v>
      </c>
      <c r="F148" s="4">
        <v>0.0</v>
      </c>
      <c r="G148" s="4">
        <v>130.0</v>
      </c>
      <c r="H148" s="4">
        <v>272.0</v>
      </c>
      <c r="I148" s="4">
        <v>0.0</v>
      </c>
      <c r="J148" s="4">
        <v>69.0</v>
      </c>
      <c r="K148" s="4">
        <v>276.0</v>
      </c>
      <c r="L148" s="4">
        <v>0.0</v>
      </c>
      <c r="M148" s="4">
        <v>59.0</v>
      </c>
      <c r="N148" s="4">
        <v>252.0</v>
      </c>
      <c r="O148" s="4">
        <v>0.0</v>
      </c>
      <c r="P148" s="4">
        <v>552.0</v>
      </c>
      <c r="Q148" s="4">
        <v>5.0</v>
      </c>
    </row>
    <row r="149" ht="15.75" customHeight="1">
      <c r="A149" s="4" t="s">
        <v>259</v>
      </c>
      <c r="B149" s="11" t="s">
        <v>35</v>
      </c>
      <c r="C149" s="4">
        <v>0.0</v>
      </c>
      <c r="D149" s="4">
        <v>12.0</v>
      </c>
      <c r="E149" s="4">
        <v>11.0</v>
      </c>
    </row>
    <row r="150" ht="15.75" customHeight="1">
      <c r="A150" s="4" t="s">
        <v>260</v>
      </c>
      <c r="B150" s="11" t="s">
        <v>19</v>
      </c>
    </row>
    <row r="151" ht="15.75" customHeight="1">
      <c r="A151" s="4" t="s">
        <v>262</v>
      </c>
      <c r="B151" s="11" t="s">
        <v>43</v>
      </c>
      <c r="C151" s="4">
        <v>575.0</v>
      </c>
      <c r="D151" s="4">
        <v>0.0</v>
      </c>
      <c r="E151" s="4">
        <v>2.0</v>
      </c>
      <c r="F151" s="4">
        <v>393.0</v>
      </c>
      <c r="G151" s="4">
        <v>0.0</v>
      </c>
      <c r="H151" s="4">
        <v>43.0</v>
      </c>
      <c r="I151" s="4">
        <v>281.0</v>
      </c>
      <c r="J151" s="4">
        <v>0.0</v>
      </c>
      <c r="K151" s="4">
        <v>13.0</v>
      </c>
    </row>
    <row r="152" ht="15.75" customHeight="1">
      <c r="A152" s="4" t="s">
        <v>263</v>
      </c>
      <c r="B152" s="11" t="s">
        <v>19</v>
      </c>
      <c r="C152" s="4">
        <v>24.0</v>
      </c>
      <c r="D152" s="4">
        <v>0.0</v>
      </c>
      <c r="E152" s="4">
        <v>28.0</v>
      </c>
      <c r="I152" s="4">
        <v>79.0</v>
      </c>
      <c r="J152" s="4">
        <v>0.0</v>
      </c>
      <c r="K152" s="4">
        <v>77.0</v>
      </c>
      <c r="L152" s="4">
        <v>99.0</v>
      </c>
      <c r="M152" s="4">
        <v>1.0</v>
      </c>
      <c r="N152" s="4">
        <v>100.0</v>
      </c>
      <c r="O152" s="4">
        <v>77.0</v>
      </c>
      <c r="P152" s="4">
        <v>0.0</v>
      </c>
      <c r="Q152" s="4">
        <v>125.0</v>
      </c>
    </row>
    <row r="153" ht="15.75" customHeight="1">
      <c r="A153" s="4" t="s">
        <v>264</v>
      </c>
      <c r="B153" s="11" t="s">
        <v>52</v>
      </c>
      <c r="C153" s="4">
        <v>690.0</v>
      </c>
      <c r="D153" s="4">
        <v>0.0</v>
      </c>
      <c r="E153" s="4">
        <v>0.0</v>
      </c>
      <c r="F153" s="4">
        <v>617.0</v>
      </c>
      <c r="G153" s="4">
        <v>0.0</v>
      </c>
      <c r="H153" s="4">
        <v>2.0</v>
      </c>
      <c r="I153" s="4">
        <v>594.0</v>
      </c>
      <c r="J153" s="4">
        <v>0.0</v>
      </c>
      <c r="K153" s="4">
        <v>1.0</v>
      </c>
      <c r="L153" s="4">
        <v>795.0</v>
      </c>
      <c r="M153" s="4">
        <v>0.0</v>
      </c>
      <c r="N153" s="4">
        <v>0.0</v>
      </c>
      <c r="O153" s="4">
        <v>939.0</v>
      </c>
      <c r="P153" s="4">
        <v>0.0</v>
      </c>
      <c r="Q153" s="4">
        <v>0.0</v>
      </c>
    </row>
    <row r="154" ht="15.75" customHeight="1">
      <c r="A154" s="4" t="s">
        <v>266</v>
      </c>
      <c r="B154" s="11" t="s">
        <v>43</v>
      </c>
      <c r="C154" s="4">
        <v>0.0</v>
      </c>
      <c r="D154" s="4">
        <v>792.0</v>
      </c>
      <c r="E154" s="4">
        <v>46.0</v>
      </c>
      <c r="F154" s="4">
        <v>6.0</v>
      </c>
      <c r="G154" s="4">
        <v>980.0</v>
      </c>
      <c r="H154" s="4">
        <v>89.0</v>
      </c>
      <c r="I154" s="4">
        <v>15.0</v>
      </c>
      <c r="J154" s="4">
        <v>1062.0</v>
      </c>
      <c r="K154" s="4">
        <v>91.0</v>
      </c>
      <c r="L154" s="4">
        <v>0.0</v>
      </c>
      <c r="M154" s="4">
        <v>721.0</v>
      </c>
      <c r="N154" s="4">
        <v>32.0</v>
      </c>
      <c r="O154" s="4">
        <v>7.0</v>
      </c>
      <c r="P154" s="4">
        <v>691.0</v>
      </c>
      <c r="Q154" s="4">
        <v>51.0</v>
      </c>
    </row>
    <row r="155" ht="15.75" customHeight="1">
      <c r="A155" s="4" t="s">
        <v>267</v>
      </c>
      <c r="B155" s="11" t="s">
        <v>13</v>
      </c>
      <c r="C155" s="4">
        <v>0.0</v>
      </c>
      <c r="D155" s="4">
        <v>0.0</v>
      </c>
      <c r="E155" s="4">
        <v>9.0</v>
      </c>
      <c r="F155" s="4">
        <v>89.0</v>
      </c>
      <c r="G155" s="4">
        <v>0.0</v>
      </c>
      <c r="H155" s="4">
        <v>3.0</v>
      </c>
      <c r="I155" s="4">
        <v>51.0</v>
      </c>
      <c r="J155" s="4">
        <v>0.0</v>
      </c>
      <c r="K155" s="4">
        <v>51.0</v>
      </c>
      <c r="L155" s="4">
        <v>51.0</v>
      </c>
      <c r="M155" s="4">
        <v>0.0</v>
      </c>
      <c r="N155" s="4">
        <v>150.0</v>
      </c>
      <c r="O155" s="4">
        <v>240.0</v>
      </c>
      <c r="P155" s="4">
        <v>0.0</v>
      </c>
      <c r="Q155" s="4">
        <v>123.0</v>
      </c>
    </row>
    <row r="156" ht="15.75" customHeight="1">
      <c r="A156" s="4" t="s">
        <v>269</v>
      </c>
      <c r="B156" s="11" t="s">
        <v>13</v>
      </c>
      <c r="C156" s="4">
        <v>0.0</v>
      </c>
      <c r="D156" s="4">
        <v>1.0</v>
      </c>
      <c r="E156" s="4">
        <v>207.0</v>
      </c>
      <c r="F156" s="4">
        <v>0.0</v>
      </c>
      <c r="G156" s="4">
        <v>317.0</v>
      </c>
      <c r="H156" s="4">
        <v>20.0</v>
      </c>
      <c r="I156" s="4">
        <v>0.0</v>
      </c>
      <c r="J156" s="4">
        <v>926.0</v>
      </c>
      <c r="K156" s="4">
        <v>67.0</v>
      </c>
      <c r="L156" s="4">
        <v>0.0</v>
      </c>
      <c r="M156" s="4">
        <v>1003.0</v>
      </c>
      <c r="N156" s="4">
        <v>48.0</v>
      </c>
      <c r="O156" s="4">
        <v>0.0</v>
      </c>
      <c r="P156" s="4">
        <v>198.0</v>
      </c>
      <c r="Q156" s="4">
        <v>5.0</v>
      </c>
    </row>
    <row r="157" ht="15.75" customHeight="1">
      <c r="A157" s="4" t="s">
        <v>270</v>
      </c>
      <c r="B157" s="11" t="s">
        <v>16</v>
      </c>
      <c r="C157" s="4">
        <v>0.0</v>
      </c>
      <c r="D157" s="4">
        <v>15.0</v>
      </c>
      <c r="E157" s="4">
        <v>303.0</v>
      </c>
      <c r="F157" s="4">
        <v>0.0</v>
      </c>
      <c r="G157" s="4">
        <v>0.0</v>
      </c>
      <c r="H157" s="4">
        <v>67.0</v>
      </c>
      <c r="I157" s="4">
        <v>0.0</v>
      </c>
      <c r="J157" s="4">
        <v>32.0</v>
      </c>
      <c r="K157" s="4">
        <v>116.0</v>
      </c>
    </row>
    <row r="158" ht="15.75" customHeight="1">
      <c r="A158" s="4" t="s">
        <v>271</v>
      </c>
      <c r="B158" s="11" t="s">
        <v>35</v>
      </c>
      <c r="F158" s="4">
        <v>0.0</v>
      </c>
      <c r="G158" s="4">
        <v>0.0</v>
      </c>
      <c r="H158" s="4">
        <v>45.0</v>
      </c>
    </row>
    <row r="159" ht="15.75" customHeight="1">
      <c r="A159" s="4" t="s">
        <v>272</v>
      </c>
      <c r="B159" s="11" t="s">
        <v>43</v>
      </c>
      <c r="F159" s="4">
        <v>0.0</v>
      </c>
      <c r="G159" s="4">
        <v>117.0</v>
      </c>
      <c r="H159" s="4">
        <v>108.0</v>
      </c>
    </row>
    <row r="160" ht="15.75" customHeight="1">
      <c r="A160" s="4" t="s">
        <v>273</v>
      </c>
      <c r="B160" s="11" t="s">
        <v>22</v>
      </c>
      <c r="C160" s="4">
        <v>170.0</v>
      </c>
      <c r="D160" s="4">
        <v>0.0</v>
      </c>
      <c r="E160" s="4">
        <v>30.0</v>
      </c>
      <c r="F160" s="4">
        <v>306.0</v>
      </c>
      <c r="G160" s="4">
        <v>0.0</v>
      </c>
      <c r="H160" s="4">
        <v>49.0</v>
      </c>
      <c r="I160" s="4">
        <v>79.0</v>
      </c>
      <c r="J160" s="4">
        <v>0.0</v>
      </c>
      <c r="K160" s="4">
        <v>82.0</v>
      </c>
      <c r="L160" s="4">
        <v>59.0</v>
      </c>
      <c r="M160" s="4">
        <v>0.0</v>
      </c>
      <c r="N160" s="4">
        <v>36.0</v>
      </c>
    </row>
    <row r="161" ht="15.75" customHeight="1">
      <c r="A161" s="4" t="s">
        <v>274</v>
      </c>
      <c r="B161" s="11" t="s">
        <v>64</v>
      </c>
      <c r="C161" s="4">
        <v>0.0</v>
      </c>
      <c r="D161" s="4">
        <v>30.0</v>
      </c>
      <c r="E161" s="4">
        <v>29.0</v>
      </c>
    </row>
    <row r="162" ht="15.75" customHeight="1">
      <c r="A162" s="4" t="s">
        <v>275</v>
      </c>
      <c r="B162" s="11" t="s">
        <v>40</v>
      </c>
      <c r="C162" s="4">
        <v>1058.0</v>
      </c>
      <c r="D162" s="4">
        <v>0.0</v>
      </c>
      <c r="E162" s="4">
        <v>76.0</v>
      </c>
      <c r="F162" s="4">
        <v>994.0</v>
      </c>
      <c r="G162" s="4">
        <v>0.0</v>
      </c>
      <c r="H162" s="4">
        <v>57.0</v>
      </c>
      <c r="I162" s="4">
        <v>1080.0</v>
      </c>
      <c r="J162" s="4">
        <v>0.0</v>
      </c>
      <c r="K162" s="4">
        <v>68.0</v>
      </c>
      <c r="L162" s="4">
        <v>430.0</v>
      </c>
      <c r="M162" s="4">
        <v>0.0</v>
      </c>
      <c r="N162" s="4">
        <v>24.0</v>
      </c>
      <c r="O162" s="4">
        <v>447.0</v>
      </c>
      <c r="P162" s="4">
        <v>0.0</v>
      </c>
      <c r="Q162" s="4">
        <v>16.0</v>
      </c>
    </row>
    <row r="163" ht="15.75" customHeight="1">
      <c r="A163" s="4" t="s">
        <v>276</v>
      </c>
      <c r="B163" s="11" t="s">
        <v>61</v>
      </c>
      <c r="C163" s="4">
        <v>95.0</v>
      </c>
      <c r="D163" s="4">
        <v>0.0</v>
      </c>
      <c r="E163" s="4">
        <v>19.0</v>
      </c>
    </row>
    <row r="164" ht="15.75" customHeight="1">
      <c r="A164" s="4" t="s">
        <v>278</v>
      </c>
      <c r="B164" s="11" t="s">
        <v>64</v>
      </c>
      <c r="I164" s="4">
        <v>109.0</v>
      </c>
      <c r="J164" s="4">
        <v>0.0</v>
      </c>
      <c r="K164" s="4">
        <v>1.0</v>
      </c>
      <c r="L164" s="4">
        <v>161.0</v>
      </c>
      <c r="M164" s="4">
        <v>0.0</v>
      </c>
      <c r="N164" s="4">
        <v>0.0</v>
      </c>
      <c r="O164" s="4">
        <v>70.0</v>
      </c>
      <c r="P164" s="4">
        <v>0.0</v>
      </c>
      <c r="Q164" s="4">
        <v>0.0</v>
      </c>
    </row>
    <row r="165" ht="15.75" customHeight="1">
      <c r="A165" s="4" t="s">
        <v>279</v>
      </c>
      <c r="B165" s="11" t="s">
        <v>19</v>
      </c>
      <c r="C165" s="4">
        <v>1102.0</v>
      </c>
      <c r="D165" s="4">
        <v>0.0</v>
      </c>
      <c r="E165" s="4">
        <v>76.0</v>
      </c>
      <c r="F165" s="4">
        <v>889.0</v>
      </c>
      <c r="G165" s="4">
        <v>0.0</v>
      </c>
      <c r="H165" s="4">
        <v>67.0</v>
      </c>
      <c r="I165" s="4">
        <v>1156.0</v>
      </c>
      <c r="J165" s="4">
        <v>0.0</v>
      </c>
      <c r="K165" s="4">
        <v>15.0</v>
      </c>
      <c r="L165" s="4">
        <v>407.0</v>
      </c>
      <c r="M165" s="4">
        <v>0.0</v>
      </c>
      <c r="N165" s="4">
        <v>33.0</v>
      </c>
      <c r="O165" s="4">
        <v>964.0</v>
      </c>
      <c r="P165" s="4">
        <v>0.0</v>
      </c>
      <c r="Q165" s="4">
        <v>69.0</v>
      </c>
    </row>
    <row r="166" ht="15.75" customHeight="1">
      <c r="A166" s="4" t="s">
        <v>280</v>
      </c>
      <c r="B166" s="11" t="s">
        <v>40</v>
      </c>
    </row>
    <row r="167" ht="15.75" customHeight="1">
      <c r="A167" s="4" t="s">
        <v>282</v>
      </c>
      <c r="B167" s="11" t="s">
        <v>37</v>
      </c>
      <c r="C167" s="4">
        <v>1135.0</v>
      </c>
      <c r="D167" s="4">
        <v>0.0</v>
      </c>
      <c r="E167" s="4">
        <v>71.0</v>
      </c>
      <c r="F167" s="4">
        <v>784.0</v>
      </c>
      <c r="G167" s="4">
        <v>0.0</v>
      </c>
      <c r="H167" s="4">
        <v>52.0</v>
      </c>
      <c r="I167" s="4">
        <v>814.0</v>
      </c>
      <c r="J167" s="4">
        <v>0.0</v>
      </c>
      <c r="K167" s="4">
        <v>11.0</v>
      </c>
      <c r="L167" s="4">
        <v>970.0</v>
      </c>
      <c r="M167" s="4">
        <v>0.0</v>
      </c>
      <c r="N167" s="4">
        <v>64.0</v>
      </c>
      <c r="O167" s="4">
        <v>824.0</v>
      </c>
      <c r="P167" s="4">
        <v>0.0</v>
      </c>
      <c r="Q167" s="4">
        <v>75.0</v>
      </c>
    </row>
    <row r="168" ht="15.75" customHeight="1">
      <c r="A168" s="4" t="s">
        <v>284</v>
      </c>
      <c r="B168" s="11" t="s">
        <v>16</v>
      </c>
      <c r="C168" s="4">
        <v>0.0</v>
      </c>
      <c r="D168" s="4">
        <v>149.0</v>
      </c>
      <c r="E168" s="4">
        <v>44.0</v>
      </c>
      <c r="F168" s="4">
        <v>0.0</v>
      </c>
      <c r="G168" s="4">
        <v>48.0</v>
      </c>
      <c r="H168" s="4">
        <v>4.0</v>
      </c>
      <c r="I168" s="4">
        <v>0.0</v>
      </c>
      <c r="J168" s="4">
        <v>2.0</v>
      </c>
      <c r="K168" s="4">
        <v>0.0</v>
      </c>
      <c r="L168" s="4">
        <v>0.0</v>
      </c>
      <c r="M168" s="4">
        <v>196.0</v>
      </c>
      <c r="N168" s="4">
        <v>27.0</v>
      </c>
      <c r="O168" s="4">
        <v>0.0</v>
      </c>
      <c r="P168" s="4">
        <v>47.0</v>
      </c>
      <c r="Q168" s="4">
        <v>0.0</v>
      </c>
    </row>
    <row r="169" ht="15.75" customHeight="1">
      <c r="A169" s="4" t="s">
        <v>285</v>
      </c>
      <c r="B169" s="11" t="s">
        <v>43</v>
      </c>
      <c r="C169" s="4">
        <v>0.0</v>
      </c>
      <c r="D169" s="4">
        <v>245.0</v>
      </c>
      <c r="E169" s="4">
        <v>176.0</v>
      </c>
      <c r="F169" s="4">
        <v>0.0</v>
      </c>
      <c r="G169" s="4">
        <v>81.0</v>
      </c>
      <c r="H169" s="4">
        <v>67.0</v>
      </c>
      <c r="I169" s="4">
        <v>0.0</v>
      </c>
      <c r="J169" s="4">
        <v>0.0</v>
      </c>
      <c r="K169" s="4">
        <v>18.0</v>
      </c>
      <c r="L169" s="4">
        <v>0.0</v>
      </c>
      <c r="M169" s="4">
        <v>56.0</v>
      </c>
      <c r="N169" s="4">
        <v>124.0</v>
      </c>
    </row>
    <row r="170" ht="15.75" customHeight="1">
      <c r="A170" s="4" t="s">
        <v>286</v>
      </c>
      <c r="B170" s="11" t="s">
        <v>97</v>
      </c>
      <c r="C170" s="4">
        <v>677.0</v>
      </c>
      <c r="D170" s="4">
        <v>0.0</v>
      </c>
      <c r="E170" s="4">
        <v>0.0</v>
      </c>
      <c r="F170" s="4">
        <v>927.0</v>
      </c>
      <c r="G170" s="4">
        <v>0.0</v>
      </c>
      <c r="H170" s="4">
        <v>4.0</v>
      </c>
      <c r="I170" s="4">
        <v>301.0</v>
      </c>
      <c r="J170" s="4">
        <v>0.0</v>
      </c>
      <c r="K170" s="4">
        <v>0.0</v>
      </c>
      <c r="L170" s="4">
        <v>781.0</v>
      </c>
      <c r="M170" s="4">
        <v>0.0</v>
      </c>
      <c r="N170" s="4">
        <v>5.0</v>
      </c>
      <c r="O170" s="4">
        <v>943.0</v>
      </c>
      <c r="P170" s="4">
        <v>0.0</v>
      </c>
      <c r="Q170" s="4">
        <v>2.0</v>
      </c>
    </row>
    <row r="171" ht="15.75" customHeight="1">
      <c r="A171" s="4" t="s">
        <v>287</v>
      </c>
      <c r="B171" s="11" t="s">
        <v>16</v>
      </c>
      <c r="C171" s="4">
        <v>192.0</v>
      </c>
      <c r="D171" s="4">
        <v>0.0</v>
      </c>
      <c r="E171" s="4">
        <v>131.0</v>
      </c>
      <c r="F171" s="4">
        <v>940.0</v>
      </c>
      <c r="G171" s="4">
        <v>0.0</v>
      </c>
      <c r="H171" s="4">
        <v>93.0</v>
      </c>
      <c r="I171" s="4">
        <v>522.0</v>
      </c>
      <c r="J171" s="4">
        <v>0.0</v>
      </c>
      <c r="K171" s="4">
        <v>206.0</v>
      </c>
      <c r="L171" s="4">
        <v>570.0</v>
      </c>
      <c r="M171" s="4">
        <v>0.0</v>
      </c>
      <c r="N171" s="4">
        <v>133.0</v>
      </c>
      <c r="O171" s="4">
        <v>421.0</v>
      </c>
      <c r="P171" s="4">
        <v>0.0</v>
      </c>
      <c r="Q171" s="4">
        <v>133.0</v>
      </c>
    </row>
    <row r="172" ht="15.75" customHeight="1">
      <c r="A172" s="4" t="s">
        <v>288</v>
      </c>
      <c r="B172" s="11" t="s">
        <v>67</v>
      </c>
      <c r="C172" s="4">
        <v>0.0</v>
      </c>
      <c r="D172" s="4">
        <v>599.0</v>
      </c>
      <c r="E172" s="4">
        <v>123.0</v>
      </c>
      <c r="F172" s="4">
        <v>0.0</v>
      </c>
      <c r="G172" s="4">
        <v>510.0</v>
      </c>
      <c r="H172" s="4">
        <v>215.0</v>
      </c>
      <c r="I172" s="4">
        <v>0.0</v>
      </c>
      <c r="J172" s="4">
        <v>976.0</v>
      </c>
      <c r="K172" s="4">
        <v>52.0</v>
      </c>
      <c r="L172" s="4">
        <v>0.0</v>
      </c>
      <c r="M172" s="4">
        <v>897.0</v>
      </c>
      <c r="N172" s="4">
        <v>3.0</v>
      </c>
      <c r="O172" s="4">
        <v>0.0</v>
      </c>
      <c r="P172" s="4">
        <v>922.0</v>
      </c>
      <c r="Q172" s="4">
        <v>64.0</v>
      </c>
    </row>
    <row r="173" ht="15.75" customHeight="1">
      <c r="A173" s="4" t="s">
        <v>289</v>
      </c>
      <c r="B173" s="11" t="s">
        <v>291</v>
      </c>
    </row>
    <row r="174" ht="15.75" customHeight="1">
      <c r="A174" s="4" t="s">
        <v>290</v>
      </c>
      <c r="B174" s="11" t="s">
        <v>64</v>
      </c>
    </row>
    <row r="175" ht="15.75" customHeight="1">
      <c r="A175" s="4" t="s">
        <v>293</v>
      </c>
      <c r="B175" s="11" t="s">
        <v>64</v>
      </c>
      <c r="C175" s="4">
        <v>272.0</v>
      </c>
      <c r="D175" s="4">
        <v>0.0</v>
      </c>
      <c r="E175" s="4">
        <v>6.0</v>
      </c>
      <c r="F175" s="4">
        <v>982.0</v>
      </c>
      <c r="G175" s="4">
        <v>0.0</v>
      </c>
      <c r="H175" s="4">
        <v>47.0</v>
      </c>
      <c r="I175" s="4">
        <v>900.0</v>
      </c>
      <c r="J175" s="4">
        <v>0.0</v>
      </c>
      <c r="K175" s="4">
        <v>61.0</v>
      </c>
      <c r="L175" s="4">
        <v>221.0</v>
      </c>
      <c r="M175" s="4">
        <v>0.0</v>
      </c>
      <c r="N175" s="4">
        <v>13.0</v>
      </c>
      <c r="O175" s="4">
        <v>702.0</v>
      </c>
      <c r="P175" s="4">
        <v>0.0</v>
      </c>
      <c r="Q175" s="4">
        <v>44.0</v>
      </c>
    </row>
    <row r="176" ht="15.75" customHeight="1">
      <c r="A176" s="4" t="s">
        <v>294</v>
      </c>
      <c r="B176" s="11" t="s">
        <v>37</v>
      </c>
    </row>
    <row r="177" ht="15.75" customHeight="1">
      <c r="A177" s="4" t="s">
        <v>296</v>
      </c>
      <c r="B177" s="11" t="s">
        <v>64</v>
      </c>
      <c r="C177" s="4">
        <v>0.0</v>
      </c>
      <c r="D177" s="4">
        <v>302.0</v>
      </c>
      <c r="E177" s="4">
        <v>40.0</v>
      </c>
      <c r="F177" s="4">
        <v>0.0</v>
      </c>
      <c r="G177" s="4">
        <v>582.0</v>
      </c>
      <c r="H177" s="4">
        <v>100.0</v>
      </c>
      <c r="I177" s="4">
        <v>0.0</v>
      </c>
      <c r="J177" s="4">
        <v>106.0</v>
      </c>
      <c r="K177" s="4">
        <v>0.0</v>
      </c>
      <c r="L177" s="4">
        <v>0.0</v>
      </c>
      <c r="M177" s="4">
        <v>40.0</v>
      </c>
      <c r="N177" s="4">
        <v>7.0</v>
      </c>
    </row>
    <row r="178" ht="15.75" customHeight="1">
      <c r="A178" s="4" t="s">
        <v>297</v>
      </c>
      <c r="B178" s="11" t="s">
        <v>13</v>
      </c>
    </row>
    <row r="179" ht="15.75" customHeight="1">
      <c r="A179" s="4" t="s">
        <v>299</v>
      </c>
      <c r="B179" s="11" t="s">
        <v>16</v>
      </c>
      <c r="C179" s="4">
        <v>0.0</v>
      </c>
      <c r="D179" s="4">
        <v>524.0</v>
      </c>
      <c r="E179" s="4">
        <v>107.0</v>
      </c>
      <c r="F179" s="4">
        <v>0.0</v>
      </c>
      <c r="G179" s="4">
        <v>457.0</v>
      </c>
      <c r="H179" s="4">
        <v>51.0</v>
      </c>
      <c r="I179" s="4">
        <v>0.0</v>
      </c>
      <c r="J179" s="4">
        <v>710.0</v>
      </c>
      <c r="K179" s="4">
        <v>21.0</v>
      </c>
      <c r="L179" s="4">
        <v>0.0</v>
      </c>
      <c r="M179" s="4">
        <v>142.0</v>
      </c>
      <c r="N179" s="4">
        <v>8.0</v>
      </c>
      <c r="O179" s="4">
        <v>0.0</v>
      </c>
      <c r="P179" s="4">
        <v>501.0</v>
      </c>
      <c r="Q179" s="4">
        <v>73.0</v>
      </c>
    </row>
    <row r="180" ht="15.75" customHeight="1">
      <c r="A180" s="4" t="s">
        <v>300</v>
      </c>
      <c r="B180" s="11" t="s">
        <v>19</v>
      </c>
    </row>
    <row r="181" ht="15.75" customHeight="1">
      <c r="A181" s="4" t="s">
        <v>301</v>
      </c>
      <c r="B181" s="11" t="s">
        <v>43</v>
      </c>
    </row>
    <row r="182" ht="15.75" customHeight="1">
      <c r="A182" s="4" t="s">
        <v>302</v>
      </c>
      <c r="B182" s="11" t="s">
        <v>37</v>
      </c>
    </row>
    <row r="183" ht="15.75" customHeight="1">
      <c r="A183" s="4" t="s">
        <v>303</v>
      </c>
      <c r="B183" s="11" t="s">
        <v>19</v>
      </c>
      <c r="C183" s="4">
        <v>0.0</v>
      </c>
      <c r="D183" s="4">
        <v>164.0</v>
      </c>
      <c r="E183" s="4">
        <v>73.0</v>
      </c>
      <c r="F183" s="4">
        <v>0.0</v>
      </c>
      <c r="G183" s="4">
        <v>186.0</v>
      </c>
      <c r="H183" s="4">
        <v>175.0</v>
      </c>
      <c r="I183" s="4">
        <v>0.0</v>
      </c>
      <c r="J183" s="4">
        <v>57.0</v>
      </c>
      <c r="K183" s="4">
        <v>104.0</v>
      </c>
      <c r="L183" s="4">
        <v>0.0</v>
      </c>
      <c r="M183" s="4">
        <v>322.0</v>
      </c>
      <c r="N183" s="4">
        <v>249.0</v>
      </c>
      <c r="O183" s="4">
        <v>0.0</v>
      </c>
      <c r="P183" s="4">
        <v>576.0</v>
      </c>
      <c r="Q183" s="4">
        <v>206.0</v>
      </c>
    </row>
    <row r="184" ht="15.75" customHeight="1">
      <c r="A184" s="4" t="s">
        <v>304</v>
      </c>
      <c r="B184" s="11" t="s">
        <v>40</v>
      </c>
    </row>
    <row r="185" ht="15.75" customHeight="1">
      <c r="A185" s="4" t="s">
        <v>305</v>
      </c>
      <c r="B185" s="11" t="s">
        <v>19</v>
      </c>
    </row>
    <row r="186" ht="15.75" customHeight="1">
      <c r="A186" s="4" t="s">
        <v>307</v>
      </c>
      <c r="B186" s="11" t="s">
        <v>97</v>
      </c>
      <c r="C186" s="4">
        <v>159.0</v>
      </c>
      <c r="D186" s="4">
        <v>0.0</v>
      </c>
      <c r="E186" s="4">
        <v>126.0</v>
      </c>
      <c r="F186" s="4">
        <v>746.0</v>
      </c>
      <c r="G186" s="4">
        <v>0.0</v>
      </c>
      <c r="H186" s="4">
        <v>47.0</v>
      </c>
      <c r="I186" s="4">
        <v>697.0</v>
      </c>
      <c r="J186" s="4">
        <v>0.0</v>
      </c>
      <c r="K186" s="4">
        <v>21.0</v>
      </c>
      <c r="L186" s="4">
        <v>97.0</v>
      </c>
      <c r="M186" s="4">
        <v>0.0</v>
      </c>
      <c r="N186" s="4">
        <v>2.0</v>
      </c>
      <c r="O186" s="4">
        <v>187.0</v>
      </c>
      <c r="P186" s="4">
        <v>0.0</v>
      </c>
      <c r="Q186" s="4">
        <v>0.0</v>
      </c>
    </row>
    <row r="187" ht="15.75" customHeight="1">
      <c r="A187" s="4" t="s">
        <v>308</v>
      </c>
      <c r="B187" s="11" t="s">
        <v>19</v>
      </c>
      <c r="C187" s="4">
        <v>109.0</v>
      </c>
      <c r="D187" s="4">
        <v>0.0</v>
      </c>
      <c r="E187" s="4">
        <v>171.0</v>
      </c>
      <c r="F187" s="4">
        <v>157.0</v>
      </c>
      <c r="G187" s="4">
        <v>0.0</v>
      </c>
      <c r="H187" s="4">
        <v>166.0</v>
      </c>
      <c r="I187" s="4">
        <v>26.0</v>
      </c>
      <c r="J187" s="4">
        <v>0.0</v>
      </c>
      <c r="K187" s="4">
        <v>74.0</v>
      </c>
      <c r="L187" s="4">
        <v>253.0</v>
      </c>
      <c r="M187" s="4">
        <v>0.0</v>
      </c>
      <c r="N187" s="4">
        <v>213.0</v>
      </c>
      <c r="O187" s="4">
        <v>127.0</v>
      </c>
      <c r="P187" s="4">
        <v>0.0</v>
      </c>
      <c r="Q187" s="4">
        <v>225.0</v>
      </c>
    </row>
    <row r="188" ht="15.75" customHeight="1">
      <c r="A188" s="4" t="s">
        <v>310</v>
      </c>
      <c r="B188" s="11" t="s">
        <v>19</v>
      </c>
      <c r="F188" s="4">
        <v>373.0</v>
      </c>
      <c r="G188" s="4">
        <v>0.0</v>
      </c>
      <c r="H188" s="4">
        <v>1.0</v>
      </c>
      <c r="I188" s="4">
        <v>638.0</v>
      </c>
      <c r="J188" s="4">
        <v>0.0</v>
      </c>
      <c r="K188" s="4">
        <v>1.0</v>
      </c>
      <c r="L188" s="4">
        <v>80.0</v>
      </c>
      <c r="M188" s="4">
        <v>0.0</v>
      </c>
      <c r="N188" s="4">
        <v>0.0</v>
      </c>
    </row>
    <row r="189" ht="15.75" customHeight="1">
      <c r="A189" s="4" t="s">
        <v>312</v>
      </c>
      <c r="B189" s="11" t="s">
        <v>61</v>
      </c>
      <c r="C189" s="4">
        <v>313.0</v>
      </c>
      <c r="D189" s="4">
        <v>0.0</v>
      </c>
      <c r="E189" s="4">
        <v>72.0</v>
      </c>
      <c r="F189" s="4">
        <v>90.0</v>
      </c>
      <c r="G189" s="4">
        <v>0.0</v>
      </c>
      <c r="H189" s="4">
        <v>80.0</v>
      </c>
      <c r="I189" s="4">
        <v>30.0</v>
      </c>
      <c r="J189" s="4">
        <v>0.0</v>
      </c>
      <c r="K189" s="4">
        <v>12.0</v>
      </c>
      <c r="L189" s="4">
        <v>640.0</v>
      </c>
      <c r="M189" s="4">
        <v>0.0</v>
      </c>
      <c r="N189" s="4">
        <v>1.0</v>
      </c>
      <c r="O189" s="4">
        <v>769.0</v>
      </c>
      <c r="P189" s="4">
        <v>0.0</v>
      </c>
      <c r="Q189" s="4">
        <v>1.0</v>
      </c>
    </row>
    <row r="190" ht="15.75" customHeight="1">
      <c r="A190" s="4" t="s">
        <v>313</v>
      </c>
      <c r="B190" s="11" t="s">
        <v>52</v>
      </c>
      <c r="C190" s="4">
        <v>76.0</v>
      </c>
      <c r="D190" s="4">
        <v>0.0</v>
      </c>
      <c r="E190" s="4">
        <v>0.0</v>
      </c>
      <c r="F190" s="4">
        <v>6.0</v>
      </c>
      <c r="G190" s="4">
        <v>0.0</v>
      </c>
      <c r="H190" s="4">
        <v>0.0</v>
      </c>
      <c r="L190" s="4">
        <v>412.0</v>
      </c>
      <c r="M190" s="4">
        <v>0.0</v>
      </c>
      <c r="N190" s="4">
        <v>0.0</v>
      </c>
    </row>
    <row r="191" ht="15.75" customHeight="1">
      <c r="A191" s="4" t="s">
        <v>314</v>
      </c>
      <c r="B191" s="11" t="s">
        <v>97</v>
      </c>
      <c r="C191" s="4">
        <v>0.0</v>
      </c>
      <c r="D191" s="4">
        <v>1011.0</v>
      </c>
      <c r="E191" s="4">
        <v>147.0</v>
      </c>
      <c r="F191" s="4">
        <v>0.0</v>
      </c>
      <c r="G191" s="4">
        <v>636.0</v>
      </c>
      <c r="H191" s="4">
        <v>122.0</v>
      </c>
      <c r="L191" s="4">
        <v>0.0</v>
      </c>
      <c r="M191" s="4">
        <v>54.0</v>
      </c>
      <c r="N191" s="4">
        <v>210.0</v>
      </c>
    </row>
    <row r="192" ht="15.75" customHeight="1">
      <c r="A192" s="4" t="s">
        <v>315</v>
      </c>
      <c r="B192" s="11" t="s">
        <v>61</v>
      </c>
    </row>
    <row r="193" ht="15.75" customHeight="1">
      <c r="A193" s="4" t="s">
        <v>317</v>
      </c>
      <c r="B193" s="11" t="s">
        <v>82</v>
      </c>
    </row>
    <row r="194" ht="15.75" customHeight="1">
      <c r="A194" s="4" t="s">
        <v>319</v>
      </c>
      <c r="B194" s="11" t="s">
        <v>43</v>
      </c>
    </row>
    <row r="195" ht="15.75" customHeight="1">
      <c r="A195" s="4" t="s">
        <v>320</v>
      </c>
      <c r="B195" s="11" t="s">
        <v>64</v>
      </c>
      <c r="C195" s="4">
        <v>0.0</v>
      </c>
      <c r="D195" s="4">
        <v>0.0</v>
      </c>
      <c r="E195" s="4">
        <v>5.0</v>
      </c>
    </row>
    <row r="196" ht="15.75" customHeight="1">
      <c r="A196" s="4" t="s">
        <v>321</v>
      </c>
      <c r="B196" s="11" t="s">
        <v>16</v>
      </c>
      <c r="C196" s="4">
        <v>173.0</v>
      </c>
      <c r="D196" s="4">
        <v>0.0</v>
      </c>
      <c r="E196" s="4">
        <v>6.0</v>
      </c>
      <c r="F196" s="4">
        <v>486.0</v>
      </c>
      <c r="G196" s="4">
        <v>0.0</v>
      </c>
      <c r="H196" s="4">
        <v>34.0</v>
      </c>
      <c r="L196" s="4">
        <v>255.0</v>
      </c>
      <c r="M196" s="4">
        <v>0.0</v>
      </c>
      <c r="N196" s="4">
        <v>30.0</v>
      </c>
      <c r="O196" s="4">
        <v>447.0</v>
      </c>
      <c r="P196" s="4">
        <v>0.0</v>
      </c>
      <c r="Q196" s="4">
        <v>33.0</v>
      </c>
    </row>
    <row r="197" ht="15.75" customHeight="1">
      <c r="A197" s="4" t="s">
        <v>322</v>
      </c>
      <c r="B197" s="11" t="s">
        <v>37</v>
      </c>
      <c r="C197" s="4">
        <v>0.0</v>
      </c>
      <c r="D197" s="4">
        <v>417.0</v>
      </c>
      <c r="E197" s="4">
        <v>238.0</v>
      </c>
      <c r="F197" s="4">
        <v>0.0</v>
      </c>
      <c r="G197" s="4">
        <v>708.0</v>
      </c>
      <c r="H197" s="4">
        <v>192.0</v>
      </c>
      <c r="I197" s="4">
        <v>0.0</v>
      </c>
      <c r="J197" s="4">
        <v>647.0</v>
      </c>
      <c r="K197" s="4">
        <v>215.0</v>
      </c>
      <c r="L197" s="4">
        <v>0.0</v>
      </c>
      <c r="M197" s="4">
        <v>817.0</v>
      </c>
      <c r="N197" s="4">
        <v>230.0</v>
      </c>
      <c r="O197" s="4">
        <v>0.0</v>
      </c>
      <c r="P197" s="4">
        <v>1065.0</v>
      </c>
      <c r="Q197" s="4">
        <v>82.0</v>
      </c>
    </row>
    <row r="198" ht="15.75" customHeight="1">
      <c r="A198" s="4" t="s">
        <v>323</v>
      </c>
      <c r="B198" s="11" t="s">
        <v>43</v>
      </c>
      <c r="C198" s="4">
        <v>0.0</v>
      </c>
      <c r="D198" s="4">
        <v>119.0</v>
      </c>
      <c r="E198" s="4">
        <v>202.0</v>
      </c>
      <c r="F198" s="4">
        <v>0.0</v>
      </c>
      <c r="G198" s="4">
        <v>25.0</v>
      </c>
      <c r="H198" s="4">
        <v>43.0</v>
      </c>
    </row>
    <row r="199" ht="15.75" customHeight="1">
      <c r="A199" s="4" t="s">
        <v>324</v>
      </c>
      <c r="B199" s="11" t="s">
        <v>35</v>
      </c>
    </row>
    <row r="200" ht="15.75" customHeight="1">
      <c r="A200" s="4" t="s">
        <v>325</v>
      </c>
      <c r="B200" s="11" t="s">
        <v>43</v>
      </c>
      <c r="C200" s="4">
        <v>0.0</v>
      </c>
      <c r="D200" s="4">
        <v>11.0</v>
      </c>
      <c r="E200" s="4">
        <v>265.0</v>
      </c>
      <c r="F200" s="4">
        <v>0.0</v>
      </c>
      <c r="G200" s="4">
        <v>1.0</v>
      </c>
      <c r="H200" s="4">
        <v>168.0</v>
      </c>
      <c r="I200" s="4">
        <v>0.0</v>
      </c>
      <c r="J200" s="4">
        <v>174.0</v>
      </c>
      <c r="K200" s="4">
        <v>305.0</v>
      </c>
      <c r="L200" s="4">
        <v>0.0</v>
      </c>
      <c r="M200" s="4">
        <v>58.0</v>
      </c>
      <c r="N200" s="4">
        <v>168.0</v>
      </c>
      <c r="O200" s="4">
        <v>0.0</v>
      </c>
      <c r="P200" s="4">
        <v>63.0</v>
      </c>
      <c r="Q200" s="4">
        <v>237.0</v>
      </c>
    </row>
    <row r="201" ht="15.75" customHeight="1">
      <c r="A201" s="4" t="s">
        <v>326</v>
      </c>
      <c r="B201" s="11" t="s">
        <v>16</v>
      </c>
    </row>
    <row r="202" ht="15.75" customHeight="1">
      <c r="A202" s="4" t="s">
        <v>328</v>
      </c>
      <c r="B202" s="11" t="s">
        <v>43</v>
      </c>
    </row>
    <row r="203" ht="15.75" customHeight="1">
      <c r="A203" s="4" t="s">
        <v>329</v>
      </c>
      <c r="B203" s="11" t="s">
        <v>61</v>
      </c>
      <c r="C203" s="4">
        <v>9.0</v>
      </c>
      <c r="D203" s="4">
        <v>0.0</v>
      </c>
      <c r="E203" s="4">
        <v>30.0</v>
      </c>
      <c r="I203" s="4">
        <v>112.0</v>
      </c>
      <c r="J203" s="4">
        <v>0.0</v>
      </c>
      <c r="K203" s="4">
        <v>14.0</v>
      </c>
      <c r="L203" s="4">
        <v>283.0</v>
      </c>
      <c r="M203" s="4">
        <v>0.0</v>
      </c>
      <c r="N203" s="4">
        <v>164.0</v>
      </c>
      <c r="O203" s="4">
        <v>171.0</v>
      </c>
      <c r="P203" s="4">
        <v>0.0</v>
      </c>
      <c r="Q203" s="4">
        <v>0.0</v>
      </c>
    </row>
    <row r="204" ht="15.75" customHeight="1">
      <c r="A204" s="4" t="s">
        <v>330</v>
      </c>
      <c r="B204" s="11" t="s">
        <v>43</v>
      </c>
      <c r="C204" s="4">
        <v>842.0</v>
      </c>
      <c r="D204" s="4">
        <v>0.0</v>
      </c>
      <c r="E204" s="4">
        <v>0.0</v>
      </c>
      <c r="F204" s="4">
        <v>364.0</v>
      </c>
      <c r="G204" s="4">
        <v>0.0</v>
      </c>
      <c r="H204" s="4">
        <v>0.0</v>
      </c>
      <c r="L204" s="4">
        <v>15.0</v>
      </c>
      <c r="M204" s="4">
        <v>0.0</v>
      </c>
      <c r="N204" s="4">
        <v>0.0</v>
      </c>
      <c r="O204" s="4">
        <v>264.0</v>
      </c>
      <c r="P204" s="4">
        <v>0.0</v>
      </c>
      <c r="Q204" s="4">
        <v>0.0</v>
      </c>
    </row>
    <row r="205" ht="15.75" customHeight="1">
      <c r="A205" s="4" t="s">
        <v>331</v>
      </c>
      <c r="B205" s="11" t="s">
        <v>43</v>
      </c>
      <c r="C205" s="4">
        <v>155.0</v>
      </c>
      <c r="D205" s="4">
        <v>0.0</v>
      </c>
      <c r="E205" s="4">
        <v>20.0</v>
      </c>
      <c r="F205" s="4">
        <v>49.0</v>
      </c>
      <c r="G205" s="4">
        <v>0.0</v>
      </c>
      <c r="H205" s="4">
        <v>73.0</v>
      </c>
      <c r="L205" s="4">
        <v>49.0</v>
      </c>
      <c r="M205" s="4">
        <v>0.0</v>
      </c>
      <c r="N205" s="4">
        <v>61.0</v>
      </c>
    </row>
    <row r="206" ht="15.75" customHeight="1">
      <c r="A206" s="4" t="s">
        <v>332</v>
      </c>
      <c r="B206" s="11" t="s">
        <v>43</v>
      </c>
      <c r="C206" s="4">
        <v>312.0</v>
      </c>
      <c r="D206" s="4">
        <v>0.0</v>
      </c>
      <c r="E206" s="4">
        <v>128.0</v>
      </c>
      <c r="F206" s="4">
        <v>191.0</v>
      </c>
      <c r="G206" s="4">
        <v>0.0</v>
      </c>
      <c r="H206" s="4">
        <v>0.0</v>
      </c>
    </row>
    <row r="207" ht="15.75" customHeight="1">
      <c r="A207" s="4" t="s">
        <v>334</v>
      </c>
      <c r="B207" s="11" t="s">
        <v>22</v>
      </c>
    </row>
    <row r="208" ht="15.75" customHeight="1">
      <c r="A208" s="4" t="s">
        <v>336</v>
      </c>
      <c r="B208" s="11" t="s">
        <v>97</v>
      </c>
      <c r="C208" s="4">
        <v>0.0</v>
      </c>
      <c r="D208" s="4">
        <v>71.0</v>
      </c>
      <c r="E208" s="4">
        <v>26.0</v>
      </c>
      <c r="F208" s="4">
        <v>0.0</v>
      </c>
      <c r="G208" s="4">
        <v>196.0</v>
      </c>
      <c r="H208" s="4">
        <v>55.0</v>
      </c>
      <c r="I208" s="4">
        <v>0.0</v>
      </c>
      <c r="J208" s="4">
        <v>118.0</v>
      </c>
      <c r="K208" s="4">
        <v>80.0</v>
      </c>
      <c r="L208" s="4">
        <v>0.0</v>
      </c>
      <c r="M208" s="4">
        <v>17.0</v>
      </c>
      <c r="N208" s="4">
        <v>2.0</v>
      </c>
    </row>
    <row r="209" ht="15.75" customHeight="1">
      <c r="A209" s="4" t="s">
        <v>338</v>
      </c>
      <c r="B209" s="11" t="s">
        <v>35</v>
      </c>
      <c r="C209" s="4">
        <v>592.0</v>
      </c>
      <c r="D209" s="4">
        <v>0.0</v>
      </c>
      <c r="E209" s="4">
        <v>180.0</v>
      </c>
      <c r="F209" s="4">
        <v>820.0</v>
      </c>
      <c r="G209" s="4">
        <v>0.0</v>
      </c>
      <c r="H209" s="4">
        <v>165.0</v>
      </c>
      <c r="I209" s="4">
        <v>399.0</v>
      </c>
      <c r="J209" s="4">
        <v>0.0</v>
      </c>
      <c r="K209" s="4">
        <v>149.0</v>
      </c>
      <c r="L209" s="4">
        <v>314.0</v>
      </c>
      <c r="M209" s="4">
        <v>0.0</v>
      </c>
      <c r="N209" s="4">
        <v>112.0</v>
      </c>
    </row>
    <row r="210" ht="15.75" customHeight="1">
      <c r="A210" s="4" t="s">
        <v>339</v>
      </c>
      <c r="B210" s="11" t="s">
        <v>22</v>
      </c>
    </row>
    <row r="211" ht="15.75" customHeight="1">
      <c r="A211" s="4" t="s">
        <v>340</v>
      </c>
      <c r="B211" s="11" t="s">
        <v>64</v>
      </c>
      <c r="F211" s="4">
        <v>0.0</v>
      </c>
      <c r="G211" s="4">
        <v>1.0</v>
      </c>
      <c r="H211" s="4">
        <v>8.0</v>
      </c>
      <c r="I211" s="4">
        <v>0.0</v>
      </c>
      <c r="J211" s="4">
        <v>182.0</v>
      </c>
      <c r="K211" s="4">
        <v>13.0</v>
      </c>
      <c r="L211" s="4">
        <v>0.0</v>
      </c>
      <c r="M211" s="4">
        <v>85.0</v>
      </c>
      <c r="N211" s="4">
        <v>12.0</v>
      </c>
    </row>
    <row r="212" ht="15.75" customHeight="1">
      <c r="A212" s="4" t="s">
        <v>342</v>
      </c>
      <c r="B212" s="11" t="s">
        <v>97</v>
      </c>
      <c r="C212" s="4">
        <v>13.0</v>
      </c>
      <c r="D212" s="4">
        <v>0.0</v>
      </c>
      <c r="E212" s="4">
        <v>1.0</v>
      </c>
      <c r="I212" s="4">
        <v>0.0</v>
      </c>
      <c r="J212" s="4">
        <v>0.0</v>
      </c>
      <c r="K212" s="4">
        <v>22.0</v>
      </c>
    </row>
    <row r="213" ht="15.75" customHeight="1">
      <c r="A213" s="4" t="s">
        <v>343</v>
      </c>
      <c r="B213" s="11" t="s">
        <v>35</v>
      </c>
      <c r="C213" s="4">
        <v>75.0</v>
      </c>
      <c r="D213" s="4">
        <v>0.0</v>
      </c>
      <c r="E213" s="4">
        <v>59.0</v>
      </c>
    </row>
    <row r="214" ht="15.75" customHeight="1">
      <c r="A214" s="4" t="s">
        <v>344</v>
      </c>
      <c r="B214" s="11" t="s">
        <v>16</v>
      </c>
      <c r="C214" s="4">
        <v>0.0</v>
      </c>
      <c r="D214" s="4">
        <v>10.0</v>
      </c>
      <c r="E214" s="4">
        <v>55.0</v>
      </c>
      <c r="F214" s="4">
        <v>0.0</v>
      </c>
      <c r="G214" s="4">
        <v>164.0</v>
      </c>
      <c r="H214" s="4">
        <v>211.0</v>
      </c>
      <c r="I214" s="4">
        <v>0.0</v>
      </c>
      <c r="J214" s="4">
        <v>0.0</v>
      </c>
      <c r="K214" s="4">
        <v>40.0</v>
      </c>
      <c r="L214" s="4">
        <v>0.0</v>
      </c>
      <c r="M214" s="4">
        <v>0.0</v>
      </c>
      <c r="N214" s="4">
        <v>24.0</v>
      </c>
    </row>
    <row r="215" ht="15.75" customHeight="1">
      <c r="A215" s="4" t="s">
        <v>345</v>
      </c>
      <c r="B215" s="11" t="s">
        <v>64</v>
      </c>
    </row>
    <row r="216" ht="15.75" customHeight="1">
      <c r="A216" s="4" t="s">
        <v>346</v>
      </c>
      <c r="B216" s="11" t="s">
        <v>43</v>
      </c>
      <c r="F216" s="4">
        <v>722.0</v>
      </c>
      <c r="G216" s="4">
        <v>0.0</v>
      </c>
      <c r="H216" s="4">
        <v>59.0</v>
      </c>
      <c r="I216" s="4">
        <v>398.0</v>
      </c>
      <c r="J216" s="4">
        <v>0.0</v>
      </c>
      <c r="K216" s="4">
        <v>26.0</v>
      </c>
      <c r="L216" s="4">
        <v>268.0</v>
      </c>
      <c r="M216" s="4">
        <v>0.0</v>
      </c>
      <c r="N216" s="4">
        <v>4.0</v>
      </c>
      <c r="O216" s="4">
        <v>557.0</v>
      </c>
      <c r="P216" s="4">
        <v>0.0</v>
      </c>
      <c r="Q216" s="4">
        <v>39.0</v>
      </c>
    </row>
    <row r="217" ht="15.75" customHeight="1">
      <c r="A217" s="4" t="s">
        <v>348</v>
      </c>
      <c r="B217" s="11" t="s">
        <v>64</v>
      </c>
      <c r="F217" s="4">
        <v>0.0</v>
      </c>
      <c r="G217" s="4">
        <v>0.0</v>
      </c>
      <c r="H217" s="4">
        <v>5.0</v>
      </c>
    </row>
    <row r="218" ht="15.75" customHeight="1">
      <c r="A218" s="4" t="s">
        <v>349</v>
      </c>
      <c r="B218" s="11" t="s">
        <v>82</v>
      </c>
    </row>
    <row r="219" ht="15.75" customHeight="1">
      <c r="A219" s="4" t="s">
        <v>350</v>
      </c>
      <c r="B219" s="11" t="s">
        <v>97</v>
      </c>
    </row>
    <row r="220" ht="15.75" customHeight="1">
      <c r="A220" s="4" t="s">
        <v>351</v>
      </c>
      <c r="B220" s="11" t="s">
        <v>52</v>
      </c>
    </row>
    <row r="221" ht="15.75" customHeight="1">
      <c r="A221" s="4" t="s">
        <v>352</v>
      </c>
      <c r="B221" s="11" t="s">
        <v>19</v>
      </c>
      <c r="F221" s="4">
        <v>0.0</v>
      </c>
      <c r="G221" s="4">
        <v>271.0</v>
      </c>
      <c r="H221" s="4">
        <v>73.0</v>
      </c>
    </row>
    <row r="222" ht="15.75" customHeight="1">
      <c r="A222" s="4" t="s">
        <v>354</v>
      </c>
      <c r="B222" s="11" t="s">
        <v>43</v>
      </c>
      <c r="C222" s="4">
        <v>60.0</v>
      </c>
      <c r="D222" s="4">
        <v>0.0</v>
      </c>
      <c r="E222" s="4">
        <v>8.0</v>
      </c>
      <c r="F222" s="4">
        <v>86.0</v>
      </c>
      <c r="G222" s="4">
        <v>0.0</v>
      </c>
      <c r="H222" s="4">
        <v>22.0</v>
      </c>
      <c r="I222" s="4">
        <v>424.0</v>
      </c>
      <c r="J222" s="4">
        <v>0.0</v>
      </c>
      <c r="K222" s="4">
        <v>224.0</v>
      </c>
      <c r="L222" s="4">
        <v>703.0</v>
      </c>
      <c r="M222" s="4">
        <v>0.0</v>
      </c>
      <c r="N222" s="4">
        <v>52.0</v>
      </c>
    </row>
    <row r="223" ht="15.75" customHeight="1">
      <c r="A223" s="4" t="s">
        <v>355</v>
      </c>
      <c r="B223" s="11" t="s">
        <v>64</v>
      </c>
      <c r="C223" s="4">
        <v>9.0</v>
      </c>
      <c r="D223" s="4">
        <v>0.0</v>
      </c>
      <c r="E223" s="4">
        <v>0.0</v>
      </c>
    </row>
    <row r="224" ht="15.75" customHeight="1">
      <c r="A224" s="4" t="s">
        <v>357</v>
      </c>
      <c r="B224" s="11" t="s">
        <v>43</v>
      </c>
      <c r="I224" s="4">
        <v>28.0</v>
      </c>
      <c r="J224" s="4">
        <v>0.0</v>
      </c>
      <c r="K224" s="4">
        <v>6.0</v>
      </c>
    </row>
    <row r="225" ht="15.75" customHeight="1">
      <c r="A225" s="4" t="s">
        <v>358</v>
      </c>
      <c r="B225" s="11" t="s">
        <v>64</v>
      </c>
      <c r="C225" s="4">
        <v>0.0</v>
      </c>
      <c r="D225" s="4">
        <v>0.0</v>
      </c>
      <c r="E225" s="4">
        <v>17.0</v>
      </c>
      <c r="F225" s="4">
        <v>34.0</v>
      </c>
      <c r="G225" s="4">
        <v>0.0</v>
      </c>
      <c r="H225" s="4">
        <v>133.0</v>
      </c>
      <c r="I225" s="4">
        <v>73.0</v>
      </c>
      <c r="J225" s="4">
        <v>0.0</v>
      </c>
      <c r="K225" s="4">
        <v>299.0</v>
      </c>
      <c r="L225" s="4">
        <v>238.0</v>
      </c>
      <c r="M225" s="4">
        <v>0.0</v>
      </c>
      <c r="N225" s="4">
        <v>209.0</v>
      </c>
      <c r="O225" s="4">
        <v>195.0</v>
      </c>
      <c r="P225" s="4">
        <v>0.0</v>
      </c>
      <c r="Q225" s="4">
        <v>102.0</v>
      </c>
    </row>
    <row r="226" ht="15.75" customHeight="1">
      <c r="A226" s="4" t="s">
        <v>359</v>
      </c>
      <c r="B226" s="11" t="s">
        <v>43</v>
      </c>
      <c r="C226" s="4">
        <v>131.0</v>
      </c>
      <c r="D226" s="4">
        <v>0.0</v>
      </c>
      <c r="E226" s="4">
        <v>67.0</v>
      </c>
      <c r="F226" s="4">
        <v>969.0</v>
      </c>
      <c r="G226" s="4">
        <v>0.0</v>
      </c>
      <c r="H226" s="4">
        <v>73.0</v>
      </c>
      <c r="I226" s="4">
        <v>1128.0</v>
      </c>
      <c r="J226" s="4">
        <v>0.0</v>
      </c>
      <c r="K226" s="4">
        <v>69.0</v>
      </c>
      <c r="L226" s="4">
        <v>924.0</v>
      </c>
      <c r="M226" s="4">
        <v>0.0</v>
      </c>
      <c r="N226" s="4">
        <v>68.0</v>
      </c>
      <c r="O226" s="4">
        <v>791.0</v>
      </c>
      <c r="P226" s="4">
        <v>0.0</v>
      </c>
      <c r="Q226" s="4">
        <v>62.0</v>
      </c>
    </row>
    <row r="227" ht="15.75" customHeight="1">
      <c r="A227" s="4" t="s">
        <v>360</v>
      </c>
      <c r="B227" s="11" t="s">
        <v>16</v>
      </c>
    </row>
    <row r="228" ht="15.75" customHeight="1">
      <c r="A228" s="4" t="s">
        <v>361</v>
      </c>
      <c r="B228" s="11" t="s">
        <v>169</v>
      </c>
      <c r="C228" s="4">
        <v>0.0</v>
      </c>
      <c r="D228" s="4">
        <v>569.0</v>
      </c>
      <c r="E228" s="4">
        <v>215.0</v>
      </c>
      <c r="F228" s="4">
        <v>0.0</v>
      </c>
      <c r="G228" s="4">
        <v>617.0</v>
      </c>
      <c r="H228" s="4">
        <v>72.0</v>
      </c>
      <c r="I228" s="4">
        <v>0.0</v>
      </c>
      <c r="J228" s="4">
        <v>906.0</v>
      </c>
      <c r="K228" s="4">
        <v>148.0</v>
      </c>
      <c r="L228" s="4">
        <v>0.0</v>
      </c>
      <c r="M228" s="4">
        <v>1081.0</v>
      </c>
      <c r="N228" s="4">
        <v>141.0</v>
      </c>
      <c r="O228" s="4">
        <v>0.0</v>
      </c>
      <c r="P228" s="4">
        <v>1040.0</v>
      </c>
      <c r="Q228" s="4">
        <v>157.0</v>
      </c>
    </row>
    <row r="229" ht="15.75" customHeight="1">
      <c r="A229" s="4" t="s">
        <v>363</v>
      </c>
      <c r="B229" s="11" t="s">
        <v>19</v>
      </c>
      <c r="C229" s="4">
        <v>0.0</v>
      </c>
      <c r="D229" s="4">
        <v>295.0</v>
      </c>
      <c r="E229" s="4">
        <v>97.0</v>
      </c>
      <c r="F229" s="4">
        <v>0.0</v>
      </c>
      <c r="G229" s="4">
        <v>16.0</v>
      </c>
      <c r="H229" s="4">
        <v>0.0</v>
      </c>
    </row>
    <row r="230" ht="15.75" customHeight="1">
      <c r="A230" s="4" t="s">
        <v>364</v>
      </c>
      <c r="B230" s="11" t="s">
        <v>16</v>
      </c>
      <c r="C230" s="4">
        <v>910.0</v>
      </c>
      <c r="D230" s="4">
        <v>0.0</v>
      </c>
      <c r="E230" s="4">
        <v>45.0</v>
      </c>
      <c r="F230" s="4">
        <v>899.0</v>
      </c>
      <c r="G230" s="4">
        <v>0.0</v>
      </c>
      <c r="H230" s="4">
        <v>89.0</v>
      </c>
      <c r="I230" s="4">
        <v>774.0</v>
      </c>
      <c r="J230" s="4">
        <v>3.0</v>
      </c>
      <c r="K230" s="4">
        <v>43.0</v>
      </c>
      <c r="L230" s="4">
        <v>634.0</v>
      </c>
      <c r="M230" s="4">
        <v>0.0</v>
      </c>
      <c r="N230" s="4">
        <v>0.0</v>
      </c>
      <c r="O230" s="4">
        <v>645.0</v>
      </c>
      <c r="P230" s="4">
        <v>0.0</v>
      </c>
      <c r="Q230" s="4">
        <v>1.0</v>
      </c>
    </row>
    <row r="231" ht="15.75" customHeight="1">
      <c r="A231" s="4" t="s">
        <v>365</v>
      </c>
      <c r="B231" s="11" t="s">
        <v>19</v>
      </c>
      <c r="C231" s="4">
        <v>0.0</v>
      </c>
      <c r="D231" s="4">
        <v>15.0</v>
      </c>
      <c r="E231" s="4">
        <v>142.0</v>
      </c>
    </row>
    <row r="232" ht="15.75" customHeight="1">
      <c r="A232" s="4" t="s">
        <v>367</v>
      </c>
      <c r="B232" s="11" t="s">
        <v>64</v>
      </c>
      <c r="C232" s="4">
        <v>3.0</v>
      </c>
      <c r="D232" s="4">
        <v>0.0</v>
      </c>
      <c r="E232" s="4">
        <v>26.0</v>
      </c>
      <c r="F232" s="4">
        <v>15.0</v>
      </c>
      <c r="G232" s="4">
        <v>0.0</v>
      </c>
      <c r="H232" s="4">
        <v>10.0</v>
      </c>
    </row>
    <row r="233" ht="15.75" customHeight="1">
      <c r="A233" s="4" t="s">
        <v>368</v>
      </c>
      <c r="B233" s="11" t="s">
        <v>52</v>
      </c>
    </row>
    <row r="234" ht="15.75" customHeight="1">
      <c r="A234" s="4" t="s">
        <v>370</v>
      </c>
      <c r="B234" s="11" t="s">
        <v>61</v>
      </c>
      <c r="C234" s="4">
        <v>0.0</v>
      </c>
      <c r="D234" s="4">
        <v>0.0</v>
      </c>
      <c r="E234" s="4">
        <v>15.0</v>
      </c>
      <c r="I234" s="4">
        <v>0.0</v>
      </c>
      <c r="J234" s="4">
        <v>126.0</v>
      </c>
      <c r="K234" s="4">
        <v>165.0</v>
      </c>
      <c r="L234" s="4">
        <v>0.0</v>
      </c>
      <c r="M234" s="4">
        <v>393.0</v>
      </c>
      <c r="N234" s="4">
        <v>332.0</v>
      </c>
      <c r="O234" s="4">
        <v>0.0</v>
      </c>
      <c r="P234" s="4">
        <v>124.0</v>
      </c>
      <c r="Q234" s="4">
        <v>326.0</v>
      </c>
    </row>
    <row r="235" ht="15.75" customHeight="1">
      <c r="A235" s="4" t="s">
        <v>372</v>
      </c>
      <c r="B235" s="11" t="s">
        <v>19</v>
      </c>
      <c r="F235" s="4">
        <v>19.0</v>
      </c>
      <c r="G235" s="4">
        <v>0.0</v>
      </c>
      <c r="H235" s="4">
        <v>0.0</v>
      </c>
      <c r="I235" s="4">
        <v>6.0</v>
      </c>
      <c r="J235" s="4">
        <v>0.0</v>
      </c>
      <c r="K235" s="4">
        <v>0.0</v>
      </c>
    </row>
    <row r="236" ht="15.75" customHeight="1">
      <c r="A236" s="4" t="s">
        <v>373</v>
      </c>
      <c r="B236" s="11" t="s">
        <v>19</v>
      </c>
      <c r="C236" s="4">
        <v>24.0</v>
      </c>
      <c r="D236" s="4">
        <v>0.0</v>
      </c>
      <c r="E236" s="4">
        <f>21+7</f>
        <v>28</v>
      </c>
    </row>
    <row r="237" ht="15.75" customHeight="1">
      <c r="A237" s="4" t="s">
        <v>375</v>
      </c>
      <c r="B237" s="11" t="s">
        <v>13</v>
      </c>
    </row>
    <row r="238" ht="15.75" customHeight="1">
      <c r="A238" s="4" t="s">
        <v>376</v>
      </c>
      <c r="B238" s="11" t="s">
        <v>37</v>
      </c>
      <c r="C238" s="4">
        <v>0.0</v>
      </c>
      <c r="D238" s="4">
        <v>0.0</v>
      </c>
      <c r="E238" s="4">
        <v>90.0</v>
      </c>
      <c r="F238" s="4">
        <v>0.0</v>
      </c>
      <c r="G238" s="4">
        <v>357.0</v>
      </c>
      <c r="H238" s="4">
        <v>119.0</v>
      </c>
      <c r="I238" s="4">
        <v>0.0</v>
      </c>
      <c r="J238" s="4">
        <v>15.0</v>
      </c>
      <c r="K238" s="4">
        <v>1.0</v>
      </c>
      <c r="L238" s="4">
        <v>0.0</v>
      </c>
      <c r="M238" s="4">
        <v>0.0</v>
      </c>
      <c r="N238" s="4">
        <v>81.0</v>
      </c>
    </row>
    <row r="239" ht="15.75" customHeight="1">
      <c r="A239" s="4" t="s">
        <v>377</v>
      </c>
      <c r="B239" s="11" t="s">
        <v>16</v>
      </c>
    </row>
    <row r="240" ht="15.75" customHeight="1">
      <c r="A240" s="4" t="s">
        <v>378</v>
      </c>
      <c r="B240" s="11" t="s">
        <v>35</v>
      </c>
      <c r="C240" s="4">
        <v>0.0</v>
      </c>
      <c r="D240" s="4">
        <v>3.0</v>
      </c>
      <c r="E240" s="4">
        <v>44.0</v>
      </c>
    </row>
    <row r="241" ht="15.75" customHeight="1">
      <c r="A241" s="4" t="s">
        <v>379</v>
      </c>
      <c r="B241" s="11" t="s">
        <v>169</v>
      </c>
      <c r="F241" s="4">
        <v>0.0</v>
      </c>
      <c r="G241" s="4">
        <v>0.0</v>
      </c>
      <c r="H241" s="4">
        <v>1.0</v>
      </c>
      <c r="L241" s="4">
        <v>0.0</v>
      </c>
      <c r="M241" s="4">
        <v>0.0</v>
      </c>
      <c r="N241" s="4">
        <v>23.0</v>
      </c>
    </row>
    <row r="242" ht="15.75" customHeight="1">
      <c r="A242" s="4" t="s">
        <v>380</v>
      </c>
      <c r="B242" s="11" t="s">
        <v>22</v>
      </c>
      <c r="C242" s="4">
        <v>0.0</v>
      </c>
      <c r="D242" s="4">
        <v>190.0</v>
      </c>
      <c r="E242" s="4">
        <v>237.0</v>
      </c>
      <c r="F242" s="4">
        <v>0.0</v>
      </c>
      <c r="G242" s="4">
        <v>2.0</v>
      </c>
      <c r="H242" s="4">
        <v>165.0</v>
      </c>
      <c r="I242" s="4">
        <v>0.0</v>
      </c>
      <c r="J242" s="4">
        <v>20.0</v>
      </c>
      <c r="K242" s="4">
        <v>286.0</v>
      </c>
      <c r="L242" s="4">
        <v>0.0</v>
      </c>
      <c r="M242" s="4">
        <v>5.0</v>
      </c>
      <c r="N242" s="4">
        <v>126.0</v>
      </c>
      <c r="O242" s="4">
        <v>0.0</v>
      </c>
      <c r="P242" s="4">
        <v>6.0</v>
      </c>
      <c r="Q242" s="4">
        <v>177.0</v>
      </c>
    </row>
    <row r="243" ht="15.75" customHeight="1">
      <c r="A243" s="4" t="s">
        <v>381</v>
      </c>
      <c r="B243" s="11" t="s">
        <v>169</v>
      </c>
      <c r="C243" s="4">
        <v>0.0</v>
      </c>
      <c r="D243" s="4">
        <v>462.0</v>
      </c>
      <c r="E243" s="4">
        <v>115.0</v>
      </c>
      <c r="F243" s="4">
        <v>0.0</v>
      </c>
      <c r="G243" s="4">
        <v>568.0</v>
      </c>
      <c r="H243" s="4">
        <v>50.0</v>
      </c>
      <c r="I243" s="4">
        <v>0.0</v>
      </c>
      <c r="J243" s="4">
        <v>548.0</v>
      </c>
      <c r="K243" s="4">
        <v>45.0</v>
      </c>
      <c r="L243" s="4">
        <v>0.0</v>
      </c>
      <c r="M243" s="4">
        <v>25.0</v>
      </c>
      <c r="N243" s="4">
        <v>2.0</v>
      </c>
    </row>
    <row r="244" ht="15.75" customHeight="1">
      <c r="A244" s="4" t="s">
        <v>382</v>
      </c>
      <c r="B244" s="11" t="s">
        <v>22</v>
      </c>
      <c r="C244" s="4">
        <v>0.0</v>
      </c>
      <c r="D244" s="4">
        <v>11.0</v>
      </c>
      <c r="E244" s="4">
        <v>377.0</v>
      </c>
      <c r="F244" s="4">
        <v>0.0</v>
      </c>
      <c r="G244" s="4">
        <v>27.0</v>
      </c>
      <c r="H244" s="4">
        <v>372.0</v>
      </c>
      <c r="I244" s="4">
        <v>0.0</v>
      </c>
      <c r="J244" s="4">
        <v>473.0</v>
      </c>
      <c r="K244" s="4">
        <v>270.0</v>
      </c>
      <c r="L244" s="4">
        <v>0.0</v>
      </c>
      <c r="M244" s="4">
        <v>912.0</v>
      </c>
      <c r="N244" s="4">
        <v>35.0</v>
      </c>
      <c r="O244" s="4">
        <v>0.0</v>
      </c>
      <c r="P244" s="4">
        <v>578.0</v>
      </c>
      <c r="Q244" s="4">
        <v>12.0</v>
      </c>
    </row>
    <row r="245" ht="15.75" customHeight="1">
      <c r="A245" s="4" t="s">
        <v>383</v>
      </c>
      <c r="B245" s="11" t="s">
        <v>35</v>
      </c>
      <c r="C245" s="4">
        <v>6.0</v>
      </c>
      <c r="D245" s="4">
        <v>882.0</v>
      </c>
      <c r="E245" s="4">
        <v>74.0</v>
      </c>
      <c r="F245" s="4">
        <v>3.0</v>
      </c>
      <c r="G245" s="4">
        <v>809.0</v>
      </c>
      <c r="H245" s="4">
        <v>76.0</v>
      </c>
      <c r="I245" s="4">
        <v>0.0</v>
      </c>
      <c r="J245" s="4">
        <v>618.0</v>
      </c>
      <c r="K245" s="4">
        <v>28.0</v>
      </c>
      <c r="L245" s="4">
        <v>0.0</v>
      </c>
      <c r="M245" s="4">
        <v>761.0</v>
      </c>
      <c r="N245" s="4">
        <v>33.0</v>
      </c>
      <c r="O245" s="4">
        <v>0.0</v>
      </c>
      <c r="P245" s="4">
        <v>654.0</v>
      </c>
      <c r="Q245" s="4">
        <v>62.0</v>
      </c>
    </row>
    <row r="246" ht="15.75" customHeight="1">
      <c r="A246" s="4" t="s">
        <v>385</v>
      </c>
      <c r="B246" s="11" t="s">
        <v>37</v>
      </c>
      <c r="C246" s="4">
        <v>0.0</v>
      </c>
      <c r="D246" s="4">
        <v>577.0</v>
      </c>
      <c r="E246" s="4">
        <v>113.0</v>
      </c>
      <c r="F246" s="4">
        <v>0.0</v>
      </c>
      <c r="G246" s="4">
        <v>697.0</v>
      </c>
      <c r="H246" s="4">
        <v>63.0</v>
      </c>
      <c r="I246" s="4">
        <v>0.0</v>
      </c>
      <c r="J246" s="4">
        <v>69.0</v>
      </c>
      <c r="K246" s="4">
        <v>211.0</v>
      </c>
      <c r="L246" s="4">
        <v>0.0</v>
      </c>
      <c r="M246" s="4">
        <v>412.0</v>
      </c>
      <c r="N246" s="4">
        <v>33.0</v>
      </c>
    </row>
    <row r="247" ht="15.75" customHeight="1">
      <c r="A247" s="4" t="s">
        <v>386</v>
      </c>
      <c r="B247" s="11" t="s">
        <v>22</v>
      </c>
      <c r="C247" s="4">
        <v>0.0</v>
      </c>
      <c r="D247" s="4">
        <v>126.0</v>
      </c>
      <c r="E247" s="4">
        <v>67.0</v>
      </c>
      <c r="F247" s="4">
        <v>0.0</v>
      </c>
      <c r="G247" s="4">
        <v>87.0</v>
      </c>
      <c r="H247" s="4">
        <v>52.0</v>
      </c>
      <c r="I247" s="4">
        <v>0.0</v>
      </c>
      <c r="J247" s="4">
        <v>0.0</v>
      </c>
      <c r="K247" s="4">
        <v>15.0</v>
      </c>
    </row>
    <row r="248" ht="15.75" customHeight="1">
      <c r="A248" s="4" t="s">
        <v>387</v>
      </c>
      <c r="B248" s="11" t="s">
        <v>19</v>
      </c>
      <c r="C248" s="4">
        <v>0.0</v>
      </c>
      <c r="D248" s="4">
        <v>604.0</v>
      </c>
      <c r="E248" s="4">
        <v>59.0</v>
      </c>
      <c r="F248" s="4">
        <v>0.0</v>
      </c>
      <c r="G248" s="4">
        <v>478.0</v>
      </c>
      <c r="H248" s="4">
        <v>61.0</v>
      </c>
      <c r="I248" s="4">
        <v>0.0</v>
      </c>
      <c r="J248" s="4">
        <v>533.0</v>
      </c>
      <c r="K248" s="4">
        <v>52.0</v>
      </c>
      <c r="L248" s="4">
        <v>0.0</v>
      </c>
      <c r="M248" s="4">
        <v>703.0</v>
      </c>
      <c r="N248" s="4">
        <v>80.0</v>
      </c>
      <c r="O248" s="4">
        <v>0.0</v>
      </c>
      <c r="P248" s="4">
        <v>586.0</v>
      </c>
      <c r="Q248" s="4">
        <v>82.0</v>
      </c>
    </row>
    <row r="249" ht="15.75" customHeight="1">
      <c r="A249" s="4" t="s">
        <v>388</v>
      </c>
      <c r="B249" s="11" t="s">
        <v>43</v>
      </c>
      <c r="C249" s="4">
        <v>188.0</v>
      </c>
      <c r="D249" s="4">
        <v>0.0</v>
      </c>
      <c r="E249" s="4">
        <v>237.0</v>
      </c>
      <c r="F249" s="4">
        <v>395.0</v>
      </c>
      <c r="G249" s="4">
        <v>0.0</v>
      </c>
      <c r="H249" s="4">
        <v>125.0</v>
      </c>
      <c r="I249" s="4">
        <v>252.0</v>
      </c>
      <c r="J249" s="4">
        <v>0.0</v>
      </c>
      <c r="K249" s="4">
        <v>77.0</v>
      </c>
    </row>
    <row r="250" ht="15.75" customHeight="1">
      <c r="A250" s="4" t="s">
        <v>389</v>
      </c>
      <c r="B250" s="11" t="s">
        <v>43</v>
      </c>
    </row>
    <row r="251" ht="15.75" customHeight="1">
      <c r="A251" s="4" t="s">
        <v>390</v>
      </c>
      <c r="B251" s="11" t="s">
        <v>64</v>
      </c>
      <c r="C251" s="4">
        <v>131.0</v>
      </c>
      <c r="D251" s="4">
        <v>0.0</v>
      </c>
      <c r="E251" s="4">
        <v>138.0</v>
      </c>
      <c r="F251" s="4">
        <v>208.0</v>
      </c>
      <c r="G251" s="4">
        <v>0.0</v>
      </c>
      <c r="H251" s="4">
        <v>130.0</v>
      </c>
      <c r="I251" s="4">
        <v>76.0</v>
      </c>
      <c r="J251" s="4">
        <v>0.0</v>
      </c>
      <c r="K251" s="4">
        <v>272.0</v>
      </c>
      <c r="L251" s="4">
        <v>11.0</v>
      </c>
      <c r="M251" s="4">
        <v>0.0</v>
      </c>
      <c r="N251" s="4">
        <v>269.0</v>
      </c>
    </row>
    <row r="252" ht="15.75" customHeight="1">
      <c r="A252" s="4" t="s">
        <v>391</v>
      </c>
      <c r="B252" s="11" t="s">
        <v>13</v>
      </c>
    </row>
    <row r="253" ht="15.75" customHeight="1">
      <c r="A253" s="4" t="s">
        <v>393</v>
      </c>
      <c r="B253" s="11" t="s">
        <v>16</v>
      </c>
      <c r="C253" s="4">
        <v>0.0</v>
      </c>
      <c r="D253" s="4">
        <v>1.0</v>
      </c>
      <c r="E253" s="4">
        <v>10.0</v>
      </c>
      <c r="F253" s="4">
        <v>0.0</v>
      </c>
      <c r="G253" s="4">
        <v>3.0</v>
      </c>
      <c r="H253" s="4">
        <v>51.0</v>
      </c>
    </row>
    <row r="254" ht="15.75" customHeight="1">
      <c r="A254" s="4" t="s">
        <v>394</v>
      </c>
      <c r="B254" s="11" t="s">
        <v>22</v>
      </c>
      <c r="F254" s="4">
        <v>0.0</v>
      </c>
      <c r="G254" s="4">
        <v>129.0</v>
      </c>
      <c r="H254" s="4">
        <v>57.0</v>
      </c>
      <c r="I254" s="4">
        <v>0.0</v>
      </c>
      <c r="J254" s="4">
        <v>287.0</v>
      </c>
      <c r="K254" s="4">
        <v>88.0</v>
      </c>
      <c r="L254" s="4">
        <v>0.0</v>
      </c>
      <c r="M254" s="4">
        <v>219.0</v>
      </c>
      <c r="N254" s="4">
        <v>72.0</v>
      </c>
    </row>
    <row r="255" ht="15.75" customHeight="1">
      <c r="A255" s="4" t="s">
        <v>395</v>
      </c>
      <c r="B255" s="11" t="s">
        <v>22</v>
      </c>
      <c r="C255" s="4">
        <v>0.0</v>
      </c>
      <c r="D255" s="4">
        <v>296.0</v>
      </c>
      <c r="E255" s="4">
        <v>8.0</v>
      </c>
      <c r="F255" s="4">
        <v>0.0</v>
      </c>
      <c r="G255" s="4">
        <v>426.0</v>
      </c>
      <c r="H255" s="4">
        <v>30.0</v>
      </c>
      <c r="I255" s="4">
        <v>0.0</v>
      </c>
      <c r="J255" s="4">
        <v>534.0</v>
      </c>
      <c r="K255" s="4">
        <v>60.0</v>
      </c>
      <c r="L255" s="4">
        <v>0.0</v>
      </c>
      <c r="M255" s="4">
        <v>647.0</v>
      </c>
      <c r="N255" s="4">
        <v>79.0</v>
      </c>
      <c r="O255" s="4">
        <v>0.0</v>
      </c>
      <c r="P255" s="4">
        <v>349.0</v>
      </c>
      <c r="Q255" s="4">
        <v>44.0</v>
      </c>
    </row>
    <row r="256" ht="15.75" customHeight="1">
      <c r="A256" s="4" t="s">
        <v>396</v>
      </c>
      <c r="B256" s="11" t="s">
        <v>82</v>
      </c>
      <c r="F256" s="4">
        <v>0.0</v>
      </c>
      <c r="G256" s="4">
        <v>72.0</v>
      </c>
      <c r="H256" s="4">
        <v>5.0</v>
      </c>
      <c r="I256" s="4">
        <v>0.0</v>
      </c>
      <c r="J256" s="4">
        <v>58.0</v>
      </c>
      <c r="K256" s="4">
        <v>49.0</v>
      </c>
      <c r="L256" s="4">
        <v>0.0</v>
      </c>
      <c r="M256" s="4">
        <v>63.0</v>
      </c>
      <c r="N256" s="4">
        <v>7.0</v>
      </c>
    </row>
    <row r="257" ht="15.75" customHeight="1">
      <c r="A257" s="4" t="s">
        <v>397</v>
      </c>
      <c r="B257" s="11" t="s">
        <v>52</v>
      </c>
      <c r="F257" s="4">
        <v>6.0</v>
      </c>
      <c r="G257" s="4">
        <v>0.0</v>
      </c>
      <c r="H257" s="4">
        <v>5.0</v>
      </c>
      <c r="I257" s="4">
        <v>16.0</v>
      </c>
      <c r="J257" s="4">
        <v>0.0</v>
      </c>
      <c r="K257" s="4">
        <v>43.0</v>
      </c>
      <c r="L257" s="4">
        <v>99.0</v>
      </c>
      <c r="M257" s="4">
        <v>0.0</v>
      </c>
      <c r="N257" s="4">
        <v>70.0</v>
      </c>
      <c r="O257" s="4">
        <v>236.0</v>
      </c>
      <c r="P257" s="4">
        <v>0.0</v>
      </c>
      <c r="Q257" s="4">
        <v>42.0</v>
      </c>
    </row>
    <row r="258" ht="15.75" customHeight="1">
      <c r="A258" s="4" t="s">
        <v>398</v>
      </c>
      <c r="B258" s="11" t="s">
        <v>19</v>
      </c>
      <c r="C258" s="4">
        <v>0.0</v>
      </c>
      <c r="D258" s="4">
        <v>650.0</v>
      </c>
      <c r="E258" s="4">
        <v>84.0</v>
      </c>
      <c r="F258" s="4">
        <v>0.0</v>
      </c>
      <c r="G258" s="4">
        <v>982.0</v>
      </c>
      <c r="H258" s="4">
        <v>133.0</v>
      </c>
      <c r="I258" s="4">
        <v>0.0</v>
      </c>
      <c r="J258" s="4">
        <v>770.0</v>
      </c>
      <c r="K258" s="4">
        <v>73.0</v>
      </c>
      <c r="L258" s="4">
        <v>0.0</v>
      </c>
      <c r="M258" s="4">
        <v>1070.0</v>
      </c>
      <c r="N258" s="4">
        <v>135.0</v>
      </c>
      <c r="O258" s="4">
        <v>0.0</v>
      </c>
      <c r="P258" s="4">
        <v>539.0</v>
      </c>
      <c r="Q258" s="4">
        <v>10.0</v>
      </c>
    </row>
    <row r="259" ht="15.75" customHeight="1">
      <c r="A259" s="4" t="s">
        <v>399</v>
      </c>
      <c r="B259" s="11" t="s">
        <v>64</v>
      </c>
    </row>
    <row r="260" ht="15.75" customHeight="1">
      <c r="A260" s="4" t="s">
        <v>400</v>
      </c>
      <c r="B260" s="11" t="s">
        <v>19</v>
      </c>
      <c r="C260" s="4">
        <v>5.0</v>
      </c>
      <c r="D260" s="4">
        <v>0.0</v>
      </c>
      <c r="E260" s="4">
        <v>1.0</v>
      </c>
      <c r="F260" s="4">
        <v>5.0</v>
      </c>
      <c r="G260" s="4">
        <v>0.0</v>
      </c>
      <c r="H260" s="4">
        <v>5.0</v>
      </c>
    </row>
    <row r="261" ht="15.75" customHeight="1">
      <c r="A261" s="4" t="s">
        <v>401</v>
      </c>
      <c r="B261" s="11" t="s">
        <v>19</v>
      </c>
      <c r="F261" s="4">
        <v>55.0</v>
      </c>
      <c r="G261" s="4">
        <v>0.0</v>
      </c>
      <c r="H261" s="4">
        <v>2.0</v>
      </c>
      <c r="L261" s="4">
        <v>76.0</v>
      </c>
      <c r="M261" s="4">
        <v>0.0</v>
      </c>
      <c r="N261" s="4">
        <v>9.0</v>
      </c>
      <c r="O261" s="4">
        <v>393.0</v>
      </c>
      <c r="P261" s="4">
        <v>0.0</v>
      </c>
      <c r="Q261" s="4">
        <v>2.0</v>
      </c>
    </row>
    <row r="262" ht="15.75" customHeight="1">
      <c r="A262" s="4" t="s">
        <v>402</v>
      </c>
      <c r="B262" s="11" t="s">
        <v>19</v>
      </c>
      <c r="C262" s="4">
        <v>423.0</v>
      </c>
      <c r="D262" s="4">
        <v>0.0</v>
      </c>
      <c r="E262" s="4">
        <v>98.0</v>
      </c>
      <c r="F262" s="4">
        <v>510.0</v>
      </c>
      <c r="G262" s="4">
        <v>0.0</v>
      </c>
      <c r="H262" s="4">
        <v>77.0</v>
      </c>
      <c r="I262" s="4">
        <v>741.0</v>
      </c>
      <c r="J262" s="4">
        <v>0.0</v>
      </c>
      <c r="K262" s="4">
        <v>88.0</v>
      </c>
      <c r="L262" s="4">
        <v>731.0</v>
      </c>
      <c r="M262" s="4">
        <v>0.0</v>
      </c>
      <c r="N262" s="4">
        <v>91.0</v>
      </c>
      <c r="O262" s="4">
        <v>228.0</v>
      </c>
      <c r="P262" s="4">
        <v>0.0</v>
      </c>
      <c r="Q262" s="4">
        <v>33.0</v>
      </c>
    </row>
    <row r="263" ht="15.75" customHeight="1">
      <c r="A263" s="4" t="s">
        <v>403</v>
      </c>
      <c r="B263" s="11" t="s">
        <v>64</v>
      </c>
      <c r="C263" s="4">
        <v>679.0</v>
      </c>
      <c r="D263" s="4">
        <v>0.0</v>
      </c>
      <c r="E263" s="4">
        <v>39.0</v>
      </c>
      <c r="F263" s="4">
        <v>811.0</v>
      </c>
      <c r="G263" s="4">
        <v>0.0</v>
      </c>
      <c r="H263" s="4">
        <v>4.0</v>
      </c>
      <c r="I263" s="4">
        <v>791.0</v>
      </c>
      <c r="J263" s="4">
        <v>0.0</v>
      </c>
      <c r="K263" s="4">
        <v>3.0</v>
      </c>
      <c r="L263" s="4">
        <v>746.0</v>
      </c>
      <c r="M263" s="4">
        <v>0.0</v>
      </c>
      <c r="N263" s="4">
        <v>3.0</v>
      </c>
      <c r="O263" s="4">
        <v>687.0</v>
      </c>
      <c r="P263" s="4">
        <v>0.0</v>
      </c>
      <c r="Q263" s="4">
        <v>0.0</v>
      </c>
    </row>
    <row r="264" ht="15.75" customHeight="1">
      <c r="A264" s="4" t="s">
        <v>404</v>
      </c>
      <c r="B264" s="11" t="s">
        <v>16</v>
      </c>
      <c r="C264" s="4">
        <v>137.0</v>
      </c>
      <c r="D264" s="4">
        <v>0.0</v>
      </c>
      <c r="E264" s="4">
        <v>27.0</v>
      </c>
      <c r="F264" s="4">
        <v>836.0</v>
      </c>
      <c r="G264" s="4">
        <v>0.0</v>
      </c>
      <c r="H264" s="4">
        <v>35.0</v>
      </c>
      <c r="I264" s="4">
        <v>928.0</v>
      </c>
      <c r="J264" s="4">
        <v>0.0</v>
      </c>
      <c r="K264" s="4">
        <v>12.0</v>
      </c>
      <c r="L264" s="4">
        <v>398.0</v>
      </c>
      <c r="M264" s="4">
        <v>0.0</v>
      </c>
      <c r="N264" s="4">
        <v>9.0</v>
      </c>
      <c r="O264" s="4">
        <v>541.0</v>
      </c>
      <c r="P264" s="4">
        <v>0.0</v>
      </c>
      <c r="Q264" s="4">
        <v>0.0</v>
      </c>
    </row>
    <row r="265" ht="15.75" customHeight="1">
      <c r="A265" s="4" t="s">
        <v>406</v>
      </c>
      <c r="B265" s="11" t="s">
        <v>16</v>
      </c>
    </row>
    <row r="266" ht="15.75" customHeight="1">
      <c r="A266" s="4" t="s">
        <v>407</v>
      </c>
      <c r="B266" s="11" t="s">
        <v>43</v>
      </c>
      <c r="F266" s="4">
        <v>0.0</v>
      </c>
      <c r="G266" s="4">
        <v>300.0</v>
      </c>
      <c r="H266" s="4">
        <v>71.0</v>
      </c>
      <c r="I266" s="4">
        <v>0.0</v>
      </c>
      <c r="J266" s="4">
        <v>0.0</v>
      </c>
      <c r="K266" s="4">
        <v>3.0</v>
      </c>
      <c r="L266" s="4">
        <v>0.0</v>
      </c>
      <c r="M266" s="4">
        <v>76.0</v>
      </c>
      <c r="N266" s="4">
        <v>68.0</v>
      </c>
    </row>
    <row r="267" ht="15.75" customHeight="1">
      <c r="A267" s="4" t="s">
        <v>408</v>
      </c>
      <c r="B267" s="11" t="s">
        <v>13</v>
      </c>
      <c r="C267" s="4">
        <v>48.0</v>
      </c>
      <c r="D267" s="4">
        <v>0.0</v>
      </c>
      <c r="E267" s="4">
        <v>249.0</v>
      </c>
      <c r="F267" s="4">
        <v>172.0</v>
      </c>
      <c r="G267" s="4">
        <v>0.0</v>
      </c>
      <c r="H267" s="4">
        <v>101.0</v>
      </c>
      <c r="I267" s="4">
        <v>470.0</v>
      </c>
      <c r="J267" s="4">
        <v>0.0</v>
      </c>
      <c r="K267" s="4">
        <v>106.0</v>
      </c>
      <c r="L267" s="4">
        <v>423.0</v>
      </c>
      <c r="M267" s="4">
        <v>0.0</v>
      </c>
      <c r="N267" s="4">
        <v>0.0</v>
      </c>
      <c r="O267" s="4">
        <v>469.0</v>
      </c>
      <c r="P267" s="4">
        <v>0.0</v>
      </c>
      <c r="Q267" s="4">
        <v>0.0</v>
      </c>
    </row>
    <row r="268" ht="15.75" customHeight="1">
      <c r="A268" s="4" t="s">
        <v>409</v>
      </c>
      <c r="B268" s="11" t="s">
        <v>67</v>
      </c>
    </row>
    <row r="269" ht="15.75" customHeight="1">
      <c r="A269" s="4" t="s">
        <v>410</v>
      </c>
      <c r="B269" s="11" t="s">
        <v>52</v>
      </c>
      <c r="C269" s="4">
        <v>371.0</v>
      </c>
      <c r="D269" s="4">
        <v>0.0</v>
      </c>
      <c r="E269" s="4">
        <v>85.0</v>
      </c>
      <c r="F269" s="4">
        <v>54.0</v>
      </c>
      <c r="G269" s="4">
        <v>0.0</v>
      </c>
      <c r="H269" s="4">
        <v>12.0</v>
      </c>
      <c r="I269" s="4">
        <v>268.0</v>
      </c>
      <c r="J269" s="4">
        <v>0.0</v>
      </c>
      <c r="K269" s="4">
        <v>234.0</v>
      </c>
      <c r="O269" s="4">
        <v>273.0</v>
      </c>
      <c r="P269" s="4">
        <v>0.0</v>
      </c>
      <c r="Q269" s="4">
        <v>181.0</v>
      </c>
    </row>
    <row r="270" ht="15.75" customHeight="1">
      <c r="A270" s="4" t="s">
        <v>412</v>
      </c>
      <c r="B270" s="11" t="s">
        <v>37</v>
      </c>
      <c r="C270" s="4">
        <v>0.0</v>
      </c>
      <c r="D270" s="4">
        <v>198.0</v>
      </c>
      <c r="E270" s="4">
        <v>208.0</v>
      </c>
      <c r="F270" s="4">
        <v>0.0</v>
      </c>
      <c r="G270" s="4">
        <v>680.0</v>
      </c>
      <c r="H270" s="4">
        <v>241.0</v>
      </c>
      <c r="I270" s="4">
        <v>0.0</v>
      </c>
      <c r="J270" s="4">
        <v>755.0</v>
      </c>
      <c r="K270" s="4">
        <v>148.0</v>
      </c>
      <c r="L270" s="4">
        <v>0.0</v>
      </c>
      <c r="M270" s="4">
        <v>929.0</v>
      </c>
      <c r="N270" s="4">
        <v>201.0</v>
      </c>
      <c r="O270" s="4">
        <v>0.0</v>
      </c>
      <c r="P270" s="4">
        <v>1083.0</v>
      </c>
      <c r="Q270" s="4">
        <v>67.0</v>
      </c>
    </row>
    <row r="271" ht="15.75" customHeight="1">
      <c r="A271" s="4" t="s">
        <v>413</v>
      </c>
      <c r="B271" s="11" t="s">
        <v>40</v>
      </c>
      <c r="C271" s="4">
        <v>0.0</v>
      </c>
      <c r="D271" s="4">
        <v>214.0</v>
      </c>
      <c r="E271" s="4">
        <v>93.0</v>
      </c>
      <c r="F271" s="4">
        <v>0.0</v>
      </c>
      <c r="G271" s="4">
        <v>131.0</v>
      </c>
      <c r="H271" s="4">
        <v>325.0</v>
      </c>
      <c r="I271" s="4">
        <v>4.0</v>
      </c>
      <c r="J271" s="4">
        <v>0.0</v>
      </c>
      <c r="K271" s="4">
        <v>35.0</v>
      </c>
      <c r="L271" s="4">
        <v>0.0</v>
      </c>
      <c r="M271" s="4">
        <v>144.0</v>
      </c>
      <c r="N271" s="4">
        <v>231.0</v>
      </c>
    </row>
    <row r="272" ht="15.75" customHeight="1">
      <c r="A272" s="4" t="s">
        <v>414</v>
      </c>
      <c r="B272" s="11" t="s">
        <v>82</v>
      </c>
      <c r="C272" s="4">
        <v>4.0</v>
      </c>
      <c r="D272" s="4">
        <v>0.0</v>
      </c>
      <c r="E272" s="4">
        <v>2.0</v>
      </c>
    </row>
    <row r="273" ht="15.75" customHeight="1">
      <c r="A273" s="4" t="s">
        <v>415</v>
      </c>
      <c r="B273" s="11" t="s">
        <v>97</v>
      </c>
      <c r="C273" s="4">
        <v>998.0</v>
      </c>
      <c r="D273" s="4">
        <v>0.0</v>
      </c>
      <c r="E273" s="4">
        <v>58.0</v>
      </c>
      <c r="F273" s="4">
        <v>1060.0</v>
      </c>
      <c r="G273" s="4">
        <v>0.0</v>
      </c>
      <c r="H273" s="4">
        <v>85.0</v>
      </c>
      <c r="I273" s="4">
        <v>1029.0</v>
      </c>
      <c r="J273" s="4">
        <v>0.0</v>
      </c>
      <c r="K273" s="4">
        <v>57.0</v>
      </c>
      <c r="L273" s="4">
        <v>1058.0</v>
      </c>
      <c r="M273" s="4">
        <v>0.0</v>
      </c>
      <c r="N273" s="4">
        <v>79.0</v>
      </c>
      <c r="O273" s="4">
        <v>1065.0</v>
      </c>
      <c r="P273" s="4">
        <v>0.0</v>
      </c>
      <c r="Q273" s="4">
        <v>68.0</v>
      </c>
    </row>
    <row r="274" ht="15.75" customHeight="1">
      <c r="A274" s="4" t="s">
        <v>416</v>
      </c>
      <c r="B274" s="11" t="s">
        <v>35</v>
      </c>
      <c r="C274" s="4">
        <v>0.0</v>
      </c>
      <c r="D274" s="4">
        <v>0.0</v>
      </c>
      <c r="E274" s="4">
        <v>1.0</v>
      </c>
      <c r="F274" s="4">
        <v>668.0</v>
      </c>
      <c r="G274" s="4">
        <v>0.0</v>
      </c>
      <c r="H274" s="4">
        <v>69.0</v>
      </c>
      <c r="I274" s="4">
        <v>923.0</v>
      </c>
      <c r="J274" s="4">
        <v>0.0</v>
      </c>
      <c r="K274" s="4">
        <v>78.0</v>
      </c>
      <c r="L274" s="4">
        <v>886.0</v>
      </c>
      <c r="M274" s="4">
        <v>0.0</v>
      </c>
      <c r="N274" s="4">
        <v>14.0</v>
      </c>
      <c r="O274" s="4">
        <v>872.0</v>
      </c>
      <c r="P274" s="4">
        <v>1.0</v>
      </c>
      <c r="Q274" s="4">
        <v>0.0</v>
      </c>
    </row>
    <row r="275" ht="15.75" customHeight="1">
      <c r="A275" s="4" t="s">
        <v>417</v>
      </c>
      <c r="B275" s="11" t="s">
        <v>35</v>
      </c>
      <c r="F275" s="4">
        <v>0.0</v>
      </c>
      <c r="G275" s="4">
        <v>15.0</v>
      </c>
      <c r="H275" s="4">
        <v>50.0</v>
      </c>
    </row>
    <row r="276" ht="15.75" customHeight="1">
      <c r="A276" s="4" t="s">
        <v>418</v>
      </c>
      <c r="B276" s="11" t="s">
        <v>61</v>
      </c>
      <c r="C276" s="4">
        <v>0.0</v>
      </c>
      <c r="D276" s="4">
        <v>15.0</v>
      </c>
      <c r="E276" s="4">
        <v>102.0</v>
      </c>
      <c r="F276" s="4">
        <v>0.0</v>
      </c>
      <c r="G276" s="4">
        <v>45.0</v>
      </c>
      <c r="H276" s="4">
        <v>278.0</v>
      </c>
    </row>
    <row r="277" ht="15.75" customHeight="1">
      <c r="A277" s="4" t="s">
        <v>420</v>
      </c>
      <c r="B277" s="11" t="s">
        <v>97</v>
      </c>
      <c r="O277" s="4">
        <v>4.0</v>
      </c>
      <c r="P277" s="4">
        <v>0.0</v>
      </c>
      <c r="Q277" s="4">
        <v>0.0</v>
      </c>
    </row>
    <row r="278" ht="15.75" customHeight="1">
      <c r="A278" s="4" t="s">
        <v>421</v>
      </c>
      <c r="B278" s="11" t="s">
        <v>61</v>
      </c>
      <c r="C278" s="4">
        <v>673.0</v>
      </c>
      <c r="D278" s="4">
        <v>0.0</v>
      </c>
      <c r="E278" s="4">
        <v>67.0</v>
      </c>
      <c r="F278" s="4">
        <v>8.0</v>
      </c>
      <c r="G278" s="4">
        <v>0.0</v>
      </c>
      <c r="H278" s="4">
        <v>0.0</v>
      </c>
      <c r="I278" s="4">
        <v>750.0</v>
      </c>
      <c r="J278" s="4">
        <v>0.0</v>
      </c>
      <c r="K278" s="4">
        <v>0.0</v>
      </c>
      <c r="L278" s="4">
        <v>428.0</v>
      </c>
      <c r="M278" s="4">
        <v>0.0</v>
      </c>
      <c r="N278" s="4">
        <v>0.0</v>
      </c>
      <c r="O278" s="4">
        <v>104.0</v>
      </c>
      <c r="P278" s="4">
        <v>0.0</v>
      </c>
      <c r="Q278" s="4">
        <v>0.0</v>
      </c>
    </row>
    <row r="279" ht="15.75" customHeight="1">
      <c r="A279" s="4" t="s">
        <v>422</v>
      </c>
      <c r="B279" s="11" t="s">
        <v>16</v>
      </c>
    </row>
    <row r="280" ht="15.75" customHeight="1">
      <c r="A280" s="4" t="s">
        <v>423</v>
      </c>
      <c r="B280" s="11" t="s">
        <v>19</v>
      </c>
      <c r="C280" s="4">
        <v>0.0</v>
      </c>
      <c r="D280" s="4">
        <v>779.0</v>
      </c>
      <c r="E280" s="4">
        <v>126.0</v>
      </c>
      <c r="F280" s="4">
        <v>0.0</v>
      </c>
      <c r="G280" s="4">
        <v>426.0</v>
      </c>
      <c r="H280" s="4">
        <v>24.0</v>
      </c>
      <c r="I280" s="4">
        <v>0.0</v>
      </c>
      <c r="J280" s="4">
        <v>885.0</v>
      </c>
      <c r="K280" s="4">
        <v>113.0</v>
      </c>
      <c r="L280" s="4">
        <v>0.0</v>
      </c>
      <c r="M280" s="4">
        <v>560.0</v>
      </c>
      <c r="N280" s="4">
        <v>37.0</v>
      </c>
      <c r="O280" s="4">
        <v>0.0</v>
      </c>
      <c r="P280" s="4">
        <v>1053.0</v>
      </c>
      <c r="Q280" s="4">
        <v>208.0</v>
      </c>
    </row>
    <row r="281" ht="15.75" customHeight="1">
      <c r="A281" s="4" t="s">
        <v>424</v>
      </c>
      <c r="B281" s="11" t="s">
        <v>97</v>
      </c>
    </row>
    <row r="282" ht="15.75" customHeight="1">
      <c r="A282" s="4" t="s">
        <v>426</v>
      </c>
      <c r="B282" s="11" t="s">
        <v>64</v>
      </c>
      <c r="C282" s="4">
        <v>479.0</v>
      </c>
      <c r="D282" s="4">
        <v>0.0</v>
      </c>
      <c r="E282" s="4">
        <v>113.0</v>
      </c>
      <c r="F282" s="4">
        <v>194.0</v>
      </c>
      <c r="G282" s="4">
        <v>0.0</v>
      </c>
      <c r="H282" s="4">
        <v>59.0</v>
      </c>
      <c r="I282" s="4">
        <v>468.0</v>
      </c>
      <c r="J282" s="4">
        <v>0.0</v>
      </c>
      <c r="K282" s="4">
        <v>107.0</v>
      </c>
      <c r="L282" s="4">
        <v>443.0</v>
      </c>
      <c r="M282" s="4">
        <v>0.0</v>
      </c>
      <c r="N282" s="4">
        <v>46.0</v>
      </c>
      <c r="O282" s="4">
        <v>271.0</v>
      </c>
      <c r="P282" s="4">
        <v>0.0</v>
      </c>
      <c r="Q282" s="4">
        <v>37.0</v>
      </c>
    </row>
    <row r="283" ht="15.75" customHeight="1">
      <c r="A283" s="4" t="s">
        <v>428</v>
      </c>
      <c r="B283" s="11" t="s">
        <v>16</v>
      </c>
      <c r="F283" s="4">
        <v>0.0</v>
      </c>
      <c r="G283" s="4">
        <v>0.0</v>
      </c>
      <c r="H283" s="4">
        <v>9.0</v>
      </c>
      <c r="L283" s="4">
        <v>10.0</v>
      </c>
      <c r="M283" s="4">
        <v>0.0</v>
      </c>
      <c r="N283" s="4">
        <v>28.0</v>
      </c>
      <c r="O283" s="4">
        <v>2.0</v>
      </c>
      <c r="P283" s="4">
        <v>0.0</v>
      </c>
      <c r="Q283" s="4">
        <v>28.0</v>
      </c>
    </row>
    <row r="284" ht="15.75" customHeight="1">
      <c r="A284" s="4" t="s">
        <v>429</v>
      </c>
      <c r="B284" s="11" t="s">
        <v>37</v>
      </c>
      <c r="C284" s="4">
        <v>0.0</v>
      </c>
      <c r="D284" s="4">
        <v>64.0</v>
      </c>
      <c r="E284" s="4">
        <v>11.0</v>
      </c>
      <c r="F284" s="4">
        <v>0.0</v>
      </c>
      <c r="G284" s="4">
        <v>136.0</v>
      </c>
      <c r="H284" s="4">
        <v>95.0</v>
      </c>
      <c r="I284" s="4">
        <v>0.0</v>
      </c>
      <c r="J284" s="4">
        <v>30.0</v>
      </c>
      <c r="K284" s="4">
        <v>12.0</v>
      </c>
      <c r="L284" s="4">
        <v>0.0</v>
      </c>
      <c r="M284" s="4">
        <v>54.0</v>
      </c>
      <c r="N284" s="4">
        <v>18.0</v>
      </c>
    </row>
    <row r="285" ht="15.75" customHeight="1">
      <c r="A285" s="4" t="s">
        <v>430</v>
      </c>
      <c r="B285" s="11" t="s">
        <v>16</v>
      </c>
      <c r="C285" s="4">
        <v>0.0</v>
      </c>
      <c r="D285" s="4">
        <v>312.0</v>
      </c>
      <c r="E285" s="4">
        <v>24.0</v>
      </c>
      <c r="F285" s="4">
        <v>0.0</v>
      </c>
      <c r="G285" s="4">
        <v>570.0</v>
      </c>
      <c r="H285" s="4">
        <v>74.0</v>
      </c>
      <c r="I285" s="4">
        <v>0.0</v>
      </c>
      <c r="J285" s="4">
        <v>671.0</v>
      </c>
      <c r="K285" s="4">
        <v>82.0</v>
      </c>
      <c r="L285" s="4">
        <v>0.0</v>
      </c>
      <c r="M285" s="4">
        <v>585.0</v>
      </c>
      <c r="N285" s="4">
        <v>71.0</v>
      </c>
      <c r="O285" s="4">
        <v>0.0</v>
      </c>
      <c r="P285" s="4">
        <v>447.0</v>
      </c>
      <c r="Q285" s="4">
        <v>75.0</v>
      </c>
    </row>
    <row r="286" ht="15.75" customHeight="1">
      <c r="A286" s="4" t="s">
        <v>431</v>
      </c>
      <c r="B286" s="11" t="s">
        <v>61</v>
      </c>
      <c r="C286" s="4">
        <v>0.0</v>
      </c>
      <c r="D286" s="4">
        <v>675.0</v>
      </c>
      <c r="E286" s="4">
        <v>63.0</v>
      </c>
      <c r="F286" s="4">
        <v>0.0</v>
      </c>
      <c r="G286" s="4">
        <v>1027.0</v>
      </c>
      <c r="H286" s="4">
        <v>93.0</v>
      </c>
      <c r="I286" s="4">
        <v>0.0</v>
      </c>
      <c r="J286" s="4">
        <v>1015.0</v>
      </c>
      <c r="K286" s="4">
        <v>23.0</v>
      </c>
      <c r="L286" s="4">
        <v>0.0</v>
      </c>
      <c r="M286" s="4">
        <v>786.0</v>
      </c>
      <c r="N286" s="4">
        <v>16.0</v>
      </c>
      <c r="O286" s="4">
        <v>0.0</v>
      </c>
      <c r="P286" s="4">
        <v>904.0</v>
      </c>
      <c r="Q286" s="4">
        <v>15.0</v>
      </c>
    </row>
    <row r="287" ht="15.75" customHeight="1">
      <c r="A287" s="4" t="s">
        <v>432</v>
      </c>
      <c r="B287" s="11" t="s">
        <v>43</v>
      </c>
    </row>
    <row r="288" ht="15.75" customHeight="1">
      <c r="A288" s="4" t="s">
        <v>434</v>
      </c>
      <c r="B288" s="11" t="s">
        <v>40</v>
      </c>
      <c r="C288" s="4">
        <v>566.0</v>
      </c>
      <c r="D288" s="4">
        <v>0.0</v>
      </c>
      <c r="E288" s="4">
        <v>0.0</v>
      </c>
      <c r="F288" s="4">
        <v>175.0</v>
      </c>
      <c r="G288" s="4">
        <v>0.0</v>
      </c>
      <c r="H288" s="4">
        <v>6.0</v>
      </c>
      <c r="I288" s="4">
        <v>140.0</v>
      </c>
      <c r="J288" s="4">
        <v>0.0</v>
      </c>
      <c r="K288" s="4">
        <v>48.0</v>
      </c>
    </row>
    <row r="289" ht="15.75" customHeight="1">
      <c r="A289" s="4" t="s">
        <v>436</v>
      </c>
      <c r="B289" s="11" t="s">
        <v>67</v>
      </c>
    </row>
    <row r="290" ht="15.75" customHeight="1">
      <c r="A290" s="4" t="s">
        <v>437</v>
      </c>
      <c r="B290" s="11" t="s">
        <v>97</v>
      </c>
    </row>
    <row r="291" ht="15.75" customHeight="1">
      <c r="A291" s="4" t="s">
        <v>438</v>
      </c>
      <c r="B291" s="11" t="s">
        <v>67</v>
      </c>
      <c r="C291" s="4">
        <v>450.0</v>
      </c>
      <c r="D291" s="4">
        <v>0.0</v>
      </c>
      <c r="E291" s="4">
        <v>167.0</v>
      </c>
      <c r="F291" s="4">
        <v>588.0</v>
      </c>
      <c r="G291" s="4">
        <v>0.0</v>
      </c>
      <c r="H291" s="4">
        <v>210.0</v>
      </c>
      <c r="I291" s="4">
        <v>789.0</v>
      </c>
      <c r="J291" s="4">
        <v>0.0</v>
      </c>
      <c r="K291" s="4">
        <v>83.0</v>
      </c>
      <c r="L291" s="4">
        <v>849.0</v>
      </c>
      <c r="M291" s="4">
        <v>0.0</v>
      </c>
      <c r="N291" s="4">
        <v>137.0</v>
      </c>
      <c r="O291" s="4">
        <v>776.0</v>
      </c>
      <c r="P291" s="4">
        <v>0.0</v>
      </c>
      <c r="Q291" s="4">
        <v>83.0</v>
      </c>
    </row>
    <row r="292" ht="15.75" customHeight="1">
      <c r="A292" s="4" t="s">
        <v>439</v>
      </c>
      <c r="B292" s="11" t="s">
        <v>35</v>
      </c>
      <c r="C292" s="4">
        <v>68.0</v>
      </c>
      <c r="D292" s="4">
        <v>0.0</v>
      </c>
      <c r="E292" s="4">
        <v>25.0</v>
      </c>
      <c r="F292" s="4">
        <v>0.0</v>
      </c>
      <c r="G292" s="4">
        <v>0.0</v>
      </c>
      <c r="H292" s="4">
        <v>9.0</v>
      </c>
      <c r="I292" s="4">
        <v>220.0</v>
      </c>
      <c r="J292" s="4">
        <v>0.0</v>
      </c>
      <c r="K292" s="4">
        <v>128.0</v>
      </c>
      <c r="L292" s="4">
        <v>210.0</v>
      </c>
      <c r="M292" s="4">
        <v>0.0</v>
      </c>
      <c r="N292" s="4">
        <v>130.0</v>
      </c>
      <c r="O292" s="4">
        <v>168.0</v>
      </c>
      <c r="P292" s="4">
        <v>0.0</v>
      </c>
      <c r="Q292" s="4">
        <v>126.0</v>
      </c>
    </row>
    <row r="293" ht="15.75" customHeight="1">
      <c r="A293" s="4" t="s">
        <v>440</v>
      </c>
      <c r="B293" s="11" t="s">
        <v>52</v>
      </c>
      <c r="C293" s="4">
        <v>0.0</v>
      </c>
      <c r="D293" s="4">
        <v>74.0</v>
      </c>
      <c r="E293" s="4">
        <v>175.0</v>
      </c>
      <c r="F293" s="4">
        <v>0.0</v>
      </c>
      <c r="G293" s="4">
        <v>157.0</v>
      </c>
      <c r="H293" s="4">
        <v>280.0</v>
      </c>
      <c r="L293" s="4">
        <v>0.0</v>
      </c>
      <c r="M293" s="4">
        <v>39.0</v>
      </c>
      <c r="N293" s="4">
        <v>151.0</v>
      </c>
    </row>
    <row r="294" ht="15.75" customHeight="1">
      <c r="A294" s="4" t="s">
        <v>441</v>
      </c>
      <c r="B294" s="11" t="s">
        <v>52</v>
      </c>
      <c r="C294" s="4">
        <v>0.0</v>
      </c>
      <c r="D294" s="4">
        <v>153.0</v>
      </c>
      <c r="E294" s="4">
        <v>158.0</v>
      </c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5.86"/>
    <col customWidth="1" min="3" max="3" width="8.14"/>
    <col customWidth="1" min="4" max="4" width="9.43"/>
    <col customWidth="1" min="5" max="5" width="6.86"/>
    <col customWidth="1" min="6" max="6" width="9.14"/>
    <col customWidth="1" min="7" max="7" width="4.57"/>
    <col customWidth="1" min="8" max="8" width="9.14"/>
    <col customWidth="1" min="9" max="9" width="12.14"/>
    <col customWidth="1" min="10" max="10" width="9.14"/>
    <col customWidth="1" min="11" max="11" width="16.29"/>
    <col customWidth="1" min="12" max="12" width="9.14"/>
    <col customWidth="1" min="13" max="13" width="8.14"/>
    <col customWidth="1" min="14" max="14" width="9.14"/>
    <col customWidth="1" min="15" max="15" width="8.0"/>
    <col customWidth="1" min="16" max="27" width="9.14"/>
    <col customWidth="1" min="28" max="28" width="9.43"/>
    <col customWidth="1" min="29" max="57" width="9.14"/>
  </cols>
  <sheetData>
    <row r="1">
      <c r="A1" s="12" t="s">
        <v>458</v>
      </c>
      <c r="V1" s="13"/>
      <c r="W1" s="12">
        <v>2013.0</v>
      </c>
      <c r="AC1" s="13"/>
      <c r="AD1" s="12">
        <v>2014.0</v>
      </c>
      <c r="AJ1" s="13"/>
      <c r="AK1" s="12">
        <v>2015.0</v>
      </c>
      <c r="AQ1" s="13"/>
      <c r="AR1" s="12">
        <v>2016.0</v>
      </c>
      <c r="AX1" s="13"/>
      <c r="AY1" s="12">
        <v>2017.0</v>
      </c>
      <c r="BE1" s="12"/>
    </row>
    <row r="2">
      <c r="A2" s="12" t="s">
        <v>1</v>
      </c>
      <c r="B2" s="12" t="s">
        <v>459</v>
      </c>
      <c r="C2" s="12" t="s">
        <v>4</v>
      </c>
      <c r="D2" s="12" t="s">
        <v>5</v>
      </c>
      <c r="E2" s="12" t="s">
        <v>6</v>
      </c>
      <c r="F2" s="12" t="s">
        <v>460</v>
      </c>
      <c r="G2" s="12" t="s">
        <v>7</v>
      </c>
      <c r="H2" s="12" t="s">
        <v>461</v>
      </c>
      <c r="I2" s="12" t="s">
        <v>462</v>
      </c>
      <c r="J2" s="12" t="s">
        <v>463</v>
      </c>
      <c r="K2" s="12" t="s">
        <v>464</v>
      </c>
      <c r="L2" s="12" t="s">
        <v>465</v>
      </c>
      <c r="M2" s="12" t="s">
        <v>10</v>
      </c>
      <c r="N2" s="12" t="s">
        <v>466</v>
      </c>
      <c r="O2" s="12" t="s">
        <v>11</v>
      </c>
      <c r="P2" s="12" t="s">
        <v>467</v>
      </c>
      <c r="Q2" s="12" t="s">
        <v>468</v>
      </c>
      <c r="R2" s="12" t="s">
        <v>469</v>
      </c>
      <c r="S2" s="12" t="s">
        <v>470</v>
      </c>
      <c r="T2" s="12" t="s">
        <v>471</v>
      </c>
      <c r="U2" s="12" t="s">
        <v>472</v>
      </c>
      <c r="V2" s="13"/>
      <c r="W2" s="12" t="s">
        <v>473</v>
      </c>
      <c r="X2" s="12" t="s">
        <v>474</v>
      </c>
      <c r="Y2" s="12" t="s">
        <v>475</v>
      </c>
      <c r="Z2" s="12" t="s">
        <v>476</v>
      </c>
      <c r="AA2" s="12" t="s">
        <v>477</v>
      </c>
      <c r="AB2" s="12" t="s">
        <v>478</v>
      </c>
      <c r="AC2" s="13"/>
      <c r="AD2" s="12" t="s">
        <v>473</v>
      </c>
      <c r="AE2" s="12" t="s">
        <v>474</v>
      </c>
      <c r="AF2" s="12" t="s">
        <v>475</v>
      </c>
      <c r="AG2" s="12" t="s">
        <v>476</v>
      </c>
      <c r="AH2" s="12" t="s">
        <v>477</v>
      </c>
      <c r="AI2" s="12" t="s">
        <v>478</v>
      </c>
      <c r="AJ2" s="13"/>
      <c r="AK2" s="12" t="s">
        <v>473</v>
      </c>
      <c r="AL2" s="12" t="s">
        <v>474</v>
      </c>
      <c r="AM2" s="12" t="s">
        <v>475</v>
      </c>
      <c r="AN2" s="12" t="s">
        <v>476</v>
      </c>
      <c r="AO2" s="12" t="s">
        <v>477</v>
      </c>
      <c r="AP2" s="12" t="s">
        <v>478</v>
      </c>
      <c r="AQ2" s="13"/>
      <c r="AR2" s="12" t="s">
        <v>473</v>
      </c>
      <c r="AS2" s="12" t="s">
        <v>474</v>
      </c>
      <c r="AT2" s="12" t="s">
        <v>475</v>
      </c>
      <c r="AU2" s="12" t="s">
        <v>476</v>
      </c>
      <c r="AV2" s="12" t="s">
        <v>477</v>
      </c>
      <c r="AW2" s="12" t="s">
        <v>478</v>
      </c>
      <c r="AX2" s="13"/>
      <c r="AY2" s="12" t="s">
        <v>473</v>
      </c>
      <c r="AZ2" s="12" t="s">
        <v>474</v>
      </c>
      <c r="BA2" s="12" t="s">
        <v>475</v>
      </c>
      <c r="BB2" s="12" t="s">
        <v>476</v>
      </c>
      <c r="BC2" s="12" t="s">
        <v>477</v>
      </c>
      <c r="BD2" s="12" t="s">
        <v>478</v>
      </c>
      <c r="BE2" s="12"/>
    </row>
    <row r="3">
      <c r="A3" s="11" t="s">
        <v>81</v>
      </c>
      <c r="B3" s="11" t="s">
        <v>82</v>
      </c>
      <c r="C3" s="11">
        <v>75.25</v>
      </c>
      <c r="D3" s="11">
        <v>303.0</v>
      </c>
      <c r="E3" s="11">
        <v>5.33</v>
      </c>
      <c r="F3" s="11">
        <v>-1.80312208470303</v>
      </c>
      <c r="G3" s="11"/>
      <c r="H3" s="11"/>
      <c r="I3" s="11">
        <v>25.5</v>
      </c>
      <c r="J3" s="11">
        <v>-1.58009589905844</v>
      </c>
      <c r="K3" s="11">
        <v>98.0</v>
      </c>
      <c r="L3" s="11">
        <v>-1.83514468047393</v>
      </c>
      <c r="M3" s="11">
        <v>4.71</v>
      </c>
      <c r="N3" s="11">
        <v>-1.00139929353496</v>
      </c>
      <c r="O3" s="11">
        <v>7.81</v>
      </c>
      <c r="P3" s="11">
        <v>-1.44813965335581</v>
      </c>
      <c r="Q3" s="11">
        <v>-7.66790161112616</v>
      </c>
      <c r="R3" s="11">
        <v>-1.53358032222523</v>
      </c>
      <c r="S3" s="11"/>
      <c r="T3" s="11"/>
      <c r="U3" s="11"/>
      <c r="V3" s="14"/>
      <c r="W3" s="11"/>
      <c r="X3" s="11"/>
      <c r="Y3" s="11"/>
      <c r="Z3" s="11"/>
      <c r="AA3" s="11">
        <v>0.0</v>
      </c>
      <c r="AB3" s="11"/>
      <c r="AC3" s="14"/>
      <c r="AD3" s="11"/>
      <c r="AE3" s="11"/>
      <c r="AF3" s="11"/>
      <c r="AG3" s="11"/>
      <c r="AH3" s="11">
        <v>0.0</v>
      </c>
      <c r="AI3" s="11"/>
      <c r="AJ3" s="14"/>
      <c r="AK3" s="11"/>
      <c r="AL3" s="11"/>
      <c r="AM3" s="11"/>
      <c r="AN3" s="11"/>
      <c r="AO3" s="11">
        <v>0.0</v>
      </c>
      <c r="AP3" s="11"/>
      <c r="AQ3" s="14"/>
      <c r="AR3" s="11"/>
      <c r="AS3" s="11"/>
      <c r="AT3" s="11"/>
      <c r="AU3" s="11"/>
      <c r="AV3" s="11">
        <v>0.0</v>
      </c>
      <c r="AW3" s="11"/>
      <c r="AX3" s="14"/>
      <c r="AY3" s="11"/>
      <c r="AZ3" s="11"/>
      <c r="BA3" s="11"/>
      <c r="BB3" s="11"/>
      <c r="BC3" s="11">
        <v>0.0</v>
      </c>
      <c r="BD3" s="11"/>
      <c r="BE3" s="11"/>
    </row>
    <row r="4">
      <c r="A4" s="11" t="s">
        <v>84</v>
      </c>
      <c r="B4" s="11" t="s">
        <v>82</v>
      </c>
      <c r="C4" s="11">
        <v>75.0</v>
      </c>
      <c r="D4" s="11">
        <v>314.0</v>
      </c>
      <c r="E4" s="11">
        <v>4.99</v>
      </c>
      <c r="F4" s="11">
        <v>-0.675803005513141</v>
      </c>
      <c r="G4" s="11">
        <v>31.0</v>
      </c>
      <c r="H4" s="11">
        <v>1.49490744699555</v>
      </c>
      <c r="I4" s="11">
        <v>26.5</v>
      </c>
      <c r="J4" s="11">
        <v>-1.34861747412136</v>
      </c>
      <c r="K4" s="11">
        <v>108.0</v>
      </c>
      <c r="L4" s="11">
        <v>-0.779330525824723</v>
      </c>
      <c r="M4" s="11">
        <v>4.74</v>
      </c>
      <c r="N4" s="11">
        <v>-1.1088175636184</v>
      </c>
      <c r="O4" s="11">
        <v>7.31</v>
      </c>
      <c r="P4" s="11">
        <v>-0.215034159936216</v>
      </c>
      <c r="Q4" s="11">
        <v>-2.6326952820183</v>
      </c>
      <c r="R4" s="11">
        <v>-0.438782547003049</v>
      </c>
      <c r="S4" s="11">
        <v>4.0</v>
      </c>
      <c r="T4" s="11">
        <v>107.0</v>
      </c>
      <c r="U4" s="11">
        <v>94.0</v>
      </c>
      <c r="V4" s="14"/>
      <c r="W4" s="11">
        <v>9.0</v>
      </c>
      <c r="X4" s="11">
        <v>567.0</v>
      </c>
      <c r="Y4" s="11">
        <v>0.0</v>
      </c>
      <c r="Z4" s="11">
        <v>0.0</v>
      </c>
      <c r="AA4" s="11">
        <v>567.0</v>
      </c>
      <c r="AB4" s="11">
        <v>63.0</v>
      </c>
      <c r="AC4" s="14"/>
      <c r="AD4" s="11">
        <v>11.0</v>
      </c>
      <c r="AE4" s="11">
        <v>648.0</v>
      </c>
      <c r="AF4" s="11">
        <v>0.0</v>
      </c>
      <c r="AG4" s="11">
        <v>36.0</v>
      </c>
      <c r="AH4" s="11">
        <v>684.0</v>
      </c>
      <c r="AI4" s="11">
        <v>62.1818181818182</v>
      </c>
      <c r="AJ4" s="14"/>
      <c r="AK4" s="11">
        <v>5.0</v>
      </c>
      <c r="AL4" s="11">
        <v>305.0</v>
      </c>
      <c r="AM4" s="11">
        <v>0.0</v>
      </c>
      <c r="AN4" s="11">
        <v>17.0</v>
      </c>
      <c r="AO4" s="11">
        <v>322.0</v>
      </c>
      <c r="AP4" s="11">
        <v>64.4</v>
      </c>
      <c r="AQ4" s="14"/>
      <c r="AR4" s="11">
        <v>16.0</v>
      </c>
      <c r="AS4" s="11">
        <v>247.0</v>
      </c>
      <c r="AT4" s="11">
        <v>0.0</v>
      </c>
      <c r="AU4" s="11">
        <v>67.0</v>
      </c>
      <c r="AV4" s="11">
        <v>314.0</v>
      </c>
      <c r="AW4" s="11">
        <v>19.625</v>
      </c>
      <c r="AX4" s="14"/>
      <c r="AY4" s="11">
        <v>16.0</v>
      </c>
      <c r="AZ4" s="11">
        <v>148.0</v>
      </c>
      <c r="BA4" s="11">
        <v>0.0</v>
      </c>
      <c r="BB4" s="11">
        <v>74.0</v>
      </c>
      <c r="BC4" s="11">
        <v>222.0</v>
      </c>
      <c r="BD4" s="11">
        <v>13.875</v>
      </c>
      <c r="BE4" s="11"/>
    </row>
    <row r="5">
      <c r="A5" s="11" t="s">
        <v>223</v>
      </c>
      <c r="B5" s="11" t="s">
        <v>82</v>
      </c>
      <c r="C5" s="11">
        <v>75.38</v>
      </c>
      <c r="D5" s="11">
        <v>310.0</v>
      </c>
      <c r="E5" s="11">
        <v>5.2</v>
      </c>
      <c r="F5" s="11">
        <v>-1.37208831913042</v>
      </c>
      <c r="G5" s="11">
        <v>25.0</v>
      </c>
      <c r="H5" s="11">
        <v>0.641716367490773</v>
      </c>
      <c r="I5" s="11">
        <v>25.0</v>
      </c>
      <c r="J5" s="11">
        <v>-1.69583511152698</v>
      </c>
      <c r="K5" s="11">
        <v>98.0</v>
      </c>
      <c r="L5" s="11">
        <v>-1.83514468047393</v>
      </c>
      <c r="M5" s="11">
        <v>4.83</v>
      </c>
      <c r="N5" s="11">
        <v>-1.43107237386875</v>
      </c>
      <c r="O5" s="11">
        <v>7.6</v>
      </c>
      <c r="P5" s="11">
        <v>-0.930235346119581</v>
      </c>
      <c r="Q5" s="11">
        <v>-6.62265946362889</v>
      </c>
      <c r="R5" s="11">
        <v>-1.10377657727148</v>
      </c>
      <c r="S5" s="11"/>
      <c r="T5" s="11"/>
      <c r="U5" s="11"/>
      <c r="V5" s="14"/>
      <c r="W5" s="11"/>
      <c r="X5" s="11"/>
      <c r="Y5" s="11"/>
      <c r="Z5" s="11"/>
      <c r="AA5" s="11">
        <v>0.0</v>
      </c>
      <c r="AB5" s="11"/>
      <c r="AC5" s="14"/>
      <c r="AD5" s="11"/>
      <c r="AE5" s="11"/>
      <c r="AF5" s="11"/>
      <c r="AG5" s="11"/>
      <c r="AH5" s="11">
        <v>0.0</v>
      </c>
      <c r="AI5" s="11"/>
      <c r="AJ5" s="14"/>
      <c r="AK5" s="11"/>
      <c r="AL5" s="11"/>
      <c r="AM5" s="11"/>
      <c r="AN5" s="11"/>
      <c r="AO5" s="11">
        <v>0.0</v>
      </c>
      <c r="AP5" s="11"/>
      <c r="AQ5" s="14"/>
      <c r="AR5" s="11"/>
      <c r="AS5" s="11"/>
      <c r="AT5" s="11"/>
      <c r="AU5" s="11"/>
      <c r="AV5" s="11">
        <v>0.0</v>
      </c>
      <c r="AW5" s="11"/>
      <c r="AX5" s="14"/>
      <c r="AY5" s="11"/>
      <c r="AZ5" s="11"/>
      <c r="BA5" s="11"/>
      <c r="BB5" s="11"/>
      <c r="BC5" s="11">
        <v>0.0</v>
      </c>
      <c r="BD5" s="11"/>
      <c r="BE5" s="11"/>
    </row>
    <row r="6">
      <c r="A6" s="11" t="s">
        <v>319</v>
      </c>
      <c r="B6" s="11" t="s">
        <v>82</v>
      </c>
      <c r="C6" s="11">
        <v>75.0</v>
      </c>
      <c r="D6" s="11">
        <v>302.0</v>
      </c>
      <c r="E6" s="11">
        <v>5.43</v>
      </c>
      <c r="F6" s="11">
        <v>-2.13468651975888</v>
      </c>
      <c r="G6" s="11">
        <v>27.0</v>
      </c>
      <c r="H6" s="11">
        <v>0.926113393992366</v>
      </c>
      <c r="I6" s="11">
        <v>24.0</v>
      </c>
      <c r="J6" s="11">
        <v>-1.92731353646406</v>
      </c>
      <c r="K6" s="11">
        <v>92.0</v>
      </c>
      <c r="L6" s="11">
        <v>-2.46863317326345</v>
      </c>
      <c r="M6" s="11">
        <v>4.96</v>
      </c>
      <c r="N6" s="11">
        <v>-1.89655154423036</v>
      </c>
      <c r="O6" s="11">
        <v>7.9</v>
      </c>
      <c r="P6" s="11">
        <v>-1.67009864217134</v>
      </c>
      <c r="Q6" s="11">
        <v>-9.17117002189571</v>
      </c>
      <c r="R6" s="11">
        <v>-1.52852833698262</v>
      </c>
      <c r="S6" s="11"/>
      <c r="T6" s="11"/>
      <c r="U6" s="11"/>
      <c r="V6" s="14"/>
      <c r="W6" s="11"/>
      <c r="X6" s="11"/>
      <c r="Y6" s="11"/>
      <c r="Z6" s="11"/>
      <c r="AA6" s="11">
        <v>0.0</v>
      </c>
      <c r="AB6" s="11"/>
      <c r="AC6" s="14"/>
      <c r="AD6" s="11"/>
      <c r="AE6" s="11"/>
      <c r="AF6" s="11"/>
      <c r="AG6" s="11"/>
      <c r="AH6" s="11">
        <v>0.0</v>
      </c>
      <c r="AI6" s="11"/>
      <c r="AJ6" s="14"/>
      <c r="AK6" s="11"/>
      <c r="AL6" s="11"/>
      <c r="AM6" s="11"/>
      <c r="AN6" s="11"/>
      <c r="AO6" s="11">
        <v>0.0</v>
      </c>
      <c r="AP6" s="11"/>
      <c r="AQ6" s="14"/>
      <c r="AR6" s="11"/>
      <c r="AS6" s="11"/>
      <c r="AT6" s="11"/>
      <c r="AU6" s="11"/>
      <c r="AV6" s="11">
        <v>0.0</v>
      </c>
      <c r="AW6" s="11"/>
      <c r="AX6" s="14"/>
      <c r="AY6" s="11"/>
      <c r="AZ6" s="11"/>
      <c r="BA6" s="11"/>
      <c r="BB6" s="11"/>
      <c r="BC6" s="11">
        <v>0.0</v>
      </c>
      <c r="BD6" s="11"/>
      <c r="BE6" s="11"/>
    </row>
    <row r="7">
      <c r="A7" s="11" t="s">
        <v>350</v>
      </c>
      <c r="B7" s="11" t="s">
        <v>82</v>
      </c>
      <c r="C7" s="11">
        <v>75.25</v>
      </c>
      <c r="D7" s="11">
        <v>304.0</v>
      </c>
      <c r="E7" s="11">
        <v>5.38</v>
      </c>
      <c r="F7" s="11">
        <v>-1.96890430223095</v>
      </c>
      <c r="G7" s="11">
        <v>25.0</v>
      </c>
      <c r="H7" s="11">
        <v>0.641716367490773</v>
      </c>
      <c r="I7" s="11"/>
      <c r="J7" s="11"/>
      <c r="K7" s="11"/>
      <c r="L7" s="11"/>
      <c r="M7" s="11"/>
      <c r="N7" s="11"/>
      <c r="O7" s="11"/>
      <c r="P7" s="11"/>
      <c r="Q7" s="11">
        <v>-1.32718793474018</v>
      </c>
      <c r="R7" s="11">
        <v>-0.663593967370089</v>
      </c>
      <c r="S7" s="11"/>
      <c r="T7" s="11"/>
      <c r="U7" s="11"/>
      <c r="V7" s="14"/>
      <c r="W7" s="11"/>
      <c r="X7" s="11"/>
      <c r="Y7" s="11"/>
      <c r="Z7" s="11"/>
      <c r="AA7" s="11">
        <v>0.0</v>
      </c>
      <c r="AB7" s="11"/>
      <c r="AC7" s="14"/>
      <c r="AD7" s="11"/>
      <c r="AE7" s="11"/>
      <c r="AF7" s="11"/>
      <c r="AG7" s="11"/>
      <c r="AH7" s="11">
        <v>0.0</v>
      </c>
      <c r="AI7" s="11"/>
      <c r="AJ7" s="14"/>
      <c r="AK7" s="11"/>
      <c r="AL7" s="11"/>
      <c r="AM7" s="11"/>
      <c r="AN7" s="11"/>
      <c r="AO7" s="11">
        <v>0.0</v>
      </c>
      <c r="AP7" s="11"/>
      <c r="AQ7" s="14"/>
      <c r="AR7" s="11"/>
      <c r="AS7" s="11"/>
      <c r="AT7" s="11"/>
      <c r="AU7" s="11"/>
      <c r="AV7" s="11">
        <v>0.0</v>
      </c>
      <c r="AW7" s="11"/>
      <c r="AX7" s="14"/>
      <c r="AY7" s="11"/>
      <c r="AZ7" s="11"/>
      <c r="BA7" s="11"/>
      <c r="BB7" s="11"/>
      <c r="BC7" s="11">
        <v>0.0</v>
      </c>
      <c r="BD7" s="11"/>
      <c r="BE7" s="11"/>
    </row>
    <row r="8">
      <c r="A8" s="11" t="s">
        <v>397</v>
      </c>
      <c r="B8" s="11" t="s">
        <v>82</v>
      </c>
      <c r="C8" s="11">
        <v>76.25</v>
      </c>
      <c r="D8" s="11">
        <v>310.0</v>
      </c>
      <c r="E8" s="11">
        <v>5.33</v>
      </c>
      <c r="F8" s="11">
        <v>-1.80312208470303</v>
      </c>
      <c r="G8" s="11">
        <v>32.0</v>
      </c>
      <c r="H8" s="11">
        <v>1.63710596024635</v>
      </c>
      <c r="I8" s="11">
        <v>25.5</v>
      </c>
      <c r="J8" s="11">
        <v>-1.58009589905844</v>
      </c>
      <c r="K8" s="11">
        <v>96.0</v>
      </c>
      <c r="L8" s="11">
        <v>-2.04630751140377</v>
      </c>
      <c r="M8" s="11">
        <v>4.74</v>
      </c>
      <c r="N8" s="11">
        <v>-1.1088175636184</v>
      </c>
      <c r="O8" s="11">
        <v>7.83</v>
      </c>
      <c r="P8" s="11">
        <v>-1.4974638730926</v>
      </c>
      <c r="Q8" s="11">
        <v>-6.39870097162989</v>
      </c>
      <c r="R8" s="11">
        <v>-1.06645016193831</v>
      </c>
      <c r="S8" s="11">
        <v>7.0</v>
      </c>
      <c r="T8" s="11">
        <v>251.0</v>
      </c>
      <c r="U8" s="11">
        <v>195.0</v>
      </c>
      <c r="V8" s="14"/>
      <c r="W8" s="11"/>
      <c r="X8" s="11"/>
      <c r="Y8" s="11"/>
      <c r="Z8" s="11"/>
      <c r="AA8" s="11">
        <v>0.0</v>
      </c>
      <c r="AB8" s="11"/>
      <c r="AC8" s="14"/>
      <c r="AD8" s="11">
        <v>4.0</v>
      </c>
      <c r="AE8" s="11">
        <v>6.0</v>
      </c>
      <c r="AF8" s="11">
        <v>0.0</v>
      </c>
      <c r="AG8" s="11">
        <v>5.0</v>
      </c>
      <c r="AH8" s="11">
        <v>11.0</v>
      </c>
      <c r="AI8" s="11">
        <v>2.75</v>
      </c>
      <c r="AJ8" s="14"/>
      <c r="AK8" s="11">
        <v>12.0</v>
      </c>
      <c r="AL8" s="11">
        <v>16.0</v>
      </c>
      <c r="AM8" s="11">
        <v>0.0</v>
      </c>
      <c r="AN8" s="11">
        <v>43.0</v>
      </c>
      <c r="AO8" s="11">
        <v>59.0</v>
      </c>
      <c r="AP8" s="11">
        <v>4.91666666666667</v>
      </c>
      <c r="AQ8" s="14"/>
      <c r="AR8" s="11">
        <v>16.0</v>
      </c>
      <c r="AS8" s="11">
        <v>99.0</v>
      </c>
      <c r="AT8" s="11">
        <v>0.0</v>
      </c>
      <c r="AU8" s="11">
        <v>70.0</v>
      </c>
      <c r="AV8" s="11">
        <v>169.0</v>
      </c>
      <c r="AW8" s="11">
        <v>10.5625</v>
      </c>
      <c r="AX8" s="14"/>
      <c r="AY8" s="11">
        <v>13.0</v>
      </c>
      <c r="AZ8" s="11">
        <v>236.0</v>
      </c>
      <c r="BA8" s="11">
        <v>0.0</v>
      </c>
      <c r="BB8" s="11">
        <v>42.0</v>
      </c>
      <c r="BC8" s="11">
        <v>278.0</v>
      </c>
      <c r="BD8" s="11">
        <v>21.3846153846154</v>
      </c>
      <c r="BE8" s="11"/>
    </row>
    <row r="9">
      <c r="A9" s="11" t="s">
        <v>415</v>
      </c>
      <c r="B9" s="11" t="s">
        <v>82</v>
      </c>
      <c r="C9" s="11">
        <v>75.63</v>
      </c>
      <c r="D9" s="11">
        <v>312.0</v>
      </c>
      <c r="E9" s="11">
        <v>5.58</v>
      </c>
      <c r="F9" s="11">
        <v>-2.63203317234265</v>
      </c>
      <c r="G9" s="11">
        <v>21.0</v>
      </c>
      <c r="H9" s="11">
        <v>0.0729223144875881</v>
      </c>
      <c r="I9" s="11">
        <v>28.5</v>
      </c>
      <c r="J9" s="11">
        <v>-0.885660624247206</v>
      </c>
      <c r="K9" s="11">
        <v>97.0</v>
      </c>
      <c r="L9" s="11">
        <v>-1.94072609593885</v>
      </c>
      <c r="M9" s="11">
        <v>4.76</v>
      </c>
      <c r="N9" s="11">
        <v>-1.18042974367404</v>
      </c>
      <c r="O9" s="11">
        <v>7.81</v>
      </c>
      <c r="P9" s="11">
        <v>-1.44813965335581</v>
      </c>
      <c r="Q9" s="11">
        <v>-8.01406697507096</v>
      </c>
      <c r="R9" s="11">
        <v>-1.33567782917849</v>
      </c>
      <c r="S9" s="11">
        <v>1.0</v>
      </c>
      <c r="T9" s="11">
        <v>31.0</v>
      </c>
      <c r="U9" s="11">
        <v>30.0</v>
      </c>
      <c r="V9" s="14"/>
      <c r="W9" s="11">
        <v>16.0</v>
      </c>
      <c r="X9" s="11">
        <v>998.0</v>
      </c>
      <c r="Y9" s="11">
        <v>0.0</v>
      </c>
      <c r="Z9" s="11">
        <v>58.0</v>
      </c>
      <c r="AA9" s="11">
        <v>1056.0</v>
      </c>
      <c r="AB9" s="11">
        <v>66.0</v>
      </c>
      <c r="AC9" s="14"/>
      <c r="AD9" s="11">
        <v>16.0</v>
      </c>
      <c r="AE9" s="11">
        <v>1060.0</v>
      </c>
      <c r="AF9" s="11">
        <v>0.0</v>
      </c>
      <c r="AG9" s="11">
        <v>85.0</v>
      </c>
      <c r="AH9" s="11">
        <v>1145.0</v>
      </c>
      <c r="AI9" s="11">
        <v>71.5625</v>
      </c>
      <c r="AJ9" s="14"/>
      <c r="AK9" s="11">
        <v>16.0</v>
      </c>
      <c r="AL9" s="11">
        <v>1029.0</v>
      </c>
      <c r="AM9" s="11">
        <v>0.0</v>
      </c>
      <c r="AN9" s="11">
        <v>57.0</v>
      </c>
      <c r="AO9" s="11">
        <v>1086.0</v>
      </c>
      <c r="AP9" s="11">
        <v>67.875</v>
      </c>
      <c r="AQ9" s="14"/>
      <c r="AR9" s="11">
        <v>16.0</v>
      </c>
      <c r="AS9" s="11">
        <v>1058.0</v>
      </c>
      <c r="AT9" s="11">
        <v>0.0</v>
      </c>
      <c r="AU9" s="11">
        <v>79.0</v>
      </c>
      <c r="AV9" s="11">
        <v>1137.0</v>
      </c>
      <c r="AW9" s="11">
        <v>71.0625</v>
      </c>
      <c r="AX9" s="14"/>
      <c r="AY9" s="11">
        <v>16.0</v>
      </c>
      <c r="AZ9" s="11">
        <v>1065.0</v>
      </c>
      <c r="BA9" s="11">
        <v>0.0</v>
      </c>
      <c r="BB9" s="11">
        <v>68.0</v>
      </c>
      <c r="BC9" s="11">
        <v>1133.0</v>
      </c>
      <c r="BD9" s="11">
        <v>70.8125</v>
      </c>
      <c r="BE9" s="11"/>
    </row>
    <row r="10">
      <c r="A10" s="11" t="s">
        <v>15</v>
      </c>
      <c r="B10" s="11" t="s">
        <v>16</v>
      </c>
      <c r="C10" s="11">
        <v>73.63</v>
      </c>
      <c r="D10" s="11">
        <v>198.0</v>
      </c>
      <c r="E10" s="11">
        <v>4.62</v>
      </c>
      <c r="F10" s="11">
        <v>0.550985404193501</v>
      </c>
      <c r="G10" s="11"/>
      <c r="H10" s="11"/>
      <c r="I10" s="11">
        <v>29.0</v>
      </c>
      <c r="J10" s="11">
        <v>-0.769921411778667</v>
      </c>
      <c r="K10" s="11">
        <v>112.0</v>
      </c>
      <c r="L10" s="11">
        <v>-0.357004863965042</v>
      </c>
      <c r="M10" s="11">
        <v>4.33</v>
      </c>
      <c r="N10" s="11">
        <v>0.359232127522058</v>
      </c>
      <c r="O10" s="11">
        <v>7.26</v>
      </c>
      <c r="P10" s="11">
        <v>-0.0917236105942568</v>
      </c>
      <c r="Q10" s="11">
        <v>-0.308432354622407</v>
      </c>
      <c r="R10" s="11">
        <v>-0.0616864709244815</v>
      </c>
      <c r="S10" s="11"/>
      <c r="T10" s="11"/>
      <c r="U10" s="11"/>
      <c r="V10" s="14"/>
      <c r="W10" s="11"/>
      <c r="X10" s="11"/>
      <c r="Y10" s="11"/>
      <c r="Z10" s="11"/>
      <c r="AA10" s="11">
        <v>0.0</v>
      </c>
      <c r="AB10" s="11"/>
      <c r="AC10" s="14"/>
      <c r="AD10" s="11"/>
      <c r="AE10" s="11"/>
      <c r="AF10" s="11"/>
      <c r="AG10" s="11"/>
      <c r="AH10" s="11">
        <v>0.0</v>
      </c>
      <c r="AI10" s="11"/>
      <c r="AJ10" s="14"/>
      <c r="AK10" s="11"/>
      <c r="AL10" s="11"/>
      <c r="AM10" s="11"/>
      <c r="AN10" s="11"/>
      <c r="AO10" s="11">
        <v>0.0</v>
      </c>
      <c r="AP10" s="11"/>
      <c r="AQ10" s="14"/>
      <c r="AR10" s="11"/>
      <c r="AS10" s="11"/>
      <c r="AT10" s="11"/>
      <c r="AU10" s="11"/>
      <c r="AV10" s="11">
        <v>0.0</v>
      </c>
      <c r="AW10" s="11"/>
      <c r="AX10" s="14"/>
      <c r="AY10" s="11"/>
      <c r="AZ10" s="11"/>
      <c r="BA10" s="11"/>
      <c r="BB10" s="11"/>
      <c r="BC10" s="11">
        <v>0.0</v>
      </c>
      <c r="BD10" s="11"/>
      <c r="BE10" s="11"/>
    </row>
    <row r="11">
      <c r="A11" s="11" t="s">
        <v>26</v>
      </c>
      <c r="B11" s="11" t="s">
        <v>16</v>
      </c>
      <c r="C11" s="11">
        <v>69.38</v>
      </c>
      <c r="D11" s="11">
        <v>186.0</v>
      </c>
      <c r="E11" s="11">
        <v>4.58</v>
      </c>
      <c r="F11" s="11">
        <v>0.683611178215841</v>
      </c>
      <c r="G11" s="11">
        <v>17.0</v>
      </c>
      <c r="H11" s="11">
        <v>-0.495871738515597</v>
      </c>
      <c r="I11" s="11">
        <v>33.0</v>
      </c>
      <c r="J11" s="11">
        <v>0.155992287969645</v>
      </c>
      <c r="K11" s="11">
        <v>116.0</v>
      </c>
      <c r="L11" s="11">
        <v>0.0653207978946388</v>
      </c>
      <c r="M11" s="11">
        <v>4.25</v>
      </c>
      <c r="N11" s="11">
        <v>0.645680847744587</v>
      </c>
      <c r="O11" s="11">
        <v>6.92</v>
      </c>
      <c r="P11" s="11">
        <v>0.746788124931067</v>
      </c>
      <c r="Q11" s="11">
        <v>1.80152149824018</v>
      </c>
      <c r="R11" s="11">
        <v>0.30025358304003</v>
      </c>
      <c r="S11" s="11"/>
      <c r="T11" s="11"/>
      <c r="U11" s="11"/>
      <c r="V11" s="14"/>
      <c r="W11" s="11"/>
      <c r="X11" s="11"/>
      <c r="Y11" s="11"/>
      <c r="Z11" s="11"/>
      <c r="AA11" s="11">
        <v>0.0</v>
      </c>
      <c r="AB11" s="11"/>
      <c r="AC11" s="14"/>
      <c r="AD11" s="11"/>
      <c r="AE11" s="11"/>
      <c r="AF11" s="11"/>
      <c r="AG11" s="11"/>
      <c r="AH11" s="11">
        <v>0.0</v>
      </c>
      <c r="AI11" s="11"/>
      <c r="AJ11" s="14"/>
      <c r="AK11" s="11"/>
      <c r="AL11" s="11"/>
      <c r="AM11" s="11"/>
      <c r="AN11" s="11"/>
      <c r="AO11" s="11">
        <v>0.0</v>
      </c>
      <c r="AP11" s="11"/>
      <c r="AQ11" s="14"/>
      <c r="AR11" s="11"/>
      <c r="AS11" s="11"/>
      <c r="AT11" s="11"/>
      <c r="AU11" s="11"/>
      <c r="AV11" s="11">
        <v>0.0</v>
      </c>
      <c r="AW11" s="11"/>
      <c r="AX11" s="14"/>
      <c r="AY11" s="11"/>
      <c r="AZ11" s="11"/>
      <c r="BA11" s="11"/>
      <c r="BB11" s="11"/>
      <c r="BC11" s="11">
        <v>0.0</v>
      </c>
      <c r="BD11" s="11"/>
      <c r="BE11" s="11"/>
    </row>
    <row r="12">
      <c r="A12" s="11" t="s">
        <v>49</v>
      </c>
      <c r="B12" s="11" t="s">
        <v>16</v>
      </c>
      <c r="C12" s="11">
        <v>70.25</v>
      </c>
      <c r="D12" s="11">
        <v>184.0</v>
      </c>
      <c r="E12" s="11">
        <v>4.51</v>
      </c>
      <c r="F12" s="11">
        <v>0.915706282754936</v>
      </c>
      <c r="G12" s="11">
        <v>14.0</v>
      </c>
      <c r="H12" s="11">
        <v>-0.922467278267986</v>
      </c>
      <c r="I12" s="11">
        <v>40.5</v>
      </c>
      <c r="J12" s="11">
        <v>1.89208047499773</v>
      </c>
      <c r="K12" s="11">
        <v>132.0</v>
      </c>
      <c r="L12" s="11">
        <v>1.75462344533336</v>
      </c>
      <c r="M12" s="11">
        <v>3.84</v>
      </c>
      <c r="N12" s="11">
        <v>2.11373053888505</v>
      </c>
      <c r="O12" s="11">
        <v>6.82</v>
      </c>
      <c r="P12" s="11">
        <v>0.993409223614985</v>
      </c>
      <c r="Q12" s="11">
        <v>6.74708268731808</v>
      </c>
      <c r="R12" s="11">
        <v>1.12451378121968</v>
      </c>
      <c r="S12" s="11">
        <v>4.0</v>
      </c>
      <c r="T12" s="11">
        <v>114.0</v>
      </c>
      <c r="U12" s="11">
        <v>100.0</v>
      </c>
      <c r="V12" s="14"/>
      <c r="W12" s="11">
        <v>15.0</v>
      </c>
      <c r="X12" s="11">
        <v>0.0</v>
      </c>
      <c r="Y12" s="11">
        <v>179.0</v>
      </c>
      <c r="Z12" s="11">
        <v>143.0</v>
      </c>
      <c r="AA12" s="11">
        <v>322.0</v>
      </c>
      <c r="AB12" s="11">
        <v>21.4666666666667</v>
      </c>
      <c r="AC12" s="14"/>
      <c r="AD12" s="11">
        <v>11.0</v>
      </c>
      <c r="AE12" s="11">
        <v>0.0</v>
      </c>
      <c r="AF12" s="11">
        <v>4.0</v>
      </c>
      <c r="AG12" s="11">
        <v>35.0</v>
      </c>
      <c r="AH12" s="11">
        <v>39.0</v>
      </c>
      <c r="AI12" s="11">
        <v>3.54545454545455</v>
      </c>
      <c r="AJ12" s="14"/>
      <c r="AK12" s="11">
        <v>9.0</v>
      </c>
      <c r="AL12" s="11">
        <v>0.0</v>
      </c>
      <c r="AM12" s="11">
        <v>256.0</v>
      </c>
      <c r="AN12" s="11">
        <v>92.0</v>
      </c>
      <c r="AO12" s="11">
        <v>348.0</v>
      </c>
      <c r="AP12" s="11">
        <v>38.6666666666667</v>
      </c>
      <c r="AQ12" s="14"/>
      <c r="AR12" s="11">
        <v>14.0</v>
      </c>
      <c r="AS12" s="11">
        <v>0.0</v>
      </c>
      <c r="AT12" s="11">
        <v>587.0</v>
      </c>
      <c r="AU12" s="11">
        <v>80.0</v>
      </c>
      <c r="AV12" s="11">
        <v>667.0</v>
      </c>
      <c r="AW12" s="11">
        <v>47.6428571428571</v>
      </c>
      <c r="AX12" s="14"/>
      <c r="AY12" s="11"/>
      <c r="AZ12" s="11"/>
      <c r="BA12" s="11"/>
      <c r="BB12" s="11"/>
      <c r="BC12" s="11">
        <v>0.0</v>
      </c>
      <c r="BD12" s="11"/>
      <c r="BE12" s="11"/>
    </row>
    <row r="13">
      <c r="A13" s="11" t="s">
        <v>58</v>
      </c>
      <c r="B13" s="11" t="s">
        <v>16</v>
      </c>
      <c r="C13" s="11">
        <v>73.0</v>
      </c>
      <c r="D13" s="11">
        <v>195.0</v>
      </c>
      <c r="E13" s="11">
        <v>4.53</v>
      </c>
      <c r="F13" s="11">
        <v>0.849393395743765</v>
      </c>
      <c r="G13" s="11">
        <v>14.0</v>
      </c>
      <c r="H13" s="11">
        <v>-0.922467278267986</v>
      </c>
      <c r="I13" s="11">
        <v>36.0</v>
      </c>
      <c r="J13" s="11">
        <v>0.850427562780879</v>
      </c>
      <c r="K13" s="11">
        <v>128.0</v>
      </c>
      <c r="L13" s="11">
        <v>1.33229778347368</v>
      </c>
      <c r="M13" s="11">
        <v>4.12</v>
      </c>
      <c r="N13" s="11">
        <v>1.1111600181062</v>
      </c>
      <c r="O13" s="11">
        <v>6.97</v>
      </c>
      <c r="P13" s="11">
        <v>0.623477575589108</v>
      </c>
      <c r="Q13" s="11">
        <v>3.84428905742564</v>
      </c>
      <c r="R13" s="11">
        <v>0.640714842904274</v>
      </c>
      <c r="S13" s="11">
        <v>3.0</v>
      </c>
      <c r="T13" s="11">
        <v>70.0</v>
      </c>
      <c r="U13" s="11">
        <v>64.0</v>
      </c>
      <c r="V13" s="14"/>
      <c r="W13" s="11">
        <v>13.0</v>
      </c>
      <c r="X13" s="11">
        <v>0.0</v>
      </c>
      <c r="Y13" s="11">
        <v>92.0</v>
      </c>
      <c r="Z13" s="11">
        <v>243.0</v>
      </c>
      <c r="AA13" s="11">
        <v>335.0</v>
      </c>
      <c r="AB13" s="11">
        <v>25.7692307692308</v>
      </c>
      <c r="AC13" s="14"/>
      <c r="AD13" s="11">
        <v>11.0</v>
      </c>
      <c r="AE13" s="11">
        <v>0.0</v>
      </c>
      <c r="AF13" s="11">
        <v>670.0</v>
      </c>
      <c r="AG13" s="11">
        <v>113.0</v>
      </c>
      <c r="AH13" s="11">
        <v>783.0</v>
      </c>
      <c r="AI13" s="11">
        <v>71.1818181818182</v>
      </c>
      <c r="AJ13" s="14"/>
      <c r="AK13" s="11">
        <v>10.0</v>
      </c>
      <c r="AL13" s="11">
        <v>0.0</v>
      </c>
      <c r="AM13" s="11">
        <v>293.0</v>
      </c>
      <c r="AN13" s="11">
        <v>169.0</v>
      </c>
      <c r="AO13" s="11">
        <v>462.0</v>
      </c>
      <c r="AP13" s="11">
        <v>46.2</v>
      </c>
      <c r="AQ13" s="14"/>
      <c r="AR13" s="11">
        <v>1.0</v>
      </c>
      <c r="AS13" s="11">
        <v>0.0</v>
      </c>
      <c r="AT13" s="11">
        <v>2.0</v>
      </c>
      <c r="AU13" s="11">
        <v>9.0</v>
      </c>
      <c r="AV13" s="11">
        <v>11.0</v>
      </c>
      <c r="AW13" s="11">
        <v>11.0</v>
      </c>
      <c r="AX13" s="14"/>
      <c r="AY13" s="11">
        <v>8.0</v>
      </c>
      <c r="AZ13" s="11">
        <v>0.0</v>
      </c>
      <c r="BA13" s="11">
        <v>65.0</v>
      </c>
      <c r="BB13" s="11">
        <v>69.0</v>
      </c>
      <c r="BC13" s="11">
        <v>134.0</v>
      </c>
      <c r="BD13" s="11">
        <v>16.75</v>
      </c>
      <c r="BE13" s="11"/>
    </row>
    <row r="14">
      <c r="A14" s="11" t="s">
        <v>77</v>
      </c>
      <c r="B14" s="11" t="s">
        <v>16</v>
      </c>
      <c r="C14" s="11">
        <v>71.0</v>
      </c>
      <c r="D14" s="11">
        <v>193.0</v>
      </c>
      <c r="E14" s="11">
        <v>4.4</v>
      </c>
      <c r="F14" s="11">
        <v>1.28042716131637</v>
      </c>
      <c r="G14" s="11">
        <v>14.0</v>
      </c>
      <c r="H14" s="11">
        <v>-0.922467278267986</v>
      </c>
      <c r="I14" s="11">
        <v>33.5</v>
      </c>
      <c r="J14" s="11">
        <v>0.271731500438184</v>
      </c>
      <c r="K14" s="11">
        <v>119.0</v>
      </c>
      <c r="L14" s="11">
        <v>0.3820650442894</v>
      </c>
      <c r="M14" s="11">
        <v>4.18</v>
      </c>
      <c r="N14" s="11">
        <v>0.896323477939301</v>
      </c>
      <c r="O14" s="11">
        <v>6.71</v>
      </c>
      <c r="P14" s="11">
        <v>1.2646924321673</v>
      </c>
      <c r="Q14" s="11">
        <v>3.17277233788256</v>
      </c>
      <c r="R14" s="11">
        <v>0.528795389647094</v>
      </c>
      <c r="S14" s="11">
        <v>5.0</v>
      </c>
      <c r="T14" s="11">
        <v>149.0</v>
      </c>
      <c r="U14" s="11">
        <v>127.0</v>
      </c>
      <c r="V14" s="14"/>
      <c r="W14" s="11">
        <v>15.0</v>
      </c>
      <c r="X14" s="11">
        <v>0.0</v>
      </c>
      <c r="Y14" s="11">
        <v>78.0</v>
      </c>
      <c r="Z14" s="11">
        <v>235.0</v>
      </c>
      <c r="AA14" s="11">
        <v>313.0</v>
      </c>
      <c r="AB14" s="11">
        <v>20.8666666666667</v>
      </c>
      <c r="AC14" s="14"/>
      <c r="AD14" s="11">
        <v>2.0</v>
      </c>
      <c r="AE14" s="11">
        <v>0.0</v>
      </c>
      <c r="AF14" s="11">
        <v>26.0</v>
      </c>
      <c r="AG14" s="11">
        <v>25.0</v>
      </c>
      <c r="AH14" s="11">
        <v>51.0</v>
      </c>
      <c r="AI14" s="11">
        <v>25.5</v>
      </c>
      <c r="AJ14" s="14"/>
      <c r="AK14" s="11">
        <v>1.0</v>
      </c>
      <c r="AL14" s="11">
        <v>0.0</v>
      </c>
      <c r="AM14" s="11">
        <v>0.0</v>
      </c>
      <c r="AN14" s="11">
        <v>8.0</v>
      </c>
      <c r="AO14" s="11">
        <v>8.0</v>
      </c>
      <c r="AP14" s="11">
        <v>8.0</v>
      </c>
      <c r="AQ14" s="14"/>
      <c r="AR14" s="11"/>
      <c r="AS14" s="11"/>
      <c r="AT14" s="11"/>
      <c r="AU14" s="11"/>
      <c r="AV14" s="11">
        <v>0.0</v>
      </c>
      <c r="AW14" s="11"/>
      <c r="AX14" s="14"/>
      <c r="AY14" s="11"/>
      <c r="AZ14" s="11"/>
      <c r="BA14" s="11"/>
      <c r="BB14" s="11"/>
      <c r="BC14" s="11">
        <v>0.0</v>
      </c>
      <c r="BD14" s="11"/>
      <c r="BE14" s="11"/>
    </row>
    <row r="15">
      <c r="A15" s="11" t="s">
        <v>133</v>
      </c>
      <c r="B15" s="11" t="s">
        <v>16</v>
      </c>
      <c r="C15" s="11">
        <v>71.88</v>
      </c>
      <c r="D15" s="11">
        <v>192.0</v>
      </c>
      <c r="E15" s="11">
        <v>4.36</v>
      </c>
      <c r="F15" s="11">
        <v>1.41305293533871</v>
      </c>
      <c r="G15" s="11">
        <v>14.0</v>
      </c>
      <c r="H15" s="11">
        <v>-0.922467278267986</v>
      </c>
      <c r="I15" s="11">
        <v>35.5</v>
      </c>
      <c r="J15" s="11">
        <v>0.73468835031234</v>
      </c>
      <c r="K15" s="11">
        <v>124.0</v>
      </c>
      <c r="L15" s="11">
        <v>0.909972121614001</v>
      </c>
      <c r="M15" s="11">
        <v>4.21</v>
      </c>
      <c r="N15" s="11">
        <v>0.788905207855852</v>
      </c>
      <c r="O15" s="11">
        <v>6.9</v>
      </c>
      <c r="P15" s="11">
        <v>0.79611234466785</v>
      </c>
      <c r="Q15" s="11">
        <v>3.72026368152076</v>
      </c>
      <c r="R15" s="11">
        <v>0.620043946920127</v>
      </c>
      <c r="S15" s="11">
        <v>2.0</v>
      </c>
      <c r="T15" s="11">
        <v>36.0</v>
      </c>
      <c r="U15" s="11">
        <v>34.0</v>
      </c>
      <c r="V15" s="14"/>
      <c r="W15" s="11">
        <v>13.0</v>
      </c>
      <c r="X15" s="11">
        <v>0.0</v>
      </c>
      <c r="Y15" s="11">
        <v>338.0</v>
      </c>
      <c r="Z15" s="11">
        <v>170.0</v>
      </c>
      <c r="AA15" s="11">
        <v>508.0</v>
      </c>
      <c r="AB15" s="11">
        <v>39.0769230769231</v>
      </c>
      <c r="AC15" s="14"/>
      <c r="AD15" s="11">
        <v>16.0</v>
      </c>
      <c r="AE15" s="11">
        <v>0.0</v>
      </c>
      <c r="AF15" s="11">
        <v>1012.0</v>
      </c>
      <c r="AG15" s="11">
        <v>30.0</v>
      </c>
      <c r="AH15" s="11">
        <v>1042.0</v>
      </c>
      <c r="AI15" s="11">
        <v>65.125</v>
      </c>
      <c r="AJ15" s="14"/>
      <c r="AK15" s="11">
        <v>16.0</v>
      </c>
      <c r="AL15" s="11">
        <v>0.0</v>
      </c>
      <c r="AM15" s="11">
        <v>994.0</v>
      </c>
      <c r="AN15" s="11">
        <v>48.0</v>
      </c>
      <c r="AO15" s="11">
        <v>1042.0</v>
      </c>
      <c r="AP15" s="11">
        <v>65.125</v>
      </c>
      <c r="AQ15" s="14"/>
      <c r="AR15" s="11">
        <v>13.0</v>
      </c>
      <c r="AS15" s="11">
        <v>0.0</v>
      </c>
      <c r="AT15" s="11">
        <v>731.0</v>
      </c>
      <c r="AU15" s="11">
        <v>46.0</v>
      </c>
      <c r="AV15" s="11">
        <v>777.0</v>
      </c>
      <c r="AW15" s="11">
        <v>59.7692307692308</v>
      </c>
      <c r="AX15" s="14"/>
      <c r="AY15" s="11">
        <v>16.0</v>
      </c>
      <c r="AZ15" s="11">
        <v>0.0</v>
      </c>
      <c r="BA15" s="11">
        <v>1064.0</v>
      </c>
      <c r="BB15" s="11">
        <v>83.0</v>
      </c>
      <c r="BC15" s="11">
        <v>1147.0</v>
      </c>
      <c r="BD15" s="11">
        <v>71.6875</v>
      </c>
      <c r="BE15" s="11"/>
    </row>
    <row r="16">
      <c r="A16" s="11" t="s">
        <v>136</v>
      </c>
      <c r="B16" s="11" t="s">
        <v>16</v>
      </c>
      <c r="C16" s="11">
        <v>73.0</v>
      </c>
      <c r="D16" s="11">
        <v>205.0</v>
      </c>
      <c r="E16" s="11">
        <v>4.44</v>
      </c>
      <c r="F16" s="11">
        <v>1.14780138729403</v>
      </c>
      <c r="G16" s="11">
        <v>15.0</v>
      </c>
      <c r="H16" s="11">
        <v>-0.78026876501719</v>
      </c>
      <c r="I16" s="11">
        <v>35.5</v>
      </c>
      <c r="J16" s="11">
        <v>0.73468835031234</v>
      </c>
      <c r="K16" s="11">
        <v>127.0</v>
      </c>
      <c r="L16" s="11">
        <v>1.22671636800876</v>
      </c>
      <c r="M16" s="11"/>
      <c r="N16" s="11"/>
      <c r="O16" s="11"/>
      <c r="P16" s="11"/>
      <c r="Q16" s="11">
        <v>2.32893734059794</v>
      </c>
      <c r="R16" s="11">
        <v>0.582234335149485</v>
      </c>
      <c r="S16" s="11">
        <v>2.0</v>
      </c>
      <c r="T16" s="11">
        <v>51.0</v>
      </c>
      <c r="U16" s="11">
        <v>46.0</v>
      </c>
      <c r="V16" s="14"/>
      <c r="W16" s="11">
        <v>16.0</v>
      </c>
      <c r="X16" s="11">
        <v>0.0</v>
      </c>
      <c r="Y16" s="11">
        <v>685.0</v>
      </c>
      <c r="Z16" s="11">
        <v>98.0</v>
      </c>
      <c r="AA16" s="11">
        <v>783.0</v>
      </c>
      <c r="AB16" s="11">
        <v>48.9375</v>
      </c>
      <c r="AC16" s="14"/>
      <c r="AD16" s="11">
        <v>15.0</v>
      </c>
      <c r="AE16" s="11">
        <v>0.0</v>
      </c>
      <c r="AF16" s="11">
        <v>905.0</v>
      </c>
      <c r="AG16" s="11">
        <v>121.0</v>
      </c>
      <c r="AH16" s="11">
        <v>1026.0</v>
      </c>
      <c r="AI16" s="11">
        <v>68.4</v>
      </c>
      <c r="AJ16" s="14"/>
      <c r="AK16" s="11">
        <v>16.0</v>
      </c>
      <c r="AL16" s="11">
        <v>0.0</v>
      </c>
      <c r="AM16" s="11">
        <v>879.0</v>
      </c>
      <c r="AN16" s="11">
        <v>48.0</v>
      </c>
      <c r="AO16" s="11">
        <v>927.0</v>
      </c>
      <c r="AP16" s="11">
        <v>57.9375</v>
      </c>
      <c r="AQ16" s="14"/>
      <c r="AR16" s="11">
        <v>15.0</v>
      </c>
      <c r="AS16" s="11">
        <v>0.0</v>
      </c>
      <c r="AT16" s="11">
        <v>959.0</v>
      </c>
      <c r="AU16" s="11">
        <v>0.0</v>
      </c>
      <c r="AV16" s="11">
        <v>959.0</v>
      </c>
      <c r="AW16" s="11">
        <v>63.9333333333333</v>
      </c>
      <c r="AX16" s="14"/>
      <c r="AY16" s="11">
        <v>6.0</v>
      </c>
      <c r="AZ16" s="11">
        <v>0.0</v>
      </c>
      <c r="BA16" s="11">
        <v>287.0</v>
      </c>
      <c r="BB16" s="11">
        <v>0.0</v>
      </c>
      <c r="BC16" s="11">
        <v>287.0</v>
      </c>
      <c r="BD16" s="11">
        <v>47.8333333333333</v>
      </c>
      <c r="BE16" s="11"/>
    </row>
    <row r="17">
      <c r="A17" s="11" t="s">
        <v>144</v>
      </c>
      <c r="B17" s="11" t="s">
        <v>16</v>
      </c>
      <c r="C17" s="11">
        <v>70.0</v>
      </c>
      <c r="D17" s="11">
        <v>186.0</v>
      </c>
      <c r="E17" s="11">
        <v>4.56</v>
      </c>
      <c r="F17" s="11">
        <v>0.749924065227012</v>
      </c>
      <c r="G17" s="11">
        <v>15.0</v>
      </c>
      <c r="H17" s="11">
        <v>-0.78026876501719</v>
      </c>
      <c r="I17" s="11">
        <v>33.0</v>
      </c>
      <c r="J17" s="11">
        <v>0.155992287969645</v>
      </c>
      <c r="K17" s="11">
        <v>122.0</v>
      </c>
      <c r="L17" s="11">
        <v>0.69880929068416</v>
      </c>
      <c r="M17" s="11"/>
      <c r="N17" s="11"/>
      <c r="O17" s="11"/>
      <c r="P17" s="11"/>
      <c r="Q17" s="11">
        <v>0.824456878863628</v>
      </c>
      <c r="R17" s="11">
        <v>0.206114219715907</v>
      </c>
      <c r="S17" s="11"/>
      <c r="T17" s="11"/>
      <c r="U17" s="11"/>
      <c r="V17" s="14"/>
      <c r="W17" s="11"/>
      <c r="X17" s="11"/>
      <c r="Y17" s="11"/>
      <c r="Z17" s="11"/>
      <c r="AA17" s="11">
        <v>0.0</v>
      </c>
      <c r="AB17" s="11"/>
      <c r="AC17" s="14"/>
      <c r="AD17" s="11"/>
      <c r="AE17" s="11"/>
      <c r="AF17" s="11"/>
      <c r="AG17" s="11"/>
      <c r="AH17" s="11">
        <v>0.0</v>
      </c>
      <c r="AI17" s="11"/>
      <c r="AJ17" s="14"/>
      <c r="AK17" s="11"/>
      <c r="AL17" s="11"/>
      <c r="AM17" s="11"/>
      <c r="AN17" s="11"/>
      <c r="AO17" s="11">
        <v>0.0</v>
      </c>
      <c r="AP17" s="11"/>
      <c r="AQ17" s="14"/>
      <c r="AR17" s="11"/>
      <c r="AS17" s="11"/>
      <c r="AT17" s="11"/>
      <c r="AU17" s="11"/>
      <c r="AV17" s="11">
        <v>0.0</v>
      </c>
      <c r="AW17" s="11"/>
      <c r="AX17" s="14"/>
      <c r="AY17" s="11"/>
      <c r="AZ17" s="11"/>
      <c r="BA17" s="11"/>
      <c r="BB17" s="11"/>
      <c r="BC17" s="11">
        <v>0.0</v>
      </c>
      <c r="BD17" s="11"/>
      <c r="BE17" s="11"/>
    </row>
    <row r="18">
      <c r="A18" s="11" t="s">
        <v>147</v>
      </c>
      <c r="B18" s="11" t="s">
        <v>16</v>
      </c>
      <c r="C18" s="11">
        <v>71.88</v>
      </c>
      <c r="D18" s="11">
        <v>201.0</v>
      </c>
      <c r="E18" s="11">
        <v>4.37</v>
      </c>
      <c r="F18" s="11">
        <v>1.37989649183312</v>
      </c>
      <c r="G18" s="11"/>
      <c r="H18" s="11"/>
      <c r="I18" s="11">
        <v>36.0</v>
      </c>
      <c r="J18" s="11">
        <v>0.850427562780879</v>
      </c>
      <c r="K18" s="11">
        <v>122.0</v>
      </c>
      <c r="L18" s="11">
        <v>0.69880929068416</v>
      </c>
      <c r="M18" s="11">
        <v>4.32</v>
      </c>
      <c r="N18" s="11">
        <v>0.395038217549873</v>
      </c>
      <c r="O18" s="11">
        <v>6.95</v>
      </c>
      <c r="P18" s="11">
        <v>0.672801795325891</v>
      </c>
      <c r="Q18" s="11">
        <v>3.99697335817393</v>
      </c>
      <c r="R18" s="11">
        <v>0.799394671634786</v>
      </c>
      <c r="S18" s="11">
        <v>1.0</v>
      </c>
      <c r="T18" s="11">
        <v>9.0</v>
      </c>
      <c r="U18" s="11">
        <v>9.0</v>
      </c>
      <c r="V18" s="14"/>
      <c r="W18" s="11">
        <v>13.0</v>
      </c>
      <c r="X18" s="11">
        <v>0.0</v>
      </c>
      <c r="Y18" s="11">
        <v>723.0</v>
      </c>
      <c r="Z18" s="11">
        <v>15.0</v>
      </c>
      <c r="AA18" s="11">
        <v>738.0</v>
      </c>
      <c r="AB18" s="11">
        <v>56.7692307692308</v>
      </c>
      <c r="AC18" s="14"/>
      <c r="AD18" s="11">
        <v>3.0</v>
      </c>
      <c r="AE18" s="11">
        <v>0.0</v>
      </c>
      <c r="AF18" s="11">
        <v>116.0</v>
      </c>
      <c r="AG18" s="11">
        <v>10.0</v>
      </c>
      <c r="AH18" s="11">
        <v>126.0</v>
      </c>
      <c r="AI18" s="11">
        <v>42.0</v>
      </c>
      <c r="AJ18" s="14"/>
      <c r="AK18" s="11">
        <v>5.0</v>
      </c>
      <c r="AL18" s="11">
        <v>0.0</v>
      </c>
      <c r="AM18" s="11">
        <v>0.0</v>
      </c>
      <c r="AN18" s="11">
        <v>47.0</v>
      </c>
      <c r="AO18" s="11">
        <v>47.0</v>
      </c>
      <c r="AP18" s="11">
        <v>9.4</v>
      </c>
      <c r="AQ18" s="14"/>
      <c r="AR18" s="11"/>
      <c r="AS18" s="11"/>
      <c r="AT18" s="11"/>
      <c r="AU18" s="11"/>
      <c r="AV18" s="11">
        <v>0.0</v>
      </c>
      <c r="AW18" s="11"/>
      <c r="AX18" s="14"/>
      <c r="AY18" s="11"/>
      <c r="AZ18" s="11"/>
      <c r="BA18" s="11"/>
      <c r="BB18" s="11"/>
      <c r="BC18" s="11">
        <v>0.0</v>
      </c>
      <c r="BD18" s="11"/>
      <c r="BE18" s="11"/>
    </row>
    <row r="19">
      <c r="A19" s="11" t="s">
        <v>148</v>
      </c>
      <c r="B19" s="11" t="s">
        <v>16</v>
      </c>
      <c r="C19" s="11">
        <v>72.88</v>
      </c>
      <c r="D19" s="11">
        <v>187.0</v>
      </c>
      <c r="E19" s="11">
        <v>4.54</v>
      </c>
      <c r="F19" s="11">
        <v>0.816236952238181</v>
      </c>
      <c r="G19" s="11">
        <v>4.0</v>
      </c>
      <c r="H19" s="11">
        <v>-2.34445241077595</v>
      </c>
      <c r="I19" s="11">
        <v>36.0</v>
      </c>
      <c r="J19" s="11">
        <v>0.850427562780879</v>
      </c>
      <c r="K19" s="11">
        <v>126.0</v>
      </c>
      <c r="L19" s="11">
        <v>1.12113495254384</v>
      </c>
      <c r="M19" s="11">
        <v>4.32</v>
      </c>
      <c r="N19" s="11">
        <v>0.395038217549873</v>
      </c>
      <c r="O19" s="11">
        <v>7.17</v>
      </c>
      <c r="P19" s="11">
        <v>0.13023537822127</v>
      </c>
      <c r="Q19" s="11">
        <v>0.968620652558094</v>
      </c>
      <c r="R19" s="11">
        <v>0.161436775426349</v>
      </c>
      <c r="S19" s="11">
        <v>7.0</v>
      </c>
      <c r="T19" s="11">
        <v>210.0</v>
      </c>
      <c r="U19" s="11">
        <v>166.0</v>
      </c>
      <c r="V19" s="14"/>
      <c r="W19" s="11">
        <v>16.0</v>
      </c>
      <c r="X19" s="11">
        <v>0.0</v>
      </c>
      <c r="Y19" s="11">
        <v>92.0</v>
      </c>
      <c r="Z19" s="11">
        <v>363.0</v>
      </c>
      <c r="AA19" s="11">
        <v>455.0</v>
      </c>
      <c r="AB19" s="11">
        <v>28.4375</v>
      </c>
      <c r="AC19" s="14"/>
      <c r="AD19" s="11">
        <v>16.0</v>
      </c>
      <c r="AE19" s="11">
        <v>0.0</v>
      </c>
      <c r="AF19" s="11">
        <v>815.0</v>
      </c>
      <c r="AG19" s="11">
        <v>223.0</v>
      </c>
      <c r="AH19" s="11">
        <v>1038.0</v>
      </c>
      <c r="AI19" s="11">
        <v>64.875</v>
      </c>
      <c r="AJ19" s="14"/>
      <c r="AK19" s="11">
        <v>14.0</v>
      </c>
      <c r="AL19" s="11">
        <v>0.0</v>
      </c>
      <c r="AM19" s="11">
        <v>225.0</v>
      </c>
      <c r="AN19" s="11">
        <v>289.0</v>
      </c>
      <c r="AO19" s="11">
        <v>514.0</v>
      </c>
      <c r="AP19" s="11">
        <v>36.7142857142857</v>
      </c>
      <c r="AQ19" s="14"/>
      <c r="AR19" s="11"/>
      <c r="AS19" s="11"/>
      <c r="AT19" s="11"/>
      <c r="AU19" s="11"/>
      <c r="AV19" s="11">
        <v>0.0</v>
      </c>
      <c r="AW19" s="11"/>
      <c r="AX19" s="14"/>
      <c r="AY19" s="11">
        <v>3.0</v>
      </c>
      <c r="AZ19" s="11">
        <v>0.0</v>
      </c>
      <c r="BA19" s="11">
        <v>0.0</v>
      </c>
      <c r="BB19" s="11">
        <v>23.0</v>
      </c>
      <c r="BC19" s="11">
        <v>23.0</v>
      </c>
      <c r="BD19" s="11">
        <v>7.66666666666667</v>
      </c>
      <c r="BE19" s="11"/>
    </row>
    <row r="20">
      <c r="A20" s="11" t="s">
        <v>152</v>
      </c>
      <c r="B20" s="11" t="s">
        <v>16</v>
      </c>
      <c r="C20" s="11">
        <v>71.63</v>
      </c>
      <c r="D20" s="11">
        <v>190.0</v>
      </c>
      <c r="E20" s="11">
        <v>4.38</v>
      </c>
      <c r="F20" s="11">
        <v>1.34674004832754</v>
      </c>
      <c r="G20" s="11">
        <v>16.0</v>
      </c>
      <c r="H20" s="11">
        <v>-0.638070251766394</v>
      </c>
      <c r="I20" s="11">
        <v>37.5</v>
      </c>
      <c r="J20" s="11">
        <v>1.1976452001865</v>
      </c>
      <c r="K20" s="11">
        <v>125.0</v>
      </c>
      <c r="L20" s="11">
        <v>1.01555353707892</v>
      </c>
      <c r="M20" s="11">
        <v>3.85</v>
      </c>
      <c r="N20" s="11">
        <v>2.07792444885723</v>
      </c>
      <c r="O20" s="11"/>
      <c r="P20" s="11"/>
      <c r="Q20" s="11">
        <v>4.9997929826838</v>
      </c>
      <c r="R20" s="11">
        <v>0.999958596536759</v>
      </c>
      <c r="S20" s="11">
        <v>1.0</v>
      </c>
      <c r="T20" s="11">
        <v>22.0</v>
      </c>
      <c r="U20" s="11">
        <v>21.0</v>
      </c>
      <c r="V20" s="14"/>
      <c r="W20" s="11">
        <v>16.0</v>
      </c>
      <c r="X20" s="11">
        <v>0.0</v>
      </c>
      <c r="Y20" s="11">
        <v>1000.0</v>
      </c>
      <c r="Z20" s="11">
        <v>6.0</v>
      </c>
      <c r="AA20" s="11">
        <v>1006.0</v>
      </c>
      <c r="AB20" s="11">
        <v>62.875</v>
      </c>
      <c r="AC20" s="14"/>
      <c r="AD20" s="11">
        <v>16.0</v>
      </c>
      <c r="AE20" s="11">
        <v>0.0</v>
      </c>
      <c r="AF20" s="11">
        <v>1076.0</v>
      </c>
      <c r="AG20" s="11">
        <v>60.0</v>
      </c>
      <c r="AH20" s="11">
        <v>1136.0</v>
      </c>
      <c r="AI20" s="11">
        <v>71.0</v>
      </c>
      <c r="AJ20" s="14"/>
      <c r="AK20" s="11">
        <v>16.0</v>
      </c>
      <c r="AL20" s="11">
        <v>0.0</v>
      </c>
      <c r="AM20" s="11">
        <v>966.0</v>
      </c>
      <c r="AN20" s="11">
        <v>146.0</v>
      </c>
      <c r="AO20" s="11">
        <v>1112.0</v>
      </c>
      <c r="AP20" s="11">
        <v>69.5</v>
      </c>
      <c r="AQ20" s="14"/>
      <c r="AR20" s="11">
        <v>9.0</v>
      </c>
      <c r="AS20" s="11">
        <v>0.0</v>
      </c>
      <c r="AT20" s="11">
        <v>591.0</v>
      </c>
      <c r="AU20" s="11">
        <v>67.0</v>
      </c>
      <c r="AV20" s="11">
        <v>658.0</v>
      </c>
      <c r="AW20" s="11">
        <v>73.1111111111111</v>
      </c>
      <c r="AX20" s="14"/>
      <c r="AY20" s="11">
        <v>15.0</v>
      </c>
      <c r="AZ20" s="11">
        <v>0.0</v>
      </c>
      <c r="BA20" s="11">
        <v>901.0</v>
      </c>
      <c r="BB20" s="11">
        <v>65.0</v>
      </c>
      <c r="BC20" s="11">
        <v>966.0</v>
      </c>
      <c r="BD20" s="11">
        <v>64.4</v>
      </c>
      <c r="BE20" s="11"/>
    </row>
    <row r="21" ht="15.75" customHeight="1">
      <c r="A21" s="11" t="s">
        <v>162</v>
      </c>
      <c r="B21" s="11" t="s">
        <v>16</v>
      </c>
      <c r="C21" s="11">
        <v>71.13</v>
      </c>
      <c r="D21" s="11">
        <v>201.0</v>
      </c>
      <c r="E21" s="11">
        <v>4.47</v>
      </c>
      <c r="F21" s="11">
        <v>1.04833205677728</v>
      </c>
      <c r="G21" s="11">
        <v>22.0</v>
      </c>
      <c r="H21" s="11">
        <v>0.215120827738384</v>
      </c>
      <c r="I21" s="11">
        <v>38.0</v>
      </c>
      <c r="J21" s="11">
        <v>1.31338441265503</v>
      </c>
      <c r="K21" s="11">
        <v>125.0</v>
      </c>
      <c r="L21" s="11">
        <v>1.01555353707892</v>
      </c>
      <c r="M21" s="11">
        <v>4.15</v>
      </c>
      <c r="N21" s="11">
        <v>1.00374174802275</v>
      </c>
      <c r="O21" s="11">
        <v>6.7</v>
      </c>
      <c r="P21" s="11">
        <v>1.28935454203569</v>
      </c>
      <c r="Q21" s="11">
        <v>5.88548712430805</v>
      </c>
      <c r="R21" s="11">
        <v>0.980914520718009</v>
      </c>
      <c r="S21" s="11">
        <v>3.0</v>
      </c>
      <c r="T21" s="11">
        <v>64.0</v>
      </c>
      <c r="U21" s="11">
        <v>58.0</v>
      </c>
      <c r="V21" s="14"/>
      <c r="W21" s="11">
        <v>10.0</v>
      </c>
      <c r="X21" s="11">
        <v>0.0</v>
      </c>
      <c r="Y21" s="11">
        <v>485.0</v>
      </c>
      <c r="Z21" s="11">
        <v>31.0</v>
      </c>
      <c r="AA21" s="11">
        <v>516.0</v>
      </c>
      <c r="AB21" s="11">
        <v>51.6</v>
      </c>
      <c r="AC21" s="14"/>
      <c r="AD21" s="11">
        <v>15.0</v>
      </c>
      <c r="AE21" s="11">
        <v>0.0</v>
      </c>
      <c r="AF21" s="11">
        <v>855.0</v>
      </c>
      <c r="AG21" s="11">
        <v>95.0</v>
      </c>
      <c r="AH21" s="11">
        <v>950.0</v>
      </c>
      <c r="AI21" s="11">
        <v>63.3333333333333</v>
      </c>
      <c r="AJ21" s="14"/>
      <c r="AK21" s="11">
        <v>12.0</v>
      </c>
      <c r="AL21" s="11">
        <v>0.0</v>
      </c>
      <c r="AM21" s="11">
        <v>455.0</v>
      </c>
      <c r="AN21" s="11">
        <v>153.0</v>
      </c>
      <c r="AO21" s="11">
        <v>608.0</v>
      </c>
      <c r="AP21" s="11">
        <v>50.6666666666667</v>
      </c>
      <c r="AQ21" s="14"/>
      <c r="AR21" s="11">
        <v>3.0</v>
      </c>
      <c r="AS21" s="11">
        <v>0.0</v>
      </c>
      <c r="AT21" s="11">
        <v>84.0</v>
      </c>
      <c r="AU21" s="11">
        <v>33.0</v>
      </c>
      <c r="AV21" s="11">
        <v>117.0</v>
      </c>
      <c r="AW21" s="11">
        <v>39.0</v>
      </c>
      <c r="AX21" s="14"/>
      <c r="AY21" s="11"/>
      <c r="AZ21" s="11"/>
      <c r="BA21" s="11"/>
      <c r="BB21" s="11"/>
      <c r="BC21" s="11">
        <v>0.0</v>
      </c>
      <c r="BD21" s="11"/>
      <c r="BE21" s="11"/>
    </row>
    <row r="22" ht="15.75" customHeight="1">
      <c r="A22" s="11" t="s">
        <v>195</v>
      </c>
      <c r="B22" s="11" t="s">
        <v>16</v>
      </c>
      <c r="C22" s="11">
        <v>68.25</v>
      </c>
      <c r="D22" s="11">
        <v>190.0</v>
      </c>
      <c r="E22" s="11">
        <v>4.46</v>
      </c>
      <c r="F22" s="11">
        <v>1.08148850028286</v>
      </c>
      <c r="G22" s="11">
        <v>10.0</v>
      </c>
      <c r="H22" s="11">
        <v>-1.49126133127117</v>
      </c>
      <c r="I22" s="11"/>
      <c r="J22" s="11"/>
      <c r="K22" s="11"/>
      <c r="L22" s="11"/>
      <c r="M22" s="11"/>
      <c r="N22" s="11"/>
      <c r="O22" s="11"/>
      <c r="P22" s="11"/>
      <c r="Q22" s="11">
        <v>-0.409772830988311</v>
      </c>
      <c r="R22" s="11">
        <v>-0.204886415494155</v>
      </c>
      <c r="S22" s="11"/>
      <c r="T22" s="11"/>
      <c r="U22" s="11"/>
      <c r="V22" s="14"/>
      <c r="W22" s="11"/>
      <c r="X22" s="11"/>
      <c r="Y22" s="11"/>
      <c r="Z22" s="11"/>
      <c r="AA22" s="11">
        <v>0.0</v>
      </c>
      <c r="AB22" s="11"/>
      <c r="AC22" s="14"/>
      <c r="AD22" s="11"/>
      <c r="AE22" s="11"/>
      <c r="AF22" s="11"/>
      <c r="AG22" s="11"/>
      <c r="AH22" s="11">
        <v>0.0</v>
      </c>
      <c r="AI22" s="11"/>
      <c r="AJ22" s="14"/>
      <c r="AK22" s="11"/>
      <c r="AL22" s="11"/>
      <c r="AM22" s="11"/>
      <c r="AN22" s="11"/>
      <c r="AO22" s="11">
        <v>0.0</v>
      </c>
      <c r="AP22" s="11"/>
      <c r="AQ22" s="14"/>
      <c r="AR22" s="11"/>
      <c r="AS22" s="11"/>
      <c r="AT22" s="11"/>
      <c r="AU22" s="11"/>
      <c r="AV22" s="11">
        <v>0.0</v>
      </c>
      <c r="AW22" s="11"/>
      <c r="AX22" s="14"/>
      <c r="AY22" s="11"/>
      <c r="AZ22" s="11"/>
      <c r="BA22" s="11"/>
      <c r="BB22" s="11"/>
      <c r="BC22" s="11">
        <v>0.0</v>
      </c>
      <c r="BD22" s="11"/>
      <c r="BE22" s="11"/>
    </row>
    <row r="23" ht="15.75" customHeight="1">
      <c r="A23" s="11" t="s">
        <v>204</v>
      </c>
      <c r="B23" s="11" t="s">
        <v>16</v>
      </c>
      <c r="C23" s="11">
        <v>70.63</v>
      </c>
      <c r="D23" s="11">
        <v>192.0</v>
      </c>
      <c r="E23" s="11">
        <v>4.39</v>
      </c>
      <c r="F23" s="11">
        <v>1.31358360482196</v>
      </c>
      <c r="G23" s="11">
        <v>22.0</v>
      </c>
      <c r="H23" s="11">
        <v>0.215120827738384</v>
      </c>
      <c r="I23" s="11">
        <v>35.0</v>
      </c>
      <c r="J23" s="11">
        <v>0.618949137843801</v>
      </c>
      <c r="K23" s="11">
        <v>127.0</v>
      </c>
      <c r="L23" s="11">
        <v>1.22671636800876</v>
      </c>
      <c r="M23" s="11">
        <v>4.06</v>
      </c>
      <c r="N23" s="11">
        <v>1.3259965582731</v>
      </c>
      <c r="O23" s="11">
        <v>6.82</v>
      </c>
      <c r="P23" s="11">
        <v>0.993409223614985</v>
      </c>
      <c r="Q23" s="11">
        <v>5.69377572030098</v>
      </c>
      <c r="R23" s="11">
        <v>0.948962620050164</v>
      </c>
      <c r="S23" s="11">
        <v>2.0</v>
      </c>
      <c r="T23" s="11">
        <v>54.0</v>
      </c>
      <c r="U23" s="11">
        <v>49.0</v>
      </c>
      <c r="V23" s="14"/>
      <c r="W23" s="11">
        <v>9.0</v>
      </c>
      <c r="X23" s="11">
        <v>0.0</v>
      </c>
      <c r="Y23" s="11">
        <v>42.0</v>
      </c>
      <c r="Z23" s="11">
        <v>53.0</v>
      </c>
      <c r="AA23" s="11">
        <v>95.0</v>
      </c>
      <c r="AB23" s="11">
        <v>10.5555555555556</v>
      </c>
      <c r="AC23" s="14"/>
      <c r="AD23" s="11">
        <v>12.0</v>
      </c>
      <c r="AE23" s="11">
        <v>0.0</v>
      </c>
      <c r="AF23" s="11">
        <v>293.0</v>
      </c>
      <c r="AG23" s="11">
        <v>103.0</v>
      </c>
      <c r="AH23" s="11">
        <v>396.0</v>
      </c>
      <c r="AI23" s="11">
        <v>33.0</v>
      </c>
      <c r="AJ23" s="14"/>
      <c r="AK23" s="11">
        <v>12.0</v>
      </c>
      <c r="AL23" s="11">
        <v>0.0</v>
      </c>
      <c r="AM23" s="11">
        <v>712.0</v>
      </c>
      <c r="AN23" s="11">
        <v>5.0</v>
      </c>
      <c r="AO23" s="11">
        <v>717.0</v>
      </c>
      <c r="AP23" s="11">
        <v>59.75</v>
      </c>
      <c r="AQ23" s="14"/>
      <c r="AR23" s="11">
        <v>15.0</v>
      </c>
      <c r="AS23" s="11">
        <v>0.0</v>
      </c>
      <c r="AT23" s="11">
        <v>921.0</v>
      </c>
      <c r="AU23" s="11">
        <v>90.0</v>
      </c>
      <c r="AV23" s="11">
        <v>1011.0</v>
      </c>
      <c r="AW23" s="11">
        <v>67.4</v>
      </c>
      <c r="AX23" s="14"/>
      <c r="AY23" s="11">
        <v>16.0</v>
      </c>
      <c r="AZ23" s="11">
        <v>0.0</v>
      </c>
      <c r="BA23" s="11">
        <v>965.0</v>
      </c>
      <c r="BB23" s="11">
        <v>117.0</v>
      </c>
      <c r="BC23" s="11">
        <v>1082.0</v>
      </c>
      <c r="BD23" s="11">
        <v>67.625</v>
      </c>
      <c r="BE23" s="11"/>
    </row>
    <row r="24" ht="15.75" customHeight="1">
      <c r="A24" s="11" t="s">
        <v>233</v>
      </c>
      <c r="B24" s="11" t="s">
        <v>16</v>
      </c>
      <c r="C24" s="11">
        <v>70.25</v>
      </c>
      <c r="D24" s="11">
        <v>185.0</v>
      </c>
      <c r="E24" s="11">
        <v>4.48</v>
      </c>
      <c r="F24" s="11">
        <v>1.01517561327169</v>
      </c>
      <c r="G24" s="11">
        <v>16.0</v>
      </c>
      <c r="H24" s="11">
        <v>-0.638070251766394</v>
      </c>
      <c r="I24" s="11"/>
      <c r="J24" s="11"/>
      <c r="K24" s="11"/>
      <c r="L24" s="11"/>
      <c r="M24" s="11"/>
      <c r="N24" s="11"/>
      <c r="O24" s="11"/>
      <c r="P24" s="11"/>
      <c r="Q24" s="11">
        <v>0.377105361505296</v>
      </c>
      <c r="R24" s="11">
        <v>0.188552680752648</v>
      </c>
      <c r="S24" s="11"/>
      <c r="T24" s="11"/>
      <c r="U24" s="11"/>
      <c r="V24" s="14"/>
      <c r="W24" s="11">
        <v>4.0</v>
      </c>
      <c r="X24" s="11">
        <v>0.0</v>
      </c>
      <c r="Y24" s="11">
        <v>0.0</v>
      </c>
      <c r="Z24" s="11">
        <v>49.0</v>
      </c>
      <c r="AA24" s="11">
        <v>49.0</v>
      </c>
      <c r="AB24" s="11">
        <v>12.25</v>
      </c>
      <c r="AC24" s="14"/>
      <c r="AD24" s="11"/>
      <c r="AE24" s="11"/>
      <c r="AF24" s="11"/>
      <c r="AG24" s="11"/>
      <c r="AH24" s="11">
        <v>0.0</v>
      </c>
      <c r="AI24" s="11"/>
      <c r="AJ24" s="14"/>
      <c r="AK24" s="11"/>
      <c r="AL24" s="11"/>
      <c r="AM24" s="11"/>
      <c r="AN24" s="11"/>
      <c r="AO24" s="11">
        <v>0.0</v>
      </c>
      <c r="AP24" s="11"/>
      <c r="AQ24" s="14"/>
      <c r="AR24" s="11"/>
      <c r="AS24" s="11"/>
      <c r="AT24" s="11"/>
      <c r="AU24" s="11"/>
      <c r="AV24" s="11">
        <v>0.0</v>
      </c>
      <c r="AW24" s="11"/>
      <c r="AX24" s="14"/>
      <c r="AY24" s="11"/>
      <c r="AZ24" s="11"/>
      <c r="BA24" s="11"/>
      <c r="BB24" s="11"/>
      <c r="BC24" s="11">
        <v>0.0</v>
      </c>
      <c r="BD24" s="11"/>
      <c r="BE24" s="11"/>
    </row>
    <row r="25" ht="15.75" customHeight="1">
      <c r="A25" s="11" t="s">
        <v>234</v>
      </c>
      <c r="B25" s="11" t="s">
        <v>16</v>
      </c>
      <c r="C25" s="11">
        <v>74.0</v>
      </c>
      <c r="D25" s="11">
        <v>185.0</v>
      </c>
      <c r="E25" s="11">
        <v>4.61</v>
      </c>
      <c r="F25" s="11">
        <v>0.584141847699085</v>
      </c>
      <c r="G25" s="11">
        <v>10.0</v>
      </c>
      <c r="H25" s="11">
        <v>-1.49126133127117</v>
      </c>
      <c r="I25" s="11">
        <v>34.0</v>
      </c>
      <c r="J25" s="11">
        <v>0.387470712906723</v>
      </c>
      <c r="K25" s="11">
        <v>125.0</v>
      </c>
      <c r="L25" s="11">
        <v>1.01555353707892</v>
      </c>
      <c r="M25" s="11">
        <v>4.27</v>
      </c>
      <c r="N25" s="11">
        <v>0.574068667688956</v>
      </c>
      <c r="O25" s="11">
        <v>6.97</v>
      </c>
      <c r="P25" s="11">
        <v>0.623477575589108</v>
      </c>
      <c r="Q25" s="11">
        <v>1.69345100969162</v>
      </c>
      <c r="R25" s="11">
        <v>0.282241834948604</v>
      </c>
      <c r="S25" s="11">
        <v>2.0</v>
      </c>
      <c r="T25" s="11">
        <v>43.0</v>
      </c>
      <c r="U25" s="11">
        <v>40.0</v>
      </c>
      <c r="V25" s="14"/>
      <c r="W25" s="11">
        <v>16.0</v>
      </c>
      <c r="X25" s="11">
        <v>0.0</v>
      </c>
      <c r="Y25" s="11">
        <v>939.0</v>
      </c>
      <c r="Z25" s="11">
        <v>96.0</v>
      </c>
      <c r="AA25" s="11">
        <v>1035.0</v>
      </c>
      <c r="AB25" s="11">
        <v>64.6875</v>
      </c>
      <c r="AC25" s="14"/>
      <c r="AD25" s="11">
        <v>15.0</v>
      </c>
      <c r="AE25" s="11">
        <v>0.0</v>
      </c>
      <c r="AF25" s="11">
        <v>910.0</v>
      </c>
      <c r="AG25" s="11">
        <v>59.0</v>
      </c>
      <c r="AH25" s="11">
        <v>969.0</v>
      </c>
      <c r="AI25" s="11">
        <v>64.6</v>
      </c>
      <c r="AJ25" s="14"/>
      <c r="AK25" s="11">
        <v>14.0</v>
      </c>
      <c r="AL25" s="11">
        <v>0.0</v>
      </c>
      <c r="AM25" s="11">
        <v>434.0</v>
      </c>
      <c r="AN25" s="11">
        <v>83.0</v>
      </c>
      <c r="AO25" s="11">
        <v>517.0</v>
      </c>
      <c r="AP25" s="11">
        <v>36.9285714285714</v>
      </c>
      <c r="AQ25" s="14"/>
      <c r="AR25" s="11">
        <v>9.0</v>
      </c>
      <c r="AS25" s="11">
        <v>0.0</v>
      </c>
      <c r="AT25" s="11">
        <v>133.0</v>
      </c>
      <c r="AU25" s="11">
        <v>55.0</v>
      </c>
      <c r="AV25" s="11">
        <v>188.0</v>
      </c>
      <c r="AW25" s="11">
        <v>20.8888888888889</v>
      </c>
      <c r="AX25" s="14"/>
      <c r="AY25" s="11">
        <v>3.0</v>
      </c>
      <c r="AZ25" s="11">
        <v>0.0</v>
      </c>
      <c r="BA25" s="11">
        <v>88.0</v>
      </c>
      <c r="BB25" s="11">
        <v>10.0</v>
      </c>
      <c r="BC25" s="11">
        <v>98.0</v>
      </c>
      <c r="BD25" s="11">
        <v>32.6666666666667</v>
      </c>
      <c r="BE25" s="11"/>
    </row>
    <row r="26" ht="15.75" customHeight="1">
      <c r="A26" s="11" t="s">
        <v>242</v>
      </c>
      <c r="B26" s="11" t="s">
        <v>16</v>
      </c>
      <c r="C26" s="11">
        <v>71.88</v>
      </c>
      <c r="D26" s="11">
        <v>191.0</v>
      </c>
      <c r="E26" s="11">
        <v>4.54</v>
      </c>
      <c r="F26" s="11">
        <v>0.816236952238181</v>
      </c>
      <c r="G26" s="11">
        <v>8.0</v>
      </c>
      <c r="H26" s="11">
        <v>-1.77565835777276</v>
      </c>
      <c r="I26" s="11">
        <v>30.5</v>
      </c>
      <c r="J26" s="11">
        <v>-0.42270377437305</v>
      </c>
      <c r="K26" s="11">
        <v>118.0</v>
      </c>
      <c r="L26" s="11">
        <v>0.276483628824479</v>
      </c>
      <c r="M26" s="11">
        <v>4.18</v>
      </c>
      <c r="N26" s="11">
        <v>0.896323477939301</v>
      </c>
      <c r="O26" s="11">
        <v>6.87</v>
      </c>
      <c r="P26" s="11">
        <v>0.870098674273026</v>
      </c>
      <c r="Q26" s="11">
        <v>0.660780601129173</v>
      </c>
      <c r="R26" s="11">
        <v>0.110130100188195</v>
      </c>
      <c r="S26" s="11">
        <v>7.0</v>
      </c>
      <c r="T26" s="11">
        <v>218.0</v>
      </c>
      <c r="U26" s="11">
        <v>172.0</v>
      </c>
      <c r="V26" s="14"/>
      <c r="W26" s="11">
        <v>12.0</v>
      </c>
      <c r="X26" s="11">
        <v>0.0</v>
      </c>
      <c r="Y26" s="11">
        <v>129.0</v>
      </c>
      <c r="Z26" s="11">
        <v>182.0</v>
      </c>
      <c r="AA26" s="11">
        <v>311.0</v>
      </c>
      <c r="AB26" s="11">
        <v>25.9166666666667</v>
      </c>
      <c r="AC26" s="14"/>
      <c r="AD26" s="11">
        <v>16.0</v>
      </c>
      <c r="AE26" s="11">
        <v>0.0</v>
      </c>
      <c r="AF26" s="11">
        <v>115.0</v>
      </c>
      <c r="AG26" s="11">
        <v>367.0</v>
      </c>
      <c r="AH26" s="11">
        <v>482.0</v>
      </c>
      <c r="AI26" s="11">
        <v>30.125</v>
      </c>
      <c r="AJ26" s="14"/>
      <c r="AK26" s="11">
        <v>14.0</v>
      </c>
      <c r="AL26" s="11">
        <v>0.0</v>
      </c>
      <c r="AM26" s="11">
        <v>424.0</v>
      </c>
      <c r="AN26" s="11">
        <v>269.0</v>
      </c>
      <c r="AO26" s="11">
        <v>693.0</v>
      </c>
      <c r="AP26" s="11">
        <v>49.5</v>
      </c>
      <c r="AQ26" s="14"/>
      <c r="AR26" s="11">
        <v>6.0</v>
      </c>
      <c r="AS26" s="11">
        <v>0.0</v>
      </c>
      <c r="AT26" s="11">
        <v>354.0</v>
      </c>
      <c r="AU26" s="11">
        <v>75.0</v>
      </c>
      <c r="AV26" s="11">
        <v>429.0</v>
      </c>
      <c r="AW26" s="11">
        <v>71.5</v>
      </c>
      <c r="AX26" s="14"/>
      <c r="AY26" s="11">
        <v>15.0</v>
      </c>
      <c r="AZ26" s="11">
        <v>0.0</v>
      </c>
      <c r="BA26" s="11">
        <v>1038.0</v>
      </c>
      <c r="BB26" s="11">
        <v>79.0</v>
      </c>
      <c r="BC26" s="11">
        <v>1117.0</v>
      </c>
      <c r="BD26" s="11">
        <v>74.4666666666667</v>
      </c>
      <c r="BE26" s="11"/>
    </row>
    <row r="27" ht="15.75" customHeight="1">
      <c r="A27" s="11" t="s">
        <v>253</v>
      </c>
      <c r="B27" s="11" t="s">
        <v>16</v>
      </c>
      <c r="C27" s="11">
        <v>69.38</v>
      </c>
      <c r="D27" s="11">
        <v>199.0</v>
      </c>
      <c r="E27" s="11">
        <v>4.65</v>
      </c>
      <c r="F27" s="11">
        <v>0.451516073676746</v>
      </c>
      <c r="G27" s="11">
        <v>16.0</v>
      </c>
      <c r="H27" s="11">
        <v>-0.638070251766394</v>
      </c>
      <c r="I27" s="11">
        <v>35.0</v>
      </c>
      <c r="J27" s="11">
        <v>0.618949137843801</v>
      </c>
      <c r="K27" s="11">
        <v>114.0</v>
      </c>
      <c r="L27" s="11">
        <v>-0.145842033035202</v>
      </c>
      <c r="M27" s="11">
        <v>4.25</v>
      </c>
      <c r="N27" s="11">
        <v>0.645680847744587</v>
      </c>
      <c r="O27" s="11">
        <v>6.99</v>
      </c>
      <c r="P27" s="11">
        <v>0.574153355852323</v>
      </c>
      <c r="Q27" s="11">
        <v>1.50638713031586</v>
      </c>
      <c r="R27" s="11">
        <v>0.25106452171931</v>
      </c>
      <c r="S27" s="11"/>
      <c r="T27" s="11"/>
      <c r="U27" s="11"/>
      <c r="V27" s="14"/>
      <c r="W27" s="11">
        <v>2.0</v>
      </c>
      <c r="X27" s="11">
        <v>15.0</v>
      </c>
      <c r="Y27" s="11">
        <v>0.0</v>
      </c>
      <c r="Z27" s="11">
        <v>0.0</v>
      </c>
      <c r="AA27" s="11">
        <v>15.0</v>
      </c>
      <c r="AB27" s="11">
        <v>7.5</v>
      </c>
      <c r="AC27" s="14"/>
      <c r="AD27" s="11"/>
      <c r="AE27" s="11"/>
      <c r="AF27" s="11"/>
      <c r="AG27" s="11"/>
      <c r="AH27" s="11">
        <v>0.0</v>
      </c>
      <c r="AI27" s="11"/>
      <c r="AJ27" s="14"/>
      <c r="AK27" s="11"/>
      <c r="AL27" s="11"/>
      <c r="AM27" s="11"/>
      <c r="AN27" s="11"/>
      <c r="AO27" s="11">
        <v>0.0</v>
      </c>
      <c r="AP27" s="11"/>
      <c r="AQ27" s="14"/>
      <c r="AR27" s="11">
        <v>8.0</v>
      </c>
      <c r="AS27" s="11">
        <v>0.0</v>
      </c>
      <c r="AT27" s="11">
        <v>134.0</v>
      </c>
      <c r="AU27" s="11">
        <v>48.0</v>
      </c>
      <c r="AV27" s="11">
        <v>182.0</v>
      </c>
      <c r="AW27" s="11">
        <v>22.75</v>
      </c>
      <c r="AX27" s="14"/>
      <c r="AY27" s="11"/>
      <c r="AZ27" s="11"/>
      <c r="BA27" s="11"/>
      <c r="BB27" s="11"/>
      <c r="BC27" s="11">
        <v>0.0</v>
      </c>
      <c r="BD27" s="11"/>
      <c r="BE27" s="11"/>
    </row>
    <row r="28" ht="15.75" customHeight="1">
      <c r="A28" s="11" t="s">
        <v>258</v>
      </c>
      <c r="B28" s="11" t="s">
        <v>16</v>
      </c>
      <c r="C28" s="11">
        <v>70.5</v>
      </c>
      <c r="D28" s="11">
        <v>195.0</v>
      </c>
      <c r="E28" s="11">
        <v>4.41</v>
      </c>
      <c r="F28" s="11">
        <v>1.24727071781078</v>
      </c>
      <c r="G28" s="11">
        <v>14.0</v>
      </c>
      <c r="H28" s="11">
        <v>-0.922467278267986</v>
      </c>
      <c r="I28" s="11">
        <v>35.0</v>
      </c>
      <c r="J28" s="11">
        <v>0.618949137843801</v>
      </c>
      <c r="K28" s="11">
        <v>125.0</v>
      </c>
      <c r="L28" s="11">
        <v>1.01555353707892</v>
      </c>
      <c r="M28" s="11"/>
      <c r="N28" s="11"/>
      <c r="O28" s="11"/>
      <c r="P28" s="11"/>
      <c r="Q28" s="11">
        <v>1.95930611446552</v>
      </c>
      <c r="R28" s="11">
        <v>0.48982652861638</v>
      </c>
      <c r="S28" s="11">
        <v>3.0</v>
      </c>
      <c r="T28" s="11">
        <v>90.0</v>
      </c>
      <c r="U28" s="11">
        <v>80.0</v>
      </c>
      <c r="V28" s="14"/>
      <c r="W28" s="11">
        <v>14.0</v>
      </c>
      <c r="X28" s="11">
        <v>0.0</v>
      </c>
      <c r="Y28" s="11">
        <v>479.0</v>
      </c>
      <c r="Z28" s="11">
        <v>211.0</v>
      </c>
      <c r="AA28" s="11">
        <v>690.0</v>
      </c>
      <c r="AB28" s="11">
        <v>49.2857142857143</v>
      </c>
      <c r="AC28" s="14"/>
      <c r="AD28" s="11">
        <v>12.0</v>
      </c>
      <c r="AE28" s="11">
        <v>0.0</v>
      </c>
      <c r="AF28" s="11">
        <v>130.0</v>
      </c>
      <c r="AG28" s="11">
        <v>272.0</v>
      </c>
      <c r="AH28" s="11">
        <v>402.0</v>
      </c>
      <c r="AI28" s="11">
        <v>33.5</v>
      </c>
      <c r="AJ28" s="14"/>
      <c r="AK28" s="11">
        <v>15.0</v>
      </c>
      <c r="AL28" s="11">
        <v>0.0</v>
      </c>
      <c r="AM28" s="11">
        <v>69.0</v>
      </c>
      <c r="AN28" s="11">
        <v>276.0</v>
      </c>
      <c r="AO28" s="11">
        <v>345.0</v>
      </c>
      <c r="AP28" s="11">
        <v>23.0</v>
      </c>
      <c r="AQ28" s="14"/>
      <c r="AR28" s="11">
        <v>13.0</v>
      </c>
      <c r="AS28" s="11">
        <v>0.0</v>
      </c>
      <c r="AT28" s="11">
        <v>59.0</v>
      </c>
      <c r="AU28" s="11">
        <v>252.0</v>
      </c>
      <c r="AV28" s="11">
        <v>311.0</v>
      </c>
      <c r="AW28" s="11">
        <v>23.9230769230769</v>
      </c>
      <c r="AX28" s="14"/>
      <c r="AY28" s="11">
        <v>11.0</v>
      </c>
      <c r="AZ28" s="11">
        <v>0.0</v>
      </c>
      <c r="BA28" s="11">
        <v>552.0</v>
      </c>
      <c r="BB28" s="11">
        <v>5.0</v>
      </c>
      <c r="BC28" s="11">
        <v>557.0</v>
      </c>
      <c r="BD28" s="11">
        <v>50.6363636363636</v>
      </c>
      <c r="BE28" s="11"/>
    </row>
    <row r="29" ht="15.75" customHeight="1">
      <c r="A29" s="11" t="s">
        <v>271</v>
      </c>
      <c r="B29" s="11" t="s">
        <v>16</v>
      </c>
      <c r="C29" s="11">
        <v>71.0</v>
      </c>
      <c r="D29" s="11">
        <v>210.0</v>
      </c>
      <c r="E29" s="11">
        <v>4.53</v>
      </c>
      <c r="F29" s="11">
        <v>0.849393395743765</v>
      </c>
      <c r="G29" s="11">
        <v>17.0</v>
      </c>
      <c r="H29" s="11">
        <v>-0.495871738515597</v>
      </c>
      <c r="I29" s="11">
        <v>33.5</v>
      </c>
      <c r="J29" s="11">
        <v>0.271731500438184</v>
      </c>
      <c r="K29" s="11">
        <v>117.0</v>
      </c>
      <c r="L29" s="11">
        <v>0.170902213359559</v>
      </c>
      <c r="M29" s="11">
        <v>4.18</v>
      </c>
      <c r="N29" s="11">
        <v>0.896323477939301</v>
      </c>
      <c r="O29" s="11">
        <v>6.95</v>
      </c>
      <c r="P29" s="11">
        <v>0.672801795325891</v>
      </c>
      <c r="Q29" s="11">
        <v>2.3652806442911</v>
      </c>
      <c r="R29" s="11">
        <v>0.394213440715184</v>
      </c>
      <c r="S29" s="11">
        <v>6.0</v>
      </c>
      <c r="T29" s="11">
        <v>202.0</v>
      </c>
      <c r="U29" s="11">
        <v>164.0</v>
      </c>
      <c r="V29" s="14"/>
      <c r="W29" s="11"/>
      <c r="X29" s="11"/>
      <c r="Y29" s="11"/>
      <c r="Z29" s="11"/>
      <c r="AA29" s="11">
        <v>0.0</v>
      </c>
      <c r="AB29" s="11"/>
      <c r="AC29" s="14"/>
      <c r="AD29" s="11">
        <v>3.0</v>
      </c>
      <c r="AE29" s="11">
        <v>0.0</v>
      </c>
      <c r="AF29" s="11">
        <v>0.0</v>
      </c>
      <c r="AG29" s="11">
        <v>45.0</v>
      </c>
      <c r="AH29" s="11">
        <v>45.0</v>
      </c>
      <c r="AI29" s="11">
        <v>15.0</v>
      </c>
      <c r="AJ29" s="14"/>
      <c r="AK29" s="11"/>
      <c r="AL29" s="11"/>
      <c r="AM29" s="11"/>
      <c r="AN29" s="11"/>
      <c r="AO29" s="11">
        <v>0.0</v>
      </c>
      <c r="AP29" s="11"/>
      <c r="AQ29" s="14"/>
      <c r="AR29" s="11"/>
      <c r="AS29" s="11"/>
      <c r="AT29" s="11"/>
      <c r="AU29" s="11"/>
      <c r="AV29" s="11">
        <v>0.0</v>
      </c>
      <c r="AW29" s="11"/>
      <c r="AX29" s="14"/>
      <c r="AY29" s="11"/>
      <c r="AZ29" s="11"/>
      <c r="BA29" s="11"/>
      <c r="BB29" s="11"/>
      <c r="BC29" s="11">
        <v>0.0</v>
      </c>
      <c r="BD29" s="11"/>
      <c r="BE29" s="11"/>
    </row>
    <row r="30" ht="15.75" customHeight="1">
      <c r="A30" s="11" t="s">
        <v>285</v>
      </c>
      <c r="B30" s="11" t="s">
        <v>16</v>
      </c>
      <c r="C30" s="11">
        <v>69.63</v>
      </c>
      <c r="D30" s="11">
        <v>193.0</v>
      </c>
      <c r="E30" s="11">
        <v>4.54</v>
      </c>
      <c r="F30" s="11">
        <v>0.816236952238181</v>
      </c>
      <c r="G30" s="11">
        <v>10.0</v>
      </c>
      <c r="H30" s="11">
        <v>-1.49126133127117</v>
      </c>
      <c r="I30" s="11">
        <v>34.5</v>
      </c>
      <c r="J30" s="11">
        <v>0.503209925375262</v>
      </c>
      <c r="K30" s="11">
        <v>119.0</v>
      </c>
      <c r="L30" s="11">
        <v>0.3820650442894</v>
      </c>
      <c r="M30" s="11">
        <v>4.27</v>
      </c>
      <c r="N30" s="11">
        <v>0.574068667688956</v>
      </c>
      <c r="O30" s="11">
        <v>6.81</v>
      </c>
      <c r="P30" s="11">
        <v>1.01807133348338</v>
      </c>
      <c r="Q30" s="11">
        <v>1.80239059180401</v>
      </c>
      <c r="R30" s="11">
        <v>0.300398431967334</v>
      </c>
      <c r="S30" s="11">
        <v>3.0</v>
      </c>
      <c r="T30" s="11">
        <v>68.0</v>
      </c>
      <c r="U30" s="11">
        <v>62.0</v>
      </c>
      <c r="V30" s="14"/>
      <c r="W30" s="11">
        <v>16.0</v>
      </c>
      <c r="X30" s="11">
        <v>0.0</v>
      </c>
      <c r="Y30" s="11">
        <v>245.0</v>
      </c>
      <c r="Z30" s="11">
        <v>176.0</v>
      </c>
      <c r="AA30" s="11">
        <v>421.0</v>
      </c>
      <c r="AB30" s="11">
        <v>26.3125</v>
      </c>
      <c r="AC30" s="14"/>
      <c r="AD30" s="11">
        <v>7.0</v>
      </c>
      <c r="AE30" s="11">
        <v>0.0</v>
      </c>
      <c r="AF30" s="11">
        <v>81.0</v>
      </c>
      <c r="AG30" s="11">
        <v>67.0</v>
      </c>
      <c r="AH30" s="11">
        <v>148.0</v>
      </c>
      <c r="AI30" s="11">
        <v>21.1428571428571</v>
      </c>
      <c r="AJ30" s="14"/>
      <c r="AK30" s="11">
        <v>2.0</v>
      </c>
      <c r="AL30" s="11">
        <v>0.0</v>
      </c>
      <c r="AM30" s="11">
        <v>0.0</v>
      </c>
      <c r="AN30" s="11">
        <v>18.0</v>
      </c>
      <c r="AO30" s="11">
        <v>18.0</v>
      </c>
      <c r="AP30" s="11">
        <v>9.0</v>
      </c>
      <c r="AQ30" s="14"/>
      <c r="AR30" s="11">
        <v>9.0</v>
      </c>
      <c r="AS30" s="11">
        <v>0.0</v>
      </c>
      <c r="AT30" s="11">
        <v>56.0</v>
      </c>
      <c r="AU30" s="11">
        <v>124.0</v>
      </c>
      <c r="AV30" s="11">
        <v>180.0</v>
      </c>
      <c r="AW30" s="11">
        <v>20.0</v>
      </c>
      <c r="AX30" s="14"/>
      <c r="AY30" s="11"/>
      <c r="AZ30" s="11"/>
      <c r="BA30" s="11"/>
      <c r="BB30" s="11"/>
      <c r="BC30" s="11">
        <v>0.0</v>
      </c>
      <c r="BD30" s="11"/>
      <c r="BE30" s="11"/>
    </row>
    <row r="31" ht="15.75" customHeight="1">
      <c r="A31" s="11" t="s">
        <v>288</v>
      </c>
      <c r="B31" s="11" t="s">
        <v>16</v>
      </c>
      <c r="C31" s="11">
        <v>71.13</v>
      </c>
      <c r="D31" s="11">
        <v>191.0</v>
      </c>
      <c r="E31" s="11">
        <v>4.56</v>
      </c>
      <c r="F31" s="11">
        <v>0.749924065227012</v>
      </c>
      <c r="G31" s="11">
        <v>14.0</v>
      </c>
      <c r="H31" s="11">
        <v>-0.922467278267986</v>
      </c>
      <c r="I31" s="11">
        <v>32.5</v>
      </c>
      <c r="J31" s="11">
        <v>0.0402530755011059</v>
      </c>
      <c r="K31" s="11">
        <v>116.0</v>
      </c>
      <c r="L31" s="11">
        <v>0.0653207978946388</v>
      </c>
      <c r="M31" s="11">
        <v>4.06</v>
      </c>
      <c r="N31" s="11">
        <v>1.3259965582731</v>
      </c>
      <c r="O31" s="11">
        <v>6.69</v>
      </c>
      <c r="P31" s="11">
        <v>1.31401665190408</v>
      </c>
      <c r="Q31" s="11">
        <v>2.57304387053195</v>
      </c>
      <c r="R31" s="11">
        <v>0.428840645088658</v>
      </c>
      <c r="S31" s="11">
        <v>3.0</v>
      </c>
      <c r="T31" s="11">
        <v>83.0</v>
      </c>
      <c r="U31" s="11">
        <v>74.0</v>
      </c>
      <c r="V31" s="14"/>
      <c r="W31" s="11">
        <v>16.0</v>
      </c>
      <c r="X31" s="11">
        <v>0.0</v>
      </c>
      <c r="Y31" s="11">
        <v>599.0</v>
      </c>
      <c r="Z31" s="11">
        <v>123.0</v>
      </c>
      <c r="AA31" s="11">
        <v>722.0</v>
      </c>
      <c r="AB31" s="11">
        <v>45.125</v>
      </c>
      <c r="AC31" s="14"/>
      <c r="AD31" s="11">
        <v>16.0</v>
      </c>
      <c r="AE31" s="11">
        <v>0.0</v>
      </c>
      <c r="AF31" s="11">
        <v>510.0</v>
      </c>
      <c r="AG31" s="11">
        <v>215.0</v>
      </c>
      <c r="AH31" s="11">
        <v>725.0</v>
      </c>
      <c r="AI31" s="11">
        <v>45.3125</v>
      </c>
      <c r="AJ31" s="14"/>
      <c r="AK31" s="11">
        <v>16.0</v>
      </c>
      <c r="AL31" s="11">
        <v>0.0</v>
      </c>
      <c r="AM31" s="11">
        <v>976.0</v>
      </c>
      <c r="AN31" s="11">
        <v>52.0</v>
      </c>
      <c r="AO31" s="11">
        <v>1028.0</v>
      </c>
      <c r="AP31" s="11">
        <v>64.25</v>
      </c>
      <c r="AQ31" s="14"/>
      <c r="AR31" s="11">
        <v>16.0</v>
      </c>
      <c r="AS31" s="11">
        <v>0.0</v>
      </c>
      <c r="AT31" s="11">
        <v>897.0</v>
      </c>
      <c r="AU31" s="11">
        <v>3.0</v>
      </c>
      <c r="AV31" s="11">
        <v>900.0</v>
      </c>
      <c r="AW31" s="11">
        <v>56.25</v>
      </c>
      <c r="AX31" s="14"/>
      <c r="AY31" s="11">
        <v>15.0</v>
      </c>
      <c r="AZ31" s="11">
        <v>0.0</v>
      </c>
      <c r="BA31" s="11">
        <v>922.0</v>
      </c>
      <c r="BB31" s="11">
        <v>64.0</v>
      </c>
      <c r="BC31" s="11">
        <v>986.0</v>
      </c>
      <c r="BD31" s="11">
        <v>65.7333333333333</v>
      </c>
      <c r="BE31" s="11"/>
    </row>
    <row r="32" ht="15.75" customHeight="1">
      <c r="A32" s="11" t="s">
        <v>300</v>
      </c>
      <c r="B32" s="11" t="s">
        <v>16</v>
      </c>
      <c r="C32" s="11">
        <v>71.38</v>
      </c>
      <c r="D32" s="11">
        <v>196.0</v>
      </c>
      <c r="E32" s="11">
        <v>4.63</v>
      </c>
      <c r="F32" s="11">
        <v>0.517828960687917</v>
      </c>
      <c r="G32" s="11">
        <v>12.0</v>
      </c>
      <c r="H32" s="11">
        <v>-1.20686430476958</v>
      </c>
      <c r="I32" s="11">
        <v>35.0</v>
      </c>
      <c r="J32" s="11">
        <v>0.618949137843801</v>
      </c>
      <c r="K32" s="11">
        <v>118.0</v>
      </c>
      <c r="L32" s="11">
        <v>0.276483628824479</v>
      </c>
      <c r="M32" s="11">
        <v>4.07</v>
      </c>
      <c r="N32" s="11">
        <v>1.29019046824528</v>
      </c>
      <c r="O32" s="11">
        <v>6.74</v>
      </c>
      <c r="P32" s="11">
        <v>1.19070610256212</v>
      </c>
      <c r="Q32" s="11">
        <v>2.68729399339401</v>
      </c>
      <c r="R32" s="11">
        <v>0.447882332232336</v>
      </c>
      <c r="S32" s="11">
        <v>7.0</v>
      </c>
      <c r="T32" s="11">
        <v>247.0</v>
      </c>
      <c r="U32" s="11">
        <v>193.0</v>
      </c>
      <c r="V32" s="14"/>
      <c r="W32" s="11"/>
      <c r="X32" s="11"/>
      <c r="Y32" s="11"/>
      <c r="Z32" s="11"/>
      <c r="AA32" s="11">
        <v>0.0</v>
      </c>
      <c r="AB32" s="11"/>
      <c r="AC32" s="14"/>
      <c r="AD32" s="11"/>
      <c r="AE32" s="11"/>
      <c r="AF32" s="11"/>
      <c r="AG32" s="11"/>
      <c r="AH32" s="11">
        <v>0.0</v>
      </c>
      <c r="AI32" s="11"/>
      <c r="AJ32" s="14"/>
      <c r="AK32" s="11"/>
      <c r="AL32" s="11"/>
      <c r="AM32" s="11"/>
      <c r="AN32" s="11"/>
      <c r="AO32" s="11">
        <v>0.0</v>
      </c>
      <c r="AP32" s="11"/>
      <c r="AQ32" s="14"/>
      <c r="AR32" s="11"/>
      <c r="AS32" s="11"/>
      <c r="AT32" s="11"/>
      <c r="AU32" s="11"/>
      <c r="AV32" s="11">
        <v>0.0</v>
      </c>
      <c r="AW32" s="11"/>
      <c r="AX32" s="14"/>
      <c r="AY32" s="11"/>
      <c r="AZ32" s="11"/>
      <c r="BA32" s="11"/>
      <c r="BB32" s="11"/>
      <c r="BC32" s="11">
        <v>0.0</v>
      </c>
      <c r="BD32" s="11"/>
      <c r="BE32" s="11"/>
    </row>
    <row r="33" ht="15.75" customHeight="1">
      <c r="A33" s="11" t="s">
        <v>322</v>
      </c>
      <c r="B33" s="11" t="s">
        <v>16</v>
      </c>
      <c r="C33" s="11">
        <v>71.75</v>
      </c>
      <c r="D33" s="11">
        <v>197.0</v>
      </c>
      <c r="E33" s="11">
        <v>4.56</v>
      </c>
      <c r="F33" s="11">
        <v>0.749924065227012</v>
      </c>
      <c r="G33" s="11">
        <v>12.0</v>
      </c>
      <c r="H33" s="11">
        <v>-1.20686430476958</v>
      </c>
      <c r="I33" s="11">
        <v>33.0</v>
      </c>
      <c r="J33" s="11">
        <v>0.155992287969645</v>
      </c>
      <c r="K33" s="11">
        <v>121.0</v>
      </c>
      <c r="L33" s="11">
        <v>0.59322787521924</v>
      </c>
      <c r="M33" s="11">
        <v>4.2</v>
      </c>
      <c r="N33" s="11">
        <v>0.824711297883667</v>
      </c>
      <c r="O33" s="11">
        <v>6.78</v>
      </c>
      <c r="P33" s="11">
        <v>1.09205766308855</v>
      </c>
      <c r="Q33" s="11">
        <v>2.20904888461854</v>
      </c>
      <c r="R33" s="11">
        <v>0.36817481410309</v>
      </c>
      <c r="S33" s="11">
        <v>5.0</v>
      </c>
      <c r="T33" s="11">
        <v>159.0</v>
      </c>
      <c r="U33" s="11">
        <v>133.0</v>
      </c>
      <c r="V33" s="14"/>
      <c r="W33" s="11">
        <v>16.0</v>
      </c>
      <c r="X33" s="11">
        <v>0.0</v>
      </c>
      <c r="Y33" s="11">
        <v>417.0</v>
      </c>
      <c r="Z33" s="11">
        <v>238.0</v>
      </c>
      <c r="AA33" s="11">
        <v>655.0</v>
      </c>
      <c r="AB33" s="11">
        <v>40.9375</v>
      </c>
      <c r="AC33" s="14"/>
      <c r="AD33" s="11">
        <v>16.0</v>
      </c>
      <c r="AE33" s="11">
        <v>0.0</v>
      </c>
      <c r="AF33" s="11">
        <v>708.0</v>
      </c>
      <c r="AG33" s="11">
        <v>192.0</v>
      </c>
      <c r="AH33" s="11">
        <v>900.0</v>
      </c>
      <c r="AI33" s="11">
        <v>56.25</v>
      </c>
      <c r="AJ33" s="14"/>
      <c r="AK33" s="11">
        <v>15.0</v>
      </c>
      <c r="AL33" s="11">
        <v>0.0</v>
      </c>
      <c r="AM33" s="11">
        <v>647.0</v>
      </c>
      <c r="AN33" s="11">
        <v>215.0</v>
      </c>
      <c r="AO33" s="11">
        <v>862.0</v>
      </c>
      <c r="AP33" s="11">
        <v>57.4666666666667</v>
      </c>
      <c r="AQ33" s="14"/>
      <c r="AR33" s="11">
        <v>16.0</v>
      </c>
      <c r="AS33" s="11">
        <v>0.0</v>
      </c>
      <c r="AT33" s="11">
        <v>817.0</v>
      </c>
      <c r="AU33" s="11">
        <v>230.0</v>
      </c>
      <c r="AV33" s="11">
        <v>1047.0</v>
      </c>
      <c r="AW33" s="11">
        <v>65.4375</v>
      </c>
      <c r="AX33" s="14"/>
      <c r="AY33" s="11">
        <v>16.0</v>
      </c>
      <c r="AZ33" s="11">
        <v>0.0</v>
      </c>
      <c r="BA33" s="11">
        <v>1065.0</v>
      </c>
      <c r="BB33" s="11">
        <v>82.0</v>
      </c>
      <c r="BC33" s="11">
        <v>1147.0</v>
      </c>
      <c r="BD33" s="11">
        <v>71.6875</v>
      </c>
      <c r="BE33" s="11"/>
    </row>
    <row r="34" ht="15.75" customHeight="1">
      <c r="A34" s="11" t="s">
        <v>328</v>
      </c>
      <c r="B34" s="11" t="s">
        <v>16</v>
      </c>
      <c r="C34" s="11">
        <v>69.0</v>
      </c>
      <c r="D34" s="11">
        <v>189.0</v>
      </c>
      <c r="E34" s="11">
        <v>4.56</v>
      </c>
      <c r="F34" s="11">
        <v>0.749924065227012</v>
      </c>
      <c r="G34" s="11">
        <v>14.0</v>
      </c>
      <c r="H34" s="11">
        <v>-0.922467278267986</v>
      </c>
      <c r="I34" s="11">
        <v>36.0</v>
      </c>
      <c r="J34" s="11">
        <v>0.850427562780879</v>
      </c>
      <c r="K34" s="11">
        <v>124.0</v>
      </c>
      <c r="L34" s="11">
        <v>0.909972121614001</v>
      </c>
      <c r="M34" s="11">
        <v>4.18</v>
      </c>
      <c r="N34" s="11">
        <v>0.896323477939301</v>
      </c>
      <c r="O34" s="11">
        <v>6.94</v>
      </c>
      <c r="P34" s="11">
        <v>0.697463905194282</v>
      </c>
      <c r="Q34" s="11">
        <v>3.18164385448749</v>
      </c>
      <c r="R34" s="11">
        <v>0.530273975747915</v>
      </c>
      <c r="S34" s="11"/>
      <c r="T34" s="11"/>
      <c r="U34" s="11"/>
      <c r="V34" s="14"/>
      <c r="W34" s="11"/>
      <c r="X34" s="11"/>
      <c r="Y34" s="11"/>
      <c r="Z34" s="11"/>
      <c r="AA34" s="11">
        <v>0.0</v>
      </c>
      <c r="AB34" s="11"/>
      <c r="AC34" s="14"/>
      <c r="AD34" s="11"/>
      <c r="AE34" s="11"/>
      <c r="AF34" s="11"/>
      <c r="AG34" s="11"/>
      <c r="AH34" s="11">
        <v>0.0</v>
      </c>
      <c r="AI34" s="11"/>
      <c r="AJ34" s="14"/>
      <c r="AK34" s="11"/>
      <c r="AL34" s="11"/>
      <c r="AM34" s="11"/>
      <c r="AN34" s="11"/>
      <c r="AO34" s="11">
        <v>0.0</v>
      </c>
      <c r="AP34" s="11"/>
      <c r="AQ34" s="14"/>
      <c r="AR34" s="11"/>
      <c r="AS34" s="11"/>
      <c r="AT34" s="11"/>
      <c r="AU34" s="11"/>
      <c r="AV34" s="11">
        <v>0.0</v>
      </c>
      <c r="AW34" s="11"/>
      <c r="AX34" s="14"/>
      <c r="AY34" s="11"/>
      <c r="AZ34" s="11"/>
      <c r="BA34" s="11"/>
      <c r="BB34" s="11"/>
      <c r="BC34" s="11">
        <v>0.0</v>
      </c>
      <c r="BD34" s="11"/>
      <c r="BE34" s="11"/>
    </row>
    <row r="35" ht="15.75" customHeight="1">
      <c r="A35" s="11" t="s">
        <v>345</v>
      </c>
      <c r="B35" s="11" t="s">
        <v>16</v>
      </c>
      <c r="C35" s="11">
        <v>67.25</v>
      </c>
      <c r="D35" s="11">
        <v>169.0</v>
      </c>
      <c r="E35" s="11">
        <v>4.53</v>
      </c>
      <c r="F35" s="11">
        <v>0.849393395743765</v>
      </c>
      <c r="G35" s="11">
        <v>10.0</v>
      </c>
      <c r="H35" s="11">
        <v>-1.49126133127117</v>
      </c>
      <c r="I35" s="11">
        <v>37.5</v>
      </c>
      <c r="J35" s="11">
        <v>1.1976452001865</v>
      </c>
      <c r="K35" s="11">
        <v>127.0</v>
      </c>
      <c r="L35" s="11">
        <v>1.22671636800876</v>
      </c>
      <c r="M35" s="11">
        <v>4.09</v>
      </c>
      <c r="N35" s="11">
        <v>1.21857828818965</v>
      </c>
      <c r="O35" s="11">
        <v>6.74</v>
      </c>
      <c r="P35" s="11">
        <v>1.19070610256212</v>
      </c>
      <c r="Q35" s="11">
        <v>4.19177802341962</v>
      </c>
      <c r="R35" s="11">
        <v>0.698629670569936</v>
      </c>
      <c r="S35" s="11"/>
      <c r="T35" s="11"/>
      <c r="U35" s="11"/>
      <c r="V35" s="14"/>
      <c r="W35" s="11"/>
      <c r="X35" s="11"/>
      <c r="Y35" s="11"/>
      <c r="Z35" s="11"/>
      <c r="AA35" s="11">
        <v>0.0</v>
      </c>
      <c r="AB35" s="11"/>
      <c r="AC35" s="14"/>
      <c r="AD35" s="11"/>
      <c r="AE35" s="11"/>
      <c r="AF35" s="11"/>
      <c r="AG35" s="11"/>
      <c r="AH35" s="11">
        <v>0.0</v>
      </c>
      <c r="AI35" s="11"/>
      <c r="AJ35" s="14"/>
      <c r="AK35" s="11"/>
      <c r="AL35" s="11"/>
      <c r="AM35" s="11"/>
      <c r="AN35" s="11"/>
      <c r="AO35" s="11">
        <v>0.0</v>
      </c>
      <c r="AP35" s="11"/>
      <c r="AQ35" s="14"/>
      <c r="AR35" s="11"/>
      <c r="AS35" s="11"/>
      <c r="AT35" s="11"/>
      <c r="AU35" s="11"/>
      <c r="AV35" s="11">
        <v>0.0</v>
      </c>
      <c r="AW35" s="11"/>
      <c r="AX35" s="14"/>
      <c r="AY35" s="11"/>
      <c r="AZ35" s="11"/>
      <c r="BA35" s="11"/>
      <c r="BB35" s="11"/>
      <c r="BC35" s="11">
        <v>0.0</v>
      </c>
      <c r="BD35" s="11"/>
      <c r="BE35" s="11"/>
    </row>
    <row r="36" ht="15.75" customHeight="1">
      <c r="A36" s="11" t="s">
        <v>361</v>
      </c>
      <c r="B36" s="11" t="s">
        <v>16</v>
      </c>
      <c r="C36" s="11">
        <v>70.13</v>
      </c>
      <c r="D36" s="11">
        <v>188.0</v>
      </c>
      <c r="E36" s="11">
        <v>4.39</v>
      </c>
      <c r="F36" s="11">
        <v>1.31358360482196</v>
      </c>
      <c r="G36" s="11">
        <v>17.0</v>
      </c>
      <c r="H36" s="11">
        <v>-0.495871738515597</v>
      </c>
      <c r="I36" s="11">
        <v>40.0</v>
      </c>
      <c r="J36" s="11">
        <v>1.77634126252919</v>
      </c>
      <c r="K36" s="11">
        <v>132.0</v>
      </c>
      <c r="L36" s="11">
        <v>1.75462344533336</v>
      </c>
      <c r="M36" s="11">
        <v>4.23</v>
      </c>
      <c r="N36" s="11">
        <v>0.717293027800218</v>
      </c>
      <c r="O36" s="11">
        <v>6.89</v>
      </c>
      <c r="P36" s="11">
        <v>0.820774454536243</v>
      </c>
      <c r="Q36" s="11">
        <v>5.88674405650537</v>
      </c>
      <c r="R36" s="11">
        <v>0.981124009417562</v>
      </c>
      <c r="S36" s="11">
        <v>2.0</v>
      </c>
      <c r="T36" s="11">
        <v>60.0</v>
      </c>
      <c r="U36" s="11">
        <v>54.0</v>
      </c>
      <c r="V36" s="14"/>
      <c r="W36" s="11">
        <v>16.0</v>
      </c>
      <c r="X36" s="11">
        <v>0.0</v>
      </c>
      <c r="Y36" s="11">
        <v>569.0</v>
      </c>
      <c r="Z36" s="11">
        <v>215.0</v>
      </c>
      <c r="AA36" s="11">
        <v>784.0</v>
      </c>
      <c r="AB36" s="11">
        <v>49.0</v>
      </c>
      <c r="AC36" s="14"/>
      <c r="AD36" s="11">
        <v>10.0</v>
      </c>
      <c r="AE36" s="11">
        <v>0.0</v>
      </c>
      <c r="AF36" s="11">
        <v>617.0</v>
      </c>
      <c r="AG36" s="11">
        <v>72.0</v>
      </c>
      <c r="AH36" s="11">
        <v>689.0</v>
      </c>
      <c r="AI36" s="11">
        <v>68.9</v>
      </c>
      <c r="AJ36" s="14"/>
      <c r="AK36" s="11">
        <v>15.0</v>
      </c>
      <c r="AL36" s="11">
        <v>0.0</v>
      </c>
      <c r="AM36" s="11">
        <v>906.0</v>
      </c>
      <c r="AN36" s="11">
        <v>148.0</v>
      </c>
      <c r="AO36" s="11">
        <v>1054.0</v>
      </c>
      <c r="AP36" s="11">
        <v>70.2666666666667</v>
      </c>
      <c r="AQ36" s="14"/>
      <c r="AR36" s="11">
        <v>16.0</v>
      </c>
      <c r="AS36" s="11">
        <v>0.0</v>
      </c>
      <c r="AT36" s="11">
        <v>1081.0</v>
      </c>
      <c r="AU36" s="11">
        <v>141.0</v>
      </c>
      <c r="AV36" s="11">
        <v>1222.0</v>
      </c>
      <c r="AW36" s="11">
        <v>76.375</v>
      </c>
      <c r="AX36" s="14"/>
      <c r="AY36" s="11">
        <v>16.0</v>
      </c>
      <c r="AZ36" s="11">
        <v>0.0</v>
      </c>
      <c r="BA36" s="11">
        <v>1040.0</v>
      </c>
      <c r="BB36" s="11">
        <v>157.0</v>
      </c>
      <c r="BC36" s="11">
        <v>1197.0</v>
      </c>
      <c r="BD36" s="11">
        <v>74.8125</v>
      </c>
      <c r="BE36" s="11"/>
    </row>
    <row r="37" ht="15.75" customHeight="1">
      <c r="A37" s="11" t="s">
        <v>365</v>
      </c>
      <c r="B37" s="11" t="s">
        <v>16</v>
      </c>
      <c r="C37" s="11">
        <v>71.25</v>
      </c>
      <c r="D37" s="11">
        <v>189.0</v>
      </c>
      <c r="E37" s="11">
        <v>4.42</v>
      </c>
      <c r="F37" s="11">
        <v>1.2141142743052</v>
      </c>
      <c r="G37" s="11">
        <v>11.0</v>
      </c>
      <c r="H37" s="11">
        <v>-1.34906281802038</v>
      </c>
      <c r="I37" s="11">
        <v>37.0</v>
      </c>
      <c r="J37" s="11">
        <v>1.08190598771796</v>
      </c>
      <c r="K37" s="11">
        <v>124.0</v>
      </c>
      <c r="L37" s="11">
        <v>0.909972121614001</v>
      </c>
      <c r="M37" s="11"/>
      <c r="N37" s="11"/>
      <c r="O37" s="11"/>
      <c r="P37" s="11"/>
      <c r="Q37" s="11">
        <v>1.85692956561678</v>
      </c>
      <c r="R37" s="11">
        <v>0.464232391404196</v>
      </c>
      <c r="S37" s="11"/>
      <c r="T37" s="11"/>
      <c r="U37" s="11"/>
      <c r="V37" s="14"/>
      <c r="W37" s="11">
        <v>9.0</v>
      </c>
      <c r="X37" s="11">
        <v>0.0</v>
      </c>
      <c r="Y37" s="11">
        <v>15.0</v>
      </c>
      <c r="Z37" s="11">
        <v>142.0</v>
      </c>
      <c r="AA37" s="11">
        <v>157.0</v>
      </c>
      <c r="AB37" s="11">
        <v>17.4444444444444</v>
      </c>
      <c r="AC37" s="14"/>
      <c r="AD37" s="11"/>
      <c r="AE37" s="11"/>
      <c r="AF37" s="11"/>
      <c r="AG37" s="11"/>
      <c r="AH37" s="11">
        <v>0.0</v>
      </c>
      <c r="AI37" s="11"/>
      <c r="AJ37" s="14"/>
      <c r="AK37" s="11"/>
      <c r="AL37" s="11"/>
      <c r="AM37" s="11"/>
      <c r="AN37" s="11"/>
      <c r="AO37" s="11">
        <v>0.0</v>
      </c>
      <c r="AP37" s="11"/>
      <c r="AQ37" s="14"/>
      <c r="AR37" s="11"/>
      <c r="AS37" s="11"/>
      <c r="AT37" s="11"/>
      <c r="AU37" s="11"/>
      <c r="AV37" s="11">
        <v>0.0</v>
      </c>
      <c r="AW37" s="11"/>
      <c r="AX37" s="14"/>
      <c r="AY37" s="11"/>
      <c r="AZ37" s="11"/>
      <c r="BA37" s="11"/>
      <c r="BB37" s="11"/>
      <c r="BC37" s="11">
        <v>0.0</v>
      </c>
      <c r="BD37" s="11"/>
      <c r="BE37" s="11"/>
    </row>
    <row r="38" ht="15.75" customHeight="1">
      <c r="A38" s="11" t="s">
        <v>378</v>
      </c>
      <c r="B38" s="11" t="s">
        <v>16</v>
      </c>
      <c r="C38" s="11">
        <v>72.13</v>
      </c>
      <c r="D38" s="11">
        <v>216.0</v>
      </c>
      <c r="E38" s="11">
        <v>4.41</v>
      </c>
      <c r="F38" s="11">
        <v>1.24727071781078</v>
      </c>
      <c r="G38" s="11"/>
      <c r="H38" s="11"/>
      <c r="I38" s="11">
        <v>34.5</v>
      </c>
      <c r="J38" s="11">
        <v>0.503209925375262</v>
      </c>
      <c r="K38" s="11">
        <v>117.0</v>
      </c>
      <c r="L38" s="11">
        <v>0.170902213359559</v>
      </c>
      <c r="M38" s="11">
        <v>4.3</v>
      </c>
      <c r="N38" s="11">
        <v>0.466650397605507</v>
      </c>
      <c r="O38" s="11">
        <v>7.1</v>
      </c>
      <c r="P38" s="11">
        <v>0.302870147300014</v>
      </c>
      <c r="Q38" s="11">
        <v>2.69090340145113</v>
      </c>
      <c r="R38" s="11">
        <v>0.538180680290225</v>
      </c>
      <c r="S38" s="11">
        <v>5.0</v>
      </c>
      <c r="T38" s="11">
        <v>134.0</v>
      </c>
      <c r="U38" s="11">
        <v>115.0</v>
      </c>
      <c r="V38" s="14"/>
      <c r="W38" s="11">
        <v>2.0</v>
      </c>
      <c r="X38" s="11">
        <v>0.0</v>
      </c>
      <c r="Y38" s="11">
        <v>3.0</v>
      </c>
      <c r="Z38" s="11">
        <v>44.0</v>
      </c>
      <c r="AA38" s="11">
        <v>47.0</v>
      </c>
      <c r="AB38" s="11">
        <v>23.5</v>
      </c>
      <c r="AC38" s="14"/>
      <c r="AD38" s="11"/>
      <c r="AE38" s="11"/>
      <c r="AF38" s="11"/>
      <c r="AG38" s="11"/>
      <c r="AH38" s="11">
        <v>0.0</v>
      </c>
      <c r="AI38" s="11"/>
      <c r="AJ38" s="14"/>
      <c r="AK38" s="11"/>
      <c r="AL38" s="11"/>
      <c r="AM38" s="11"/>
      <c r="AN38" s="11"/>
      <c r="AO38" s="11">
        <v>0.0</v>
      </c>
      <c r="AP38" s="11"/>
      <c r="AQ38" s="14"/>
      <c r="AR38" s="11"/>
      <c r="AS38" s="11"/>
      <c r="AT38" s="11"/>
      <c r="AU38" s="11"/>
      <c r="AV38" s="11">
        <v>0.0</v>
      </c>
      <c r="AW38" s="11"/>
      <c r="AX38" s="14"/>
      <c r="AY38" s="11"/>
      <c r="AZ38" s="11"/>
      <c r="BA38" s="11"/>
      <c r="BB38" s="11"/>
      <c r="BC38" s="11">
        <v>0.0</v>
      </c>
      <c r="BD38" s="11"/>
      <c r="BE38" s="11"/>
    </row>
    <row r="39" ht="15.75" customHeight="1">
      <c r="A39" s="11" t="s">
        <v>394</v>
      </c>
      <c r="B39" s="11" t="s">
        <v>16</v>
      </c>
      <c r="C39" s="11">
        <v>68.88</v>
      </c>
      <c r="D39" s="11">
        <v>181.0</v>
      </c>
      <c r="E39" s="11">
        <v>4.42</v>
      </c>
      <c r="F39" s="11">
        <v>1.2141142743052</v>
      </c>
      <c r="G39" s="11">
        <v>12.0</v>
      </c>
      <c r="H39" s="11">
        <v>-1.20686430476958</v>
      </c>
      <c r="I39" s="11">
        <v>40.5</v>
      </c>
      <c r="J39" s="11">
        <v>1.89208047499773</v>
      </c>
      <c r="K39" s="11">
        <v>128.0</v>
      </c>
      <c r="L39" s="11">
        <v>1.33229778347368</v>
      </c>
      <c r="M39" s="11">
        <v>4.1</v>
      </c>
      <c r="N39" s="11">
        <v>1.18277219816183</v>
      </c>
      <c r="O39" s="11">
        <v>6.89</v>
      </c>
      <c r="P39" s="11">
        <v>0.820774454536243</v>
      </c>
      <c r="Q39" s="11">
        <v>5.23517488070511</v>
      </c>
      <c r="R39" s="11">
        <v>0.872529146784184</v>
      </c>
      <c r="S39" s="11">
        <v>5.0</v>
      </c>
      <c r="T39" s="11">
        <v>145.0</v>
      </c>
      <c r="U39" s="11">
        <v>125.0</v>
      </c>
      <c r="V39" s="14"/>
      <c r="W39" s="11"/>
      <c r="X39" s="11"/>
      <c r="Y39" s="11"/>
      <c r="Z39" s="11"/>
      <c r="AA39" s="11">
        <v>0.0</v>
      </c>
      <c r="AB39" s="11"/>
      <c r="AC39" s="14"/>
      <c r="AD39" s="11">
        <v>13.0</v>
      </c>
      <c r="AE39" s="11">
        <v>0.0</v>
      </c>
      <c r="AF39" s="11">
        <v>129.0</v>
      </c>
      <c r="AG39" s="11">
        <v>57.0</v>
      </c>
      <c r="AH39" s="11">
        <v>186.0</v>
      </c>
      <c r="AI39" s="11">
        <v>14.3076923076923</v>
      </c>
      <c r="AJ39" s="14"/>
      <c r="AK39" s="11">
        <v>14.0</v>
      </c>
      <c r="AL39" s="11">
        <v>0.0</v>
      </c>
      <c r="AM39" s="11">
        <v>287.0</v>
      </c>
      <c r="AN39" s="11">
        <v>88.0</v>
      </c>
      <c r="AO39" s="11">
        <v>375.0</v>
      </c>
      <c r="AP39" s="11">
        <v>26.7857142857143</v>
      </c>
      <c r="AQ39" s="14"/>
      <c r="AR39" s="11">
        <v>6.0</v>
      </c>
      <c r="AS39" s="11">
        <v>0.0</v>
      </c>
      <c r="AT39" s="11">
        <v>219.0</v>
      </c>
      <c r="AU39" s="11">
        <v>72.0</v>
      </c>
      <c r="AV39" s="11">
        <v>291.0</v>
      </c>
      <c r="AW39" s="11">
        <v>48.5</v>
      </c>
      <c r="AX39" s="14"/>
      <c r="AY39" s="11"/>
      <c r="AZ39" s="11"/>
      <c r="BA39" s="11"/>
      <c r="BB39" s="11"/>
      <c r="BC39" s="11">
        <v>0.0</v>
      </c>
      <c r="BD39" s="11"/>
      <c r="BE39" s="11"/>
    </row>
    <row r="40" ht="15.75" customHeight="1">
      <c r="A40" s="11" t="s">
        <v>406</v>
      </c>
      <c r="B40" s="11" t="s">
        <v>16</v>
      </c>
      <c r="C40" s="11">
        <v>71.75</v>
      </c>
      <c r="D40" s="11">
        <v>195.0</v>
      </c>
      <c r="E40" s="11">
        <v>4.44</v>
      </c>
      <c r="F40" s="11">
        <v>1.14780138729403</v>
      </c>
      <c r="G40" s="11">
        <v>13.0</v>
      </c>
      <c r="H40" s="11">
        <v>-1.06466579151878</v>
      </c>
      <c r="I40" s="11">
        <v>35.5</v>
      </c>
      <c r="J40" s="11">
        <v>0.73468835031234</v>
      </c>
      <c r="K40" s="11">
        <v>116.0</v>
      </c>
      <c r="L40" s="11">
        <v>0.0653207978946388</v>
      </c>
      <c r="M40" s="11"/>
      <c r="N40" s="11"/>
      <c r="O40" s="11"/>
      <c r="P40" s="11"/>
      <c r="Q40" s="11">
        <v>0.883144743982225</v>
      </c>
      <c r="R40" s="11">
        <v>0.220786185995556</v>
      </c>
      <c r="S40" s="11">
        <v>5.0</v>
      </c>
      <c r="T40" s="11">
        <v>150.0</v>
      </c>
      <c r="U40" s="11">
        <v>128.0</v>
      </c>
      <c r="V40" s="14"/>
      <c r="W40" s="11"/>
      <c r="X40" s="11"/>
      <c r="Y40" s="11"/>
      <c r="Z40" s="11"/>
      <c r="AA40" s="11">
        <v>0.0</v>
      </c>
      <c r="AB40" s="11"/>
      <c r="AC40" s="14"/>
      <c r="AD40" s="11"/>
      <c r="AE40" s="11"/>
      <c r="AF40" s="11"/>
      <c r="AG40" s="11"/>
      <c r="AH40" s="11">
        <v>0.0</v>
      </c>
      <c r="AI40" s="11"/>
      <c r="AJ40" s="14"/>
      <c r="AK40" s="11"/>
      <c r="AL40" s="11"/>
      <c r="AM40" s="11"/>
      <c r="AN40" s="11"/>
      <c r="AO40" s="11">
        <v>0.0</v>
      </c>
      <c r="AP40" s="11"/>
      <c r="AQ40" s="14"/>
      <c r="AR40" s="11"/>
      <c r="AS40" s="11"/>
      <c r="AT40" s="11"/>
      <c r="AU40" s="11"/>
      <c r="AV40" s="11">
        <v>0.0</v>
      </c>
      <c r="AW40" s="11"/>
      <c r="AX40" s="14"/>
      <c r="AY40" s="11"/>
      <c r="AZ40" s="11"/>
      <c r="BA40" s="11"/>
      <c r="BB40" s="11"/>
      <c r="BC40" s="11">
        <v>0.0</v>
      </c>
      <c r="BD40" s="11"/>
      <c r="BE40" s="11"/>
    </row>
    <row r="41" ht="15.75" customHeight="1">
      <c r="A41" s="11" t="s">
        <v>407</v>
      </c>
      <c r="B41" s="11" t="s">
        <v>16</v>
      </c>
      <c r="C41" s="11">
        <v>74.0</v>
      </c>
      <c r="D41" s="11">
        <v>202.0</v>
      </c>
      <c r="E41" s="11">
        <v>4.51</v>
      </c>
      <c r="F41" s="11">
        <v>0.915706282754936</v>
      </c>
      <c r="G41" s="11">
        <v>9.0</v>
      </c>
      <c r="H41" s="11">
        <v>-1.63345984452197</v>
      </c>
      <c r="I41" s="11">
        <v>34.0</v>
      </c>
      <c r="J41" s="11">
        <v>0.387470712906723</v>
      </c>
      <c r="K41" s="11">
        <v>128.0</v>
      </c>
      <c r="L41" s="11">
        <v>1.33229778347368</v>
      </c>
      <c r="M41" s="11"/>
      <c r="N41" s="11"/>
      <c r="O41" s="11"/>
      <c r="P41" s="11"/>
      <c r="Q41" s="11">
        <v>1.00201493461337</v>
      </c>
      <c r="R41" s="11">
        <v>0.250503733653343</v>
      </c>
      <c r="S41" s="11">
        <v>5.0</v>
      </c>
      <c r="T41" s="11">
        <v>138.0</v>
      </c>
      <c r="U41" s="11">
        <v>119.0</v>
      </c>
      <c r="V41" s="14"/>
      <c r="W41" s="11"/>
      <c r="X41" s="11"/>
      <c r="Y41" s="11"/>
      <c r="Z41" s="11"/>
      <c r="AA41" s="11">
        <v>0.0</v>
      </c>
      <c r="AB41" s="11"/>
      <c r="AC41" s="14"/>
      <c r="AD41" s="11">
        <v>10.0</v>
      </c>
      <c r="AE41" s="11">
        <v>0.0</v>
      </c>
      <c r="AF41" s="11">
        <v>300.0</v>
      </c>
      <c r="AG41" s="11">
        <v>71.0</v>
      </c>
      <c r="AH41" s="11">
        <v>371.0</v>
      </c>
      <c r="AI41" s="11">
        <v>37.1</v>
      </c>
      <c r="AJ41" s="14"/>
      <c r="AK41" s="11">
        <v>1.0</v>
      </c>
      <c r="AL41" s="11">
        <v>0.0</v>
      </c>
      <c r="AM41" s="11">
        <v>0.0</v>
      </c>
      <c r="AN41" s="11">
        <v>3.0</v>
      </c>
      <c r="AO41" s="11">
        <v>3.0</v>
      </c>
      <c r="AP41" s="11">
        <v>3.0</v>
      </c>
      <c r="AQ41" s="14"/>
      <c r="AR41" s="11">
        <v>9.0</v>
      </c>
      <c r="AS41" s="11">
        <v>0.0</v>
      </c>
      <c r="AT41" s="11">
        <v>76.0</v>
      </c>
      <c r="AU41" s="11">
        <v>68.0</v>
      </c>
      <c r="AV41" s="11">
        <v>144.0</v>
      </c>
      <c r="AW41" s="11">
        <v>16.0</v>
      </c>
      <c r="AX41" s="14"/>
      <c r="AY41" s="11"/>
      <c r="AZ41" s="11"/>
      <c r="BA41" s="11"/>
      <c r="BB41" s="11"/>
      <c r="BC41" s="11">
        <v>0.0</v>
      </c>
      <c r="BD41" s="11"/>
      <c r="BE41" s="11"/>
    </row>
    <row r="42" ht="15.75" customHeight="1">
      <c r="A42" s="11" t="s">
        <v>423</v>
      </c>
      <c r="B42" s="11" t="s">
        <v>16</v>
      </c>
      <c r="C42" s="11">
        <v>68.75</v>
      </c>
      <c r="D42" s="11">
        <v>186.0</v>
      </c>
      <c r="E42" s="11">
        <v>4.5</v>
      </c>
      <c r="F42" s="11">
        <v>0.948862726260521</v>
      </c>
      <c r="G42" s="11">
        <v>4.0</v>
      </c>
      <c r="H42" s="11">
        <v>-2.34445241077595</v>
      </c>
      <c r="I42" s="11">
        <v>34.0</v>
      </c>
      <c r="J42" s="11">
        <v>0.387470712906723</v>
      </c>
      <c r="K42" s="11">
        <v>117.0</v>
      </c>
      <c r="L42" s="11">
        <v>0.170902213359559</v>
      </c>
      <c r="M42" s="11">
        <v>4.14</v>
      </c>
      <c r="N42" s="11">
        <v>1.03954783805057</v>
      </c>
      <c r="O42" s="11">
        <v>6.87</v>
      </c>
      <c r="P42" s="11">
        <v>0.870098674273026</v>
      </c>
      <c r="Q42" s="11">
        <v>1.07242975407445</v>
      </c>
      <c r="R42" s="11">
        <v>0.178738292345741</v>
      </c>
      <c r="S42" s="11">
        <v>3.0</v>
      </c>
      <c r="T42" s="11">
        <v>69.0</v>
      </c>
      <c r="U42" s="11">
        <v>63.0</v>
      </c>
      <c r="V42" s="14"/>
      <c r="W42" s="11">
        <v>13.0</v>
      </c>
      <c r="X42" s="11">
        <v>0.0</v>
      </c>
      <c r="Y42" s="11">
        <v>779.0</v>
      </c>
      <c r="Z42" s="11">
        <v>126.0</v>
      </c>
      <c r="AA42" s="11">
        <v>905.0</v>
      </c>
      <c r="AB42" s="11">
        <v>69.6153846153846</v>
      </c>
      <c r="AC42" s="14"/>
      <c r="AD42" s="11">
        <v>13.0</v>
      </c>
      <c r="AE42" s="11">
        <v>0.0</v>
      </c>
      <c r="AF42" s="11">
        <v>426.0</v>
      </c>
      <c r="AG42" s="11">
        <v>24.0</v>
      </c>
      <c r="AH42" s="11">
        <v>450.0</v>
      </c>
      <c r="AI42" s="11">
        <v>34.6153846153846</v>
      </c>
      <c r="AJ42" s="14"/>
      <c r="AK42" s="11">
        <v>14.0</v>
      </c>
      <c r="AL42" s="11">
        <v>0.0</v>
      </c>
      <c r="AM42" s="11">
        <v>885.0</v>
      </c>
      <c r="AN42" s="11">
        <v>113.0</v>
      </c>
      <c r="AO42" s="11">
        <v>998.0</v>
      </c>
      <c r="AP42" s="11">
        <v>71.2857142857143</v>
      </c>
      <c r="AQ42" s="14"/>
      <c r="AR42" s="11">
        <v>10.0</v>
      </c>
      <c r="AS42" s="11">
        <v>0.0</v>
      </c>
      <c r="AT42" s="11">
        <v>560.0</v>
      </c>
      <c r="AU42" s="11">
        <v>37.0</v>
      </c>
      <c r="AV42" s="11">
        <v>597.0</v>
      </c>
      <c r="AW42" s="11">
        <v>59.7</v>
      </c>
      <c r="AX42" s="14"/>
      <c r="AY42" s="11">
        <v>16.0</v>
      </c>
      <c r="AZ42" s="11">
        <v>0.0</v>
      </c>
      <c r="BA42" s="11">
        <v>1053.0</v>
      </c>
      <c r="BB42" s="11">
        <v>208.0</v>
      </c>
      <c r="BC42" s="11">
        <v>1261.0</v>
      </c>
      <c r="BD42" s="11">
        <v>78.8125</v>
      </c>
      <c r="BE42" s="11"/>
    </row>
    <row r="43" ht="15.75" customHeight="1">
      <c r="A43" s="11" t="s">
        <v>429</v>
      </c>
      <c r="B43" s="11" t="s">
        <v>16</v>
      </c>
      <c r="C43" s="11">
        <v>71.25</v>
      </c>
      <c r="D43" s="11">
        <v>186.0</v>
      </c>
      <c r="E43" s="11">
        <v>4.51</v>
      </c>
      <c r="F43" s="11">
        <v>0.915706282754936</v>
      </c>
      <c r="G43" s="11">
        <v>16.0</v>
      </c>
      <c r="H43" s="11">
        <v>-0.638070251766394</v>
      </c>
      <c r="I43" s="11">
        <v>35.5</v>
      </c>
      <c r="J43" s="11">
        <v>0.73468835031234</v>
      </c>
      <c r="K43" s="11">
        <v>127.0</v>
      </c>
      <c r="L43" s="11">
        <v>1.22671636800876</v>
      </c>
      <c r="M43" s="11">
        <v>4.02</v>
      </c>
      <c r="N43" s="11">
        <v>1.46922091838436</v>
      </c>
      <c r="O43" s="11">
        <v>6.52</v>
      </c>
      <c r="P43" s="11">
        <v>1.73327251966674</v>
      </c>
      <c r="Q43" s="11">
        <v>5.44153418736075</v>
      </c>
      <c r="R43" s="11">
        <v>0.906922364560124</v>
      </c>
      <c r="S43" s="11">
        <v>3.0</v>
      </c>
      <c r="T43" s="11">
        <v>93.0</v>
      </c>
      <c r="U43" s="11">
        <v>82.0</v>
      </c>
      <c r="V43" s="14"/>
      <c r="W43" s="11">
        <v>5.0</v>
      </c>
      <c r="X43" s="11">
        <v>0.0</v>
      </c>
      <c r="Y43" s="11">
        <v>64.0</v>
      </c>
      <c r="Z43" s="11">
        <v>11.0</v>
      </c>
      <c r="AA43" s="11">
        <v>75.0</v>
      </c>
      <c r="AB43" s="11">
        <v>15.0</v>
      </c>
      <c r="AC43" s="14"/>
      <c r="AD43" s="11">
        <v>10.0</v>
      </c>
      <c r="AE43" s="11">
        <v>0.0</v>
      </c>
      <c r="AF43" s="11">
        <v>136.0</v>
      </c>
      <c r="AG43" s="11">
        <v>95.0</v>
      </c>
      <c r="AH43" s="11">
        <v>231.0</v>
      </c>
      <c r="AI43" s="11">
        <v>23.1</v>
      </c>
      <c r="AJ43" s="14"/>
      <c r="AK43" s="11">
        <v>2.0</v>
      </c>
      <c r="AL43" s="11">
        <v>0.0</v>
      </c>
      <c r="AM43" s="11">
        <v>30.0</v>
      </c>
      <c r="AN43" s="11">
        <v>12.0</v>
      </c>
      <c r="AO43" s="11">
        <v>42.0</v>
      </c>
      <c r="AP43" s="11">
        <v>21.0</v>
      </c>
      <c r="AQ43" s="14"/>
      <c r="AR43" s="11">
        <v>3.0</v>
      </c>
      <c r="AS43" s="11">
        <v>0.0</v>
      </c>
      <c r="AT43" s="11">
        <v>54.0</v>
      </c>
      <c r="AU43" s="11">
        <v>18.0</v>
      </c>
      <c r="AV43" s="11">
        <v>72.0</v>
      </c>
      <c r="AW43" s="11">
        <v>24.0</v>
      </c>
      <c r="AX43" s="14"/>
      <c r="AY43" s="11"/>
      <c r="AZ43" s="11"/>
      <c r="BA43" s="11"/>
      <c r="BB43" s="11"/>
      <c r="BC43" s="11">
        <v>0.0</v>
      </c>
      <c r="BD43" s="11"/>
      <c r="BE43" s="11"/>
    </row>
    <row r="44" ht="15.75" customHeight="1">
      <c r="A44" s="11" t="s">
        <v>431</v>
      </c>
      <c r="B44" s="11" t="s">
        <v>16</v>
      </c>
      <c r="C44" s="11">
        <v>73.5</v>
      </c>
      <c r="D44" s="11">
        <v>210.0</v>
      </c>
      <c r="E44" s="11">
        <v>4.43</v>
      </c>
      <c r="F44" s="11">
        <v>1.18095783079962</v>
      </c>
      <c r="G44" s="11">
        <v>14.0</v>
      </c>
      <c r="H44" s="11">
        <v>-0.922467278267986</v>
      </c>
      <c r="I44" s="11">
        <v>40.5</v>
      </c>
      <c r="J44" s="11">
        <v>1.89208047499773</v>
      </c>
      <c r="K44" s="11">
        <v>132.0</v>
      </c>
      <c r="L44" s="11">
        <v>1.75462344533336</v>
      </c>
      <c r="M44" s="11"/>
      <c r="N44" s="11"/>
      <c r="O44" s="11"/>
      <c r="P44" s="11"/>
      <c r="Q44" s="11">
        <v>3.90519447286272</v>
      </c>
      <c r="R44" s="11">
        <v>0.976298618215681</v>
      </c>
      <c r="S44" s="11">
        <v>1.0</v>
      </c>
      <c r="T44" s="11">
        <v>25.0</v>
      </c>
      <c r="U44" s="11">
        <v>24.0</v>
      </c>
      <c r="V44" s="14"/>
      <c r="W44" s="11">
        <v>13.0</v>
      </c>
      <c r="X44" s="11">
        <v>0.0</v>
      </c>
      <c r="Y44" s="11">
        <v>675.0</v>
      </c>
      <c r="Z44" s="11">
        <v>63.0</v>
      </c>
      <c r="AA44" s="11">
        <v>738.0</v>
      </c>
      <c r="AB44" s="11">
        <v>56.7692307692308</v>
      </c>
      <c r="AC44" s="14"/>
      <c r="AD44" s="11">
        <v>16.0</v>
      </c>
      <c r="AE44" s="11">
        <v>0.0</v>
      </c>
      <c r="AF44" s="11">
        <v>1027.0</v>
      </c>
      <c r="AG44" s="11">
        <v>93.0</v>
      </c>
      <c r="AH44" s="11">
        <v>1120.0</v>
      </c>
      <c r="AI44" s="11">
        <v>70.0</v>
      </c>
      <c r="AJ44" s="14"/>
      <c r="AK44" s="11">
        <v>16.0</v>
      </c>
      <c r="AL44" s="11">
        <v>0.0</v>
      </c>
      <c r="AM44" s="11">
        <v>1015.0</v>
      </c>
      <c r="AN44" s="11">
        <v>23.0</v>
      </c>
      <c r="AO44" s="11">
        <v>1038.0</v>
      </c>
      <c r="AP44" s="11">
        <v>64.875</v>
      </c>
      <c r="AQ44" s="14"/>
      <c r="AR44" s="11">
        <v>14.0</v>
      </c>
      <c r="AS44" s="11">
        <v>0.0</v>
      </c>
      <c r="AT44" s="11">
        <v>786.0</v>
      </c>
      <c r="AU44" s="11">
        <v>16.0</v>
      </c>
      <c r="AV44" s="11">
        <v>802.0</v>
      </c>
      <c r="AW44" s="11">
        <v>57.2857142857143</v>
      </c>
      <c r="AX44" s="14"/>
      <c r="AY44" s="11">
        <v>16.0</v>
      </c>
      <c r="AZ44" s="11">
        <v>0.0</v>
      </c>
      <c r="BA44" s="11">
        <v>904.0</v>
      </c>
      <c r="BB44" s="11">
        <v>15.0</v>
      </c>
      <c r="BC44" s="11">
        <v>919.0</v>
      </c>
      <c r="BD44" s="11">
        <v>57.4375</v>
      </c>
      <c r="BE44" s="11"/>
    </row>
    <row r="45" ht="15.75" customHeight="1">
      <c r="A45" s="11" t="s">
        <v>36</v>
      </c>
      <c r="B45" s="11" t="s">
        <v>37</v>
      </c>
      <c r="C45" s="11">
        <v>76.5</v>
      </c>
      <c r="D45" s="11">
        <v>264.0</v>
      </c>
      <c r="E45" s="11">
        <v>4.78</v>
      </c>
      <c r="F45" s="11">
        <v>0.020482308104142</v>
      </c>
      <c r="G45" s="11">
        <v>21.0</v>
      </c>
      <c r="H45" s="11">
        <v>0.0729223144875881</v>
      </c>
      <c r="I45" s="11"/>
      <c r="J45" s="11"/>
      <c r="K45" s="11"/>
      <c r="L45" s="11"/>
      <c r="M45" s="11"/>
      <c r="N45" s="11"/>
      <c r="O45" s="11"/>
      <c r="P45" s="11"/>
      <c r="Q45" s="11">
        <v>0.0934046225917301</v>
      </c>
      <c r="R45" s="11">
        <v>0.0467023112958651</v>
      </c>
      <c r="S45" s="11">
        <v>4.0</v>
      </c>
      <c r="T45" s="11">
        <v>103.0</v>
      </c>
      <c r="U45" s="11">
        <v>91.0</v>
      </c>
      <c r="V45" s="14"/>
      <c r="W45" s="11">
        <v>1.0</v>
      </c>
      <c r="X45" s="11">
        <v>0.0</v>
      </c>
      <c r="Y45" s="11">
        <v>5.0</v>
      </c>
      <c r="Z45" s="11">
        <v>20.0</v>
      </c>
      <c r="AA45" s="11">
        <v>25.0</v>
      </c>
      <c r="AB45" s="11">
        <v>25.0</v>
      </c>
      <c r="AC45" s="14"/>
      <c r="AD45" s="11">
        <v>13.0</v>
      </c>
      <c r="AE45" s="11">
        <v>0.0</v>
      </c>
      <c r="AF45" s="11">
        <v>698.0</v>
      </c>
      <c r="AG45" s="11">
        <v>59.0</v>
      </c>
      <c r="AH45" s="11">
        <v>757.0</v>
      </c>
      <c r="AI45" s="11">
        <v>58.2307692307692</v>
      </c>
      <c r="AJ45" s="14"/>
      <c r="AK45" s="11">
        <v>13.0</v>
      </c>
      <c r="AL45" s="11">
        <v>0.0</v>
      </c>
      <c r="AM45" s="11">
        <v>612.0</v>
      </c>
      <c r="AN45" s="11">
        <v>46.0</v>
      </c>
      <c r="AO45" s="11">
        <v>658.0</v>
      </c>
      <c r="AP45" s="11">
        <v>50.6153846153846</v>
      </c>
      <c r="AQ45" s="14"/>
      <c r="AR45" s="11">
        <v>15.0</v>
      </c>
      <c r="AS45" s="11">
        <v>0.0</v>
      </c>
      <c r="AT45" s="11">
        <v>230.0</v>
      </c>
      <c r="AU45" s="11">
        <v>172.0</v>
      </c>
      <c r="AV45" s="11">
        <v>402.0</v>
      </c>
      <c r="AW45" s="11">
        <v>26.8</v>
      </c>
      <c r="AX45" s="14"/>
      <c r="AY45" s="11">
        <v>10.0</v>
      </c>
      <c r="AZ45" s="11">
        <v>0.0</v>
      </c>
      <c r="BA45" s="11">
        <v>486.0</v>
      </c>
      <c r="BB45" s="11">
        <v>43.0</v>
      </c>
      <c r="BC45" s="11">
        <v>529.0</v>
      </c>
      <c r="BD45" s="11">
        <v>52.9</v>
      </c>
      <c r="BE45" s="11"/>
    </row>
    <row r="46" ht="15.75" customHeight="1">
      <c r="A46" s="11" t="s">
        <v>45</v>
      </c>
      <c r="B46" s="11" t="s">
        <v>37</v>
      </c>
      <c r="C46" s="11">
        <v>75.88</v>
      </c>
      <c r="D46" s="11">
        <v>263.0</v>
      </c>
      <c r="E46" s="11">
        <v>4.86</v>
      </c>
      <c r="F46" s="11">
        <v>-0.244769239940538</v>
      </c>
      <c r="G46" s="11"/>
      <c r="H46" s="11"/>
      <c r="I46" s="11">
        <v>31.5</v>
      </c>
      <c r="J46" s="11">
        <v>-0.191225349435972</v>
      </c>
      <c r="K46" s="11">
        <v>118.0</v>
      </c>
      <c r="L46" s="11">
        <v>0.276483628824479</v>
      </c>
      <c r="M46" s="11">
        <v>5.0</v>
      </c>
      <c r="N46" s="11">
        <v>-2.03977590434162</v>
      </c>
      <c r="O46" s="11">
        <v>7.32</v>
      </c>
      <c r="P46" s="11">
        <v>-0.239696269804609</v>
      </c>
      <c r="Q46" s="11">
        <v>-2.43898313469826</v>
      </c>
      <c r="R46" s="11">
        <v>-0.487796626939653</v>
      </c>
      <c r="S46" s="11">
        <v>7.0</v>
      </c>
      <c r="T46" s="11">
        <v>217.0</v>
      </c>
      <c r="U46" s="11">
        <v>171.0</v>
      </c>
      <c r="V46" s="14"/>
      <c r="W46" s="11">
        <v>12.0</v>
      </c>
      <c r="X46" s="11">
        <v>0.0</v>
      </c>
      <c r="Y46" s="11">
        <v>187.0</v>
      </c>
      <c r="Z46" s="11">
        <v>133.0</v>
      </c>
      <c r="AA46" s="11">
        <v>320.0</v>
      </c>
      <c r="AB46" s="11">
        <v>26.6666666666667</v>
      </c>
      <c r="AC46" s="14"/>
      <c r="AD46" s="11">
        <v>5.0</v>
      </c>
      <c r="AE46" s="11">
        <v>0.0</v>
      </c>
      <c r="AF46" s="11">
        <v>132.0</v>
      </c>
      <c r="AG46" s="11">
        <v>62.0</v>
      </c>
      <c r="AH46" s="11">
        <v>194.0</v>
      </c>
      <c r="AI46" s="11">
        <v>38.8</v>
      </c>
      <c r="AJ46" s="14"/>
      <c r="AK46" s="11">
        <v>14.0</v>
      </c>
      <c r="AL46" s="11">
        <v>0.0</v>
      </c>
      <c r="AM46" s="11">
        <v>480.0</v>
      </c>
      <c r="AN46" s="11">
        <v>192.0</v>
      </c>
      <c r="AO46" s="11">
        <v>672.0</v>
      </c>
      <c r="AP46" s="11">
        <v>48.0</v>
      </c>
      <c r="AQ46" s="14"/>
      <c r="AR46" s="11">
        <v>5.0</v>
      </c>
      <c r="AS46" s="11">
        <v>0.0</v>
      </c>
      <c r="AT46" s="11">
        <v>104.0</v>
      </c>
      <c r="AU46" s="11">
        <v>1.0</v>
      </c>
      <c r="AV46" s="11">
        <v>105.0</v>
      </c>
      <c r="AW46" s="11">
        <v>21.0</v>
      </c>
      <c r="AX46" s="14"/>
      <c r="AY46" s="11"/>
      <c r="AZ46" s="11"/>
      <c r="BA46" s="11"/>
      <c r="BB46" s="11"/>
      <c r="BC46" s="11">
        <v>0.0</v>
      </c>
      <c r="BD46" s="11"/>
      <c r="BE46" s="11"/>
    </row>
    <row r="47" ht="15.75" customHeight="1">
      <c r="A47" s="11" t="s">
        <v>56</v>
      </c>
      <c r="B47" s="11" t="s">
        <v>37</v>
      </c>
      <c r="C47" s="11">
        <v>75.25</v>
      </c>
      <c r="D47" s="11">
        <v>266.0</v>
      </c>
      <c r="E47" s="11">
        <v>4.83</v>
      </c>
      <c r="F47" s="11">
        <v>-0.145299909423782</v>
      </c>
      <c r="G47" s="11">
        <v>25.0</v>
      </c>
      <c r="H47" s="11">
        <v>0.641716367490773</v>
      </c>
      <c r="I47" s="11">
        <v>31.0</v>
      </c>
      <c r="J47" s="11">
        <v>-0.306964561904511</v>
      </c>
      <c r="K47" s="11">
        <v>111.0</v>
      </c>
      <c r="L47" s="11">
        <v>-0.462586279429963</v>
      </c>
      <c r="M47" s="11">
        <v>4.4</v>
      </c>
      <c r="N47" s="11">
        <v>0.108589497327344</v>
      </c>
      <c r="O47" s="11">
        <v>7.3</v>
      </c>
      <c r="P47" s="11">
        <v>-0.190372050067824</v>
      </c>
      <c r="Q47" s="11">
        <v>-0.354916936007963</v>
      </c>
      <c r="R47" s="11">
        <v>-0.0591528226679938</v>
      </c>
      <c r="S47" s="11">
        <v>1.0</v>
      </c>
      <c r="T47" s="11">
        <v>24.0</v>
      </c>
      <c r="U47" s="11">
        <v>23.0</v>
      </c>
      <c r="V47" s="14"/>
      <c r="W47" s="11">
        <v>13.0</v>
      </c>
      <c r="X47" s="11">
        <v>0.0</v>
      </c>
      <c r="Y47" s="11">
        <v>305.0</v>
      </c>
      <c r="Z47" s="11">
        <v>90.0</v>
      </c>
      <c r="AA47" s="11">
        <v>395.0</v>
      </c>
      <c r="AB47" s="11">
        <v>30.3846153846154</v>
      </c>
      <c r="AC47" s="14"/>
      <c r="AD47" s="11">
        <v>15.0</v>
      </c>
      <c r="AE47" s="11">
        <v>0.0</v>
      </c>
      <c r="AF47" s="11">
        <v>746.0</v>
      </c>
      <c r="AG47" s="11">
        <v>72.0</v>
      </c>
      <c r="AH47" s="11">
        <v>818.0</v>
      </c>
      <c r="AI47" s="11">
        <v>54.5333333333333</v>
      </c>
      <c r="AJ47" s="14"/>
      <c r="AK47" s="11">
        <v>10.0</v>
      </c>
      <c r="AL47" s="11">
        <v>0.0</v>
      </c>
      <c r="AM47" s="11">
        <v>153.0</v>
      </c>
      <c r="AN47" s="11">
        <v>107.0</v>
      </c>
      <c r="AO47" s="11">
        <v>260.0</v>
      </c>
      <c r="AP47" s="11">
        <v>26.0</v>
      </c>
      <c r="AQ47" s="14"/>
      <c r="AR47" s="11"/>
      <c r="AS47" s="11"/>
      <c r="AT47" s="11"/>
      <c r="AU47" s="11"/>
      <c r="AV47" s="11">
        <v>0.0</v>
      </c>
      <c r="AW47" s="11"/>
      <c r="AX47" s="14"/>
      <c r="AY47" s="11"/>
      <c r="AZ47" s="11"/>
      <c r="BA47" s="11"/>
      <c r="BB47" s="11"/>
      <c r="BC47" s="11">
        <v>0.0</v>
      </c>
      <c r="BD47" s="11"/>
      <c r="BE47" s="11"/>
    </row>
    <row r="48" ht="15.75" customHeight="1">
      <c r="A48" s="11" t="s">
        <v>116</v>
      </c>
      <c r="B48" s="11" t="s">
        <v>37</v>
      </c>
      <c r="C48" s="11">
        <v>75.38</v>
      </c>
      <c r="D48" s="11">
        <v>255.0</v>
      </c>
      <c r="E48" s="11">
        <v>4.6</v>
      </c>
      <c r="F48" s="11">
        <v>0.617298291204673</v>
      </c>
      <c r="G48" s="11">
        <v>27.0</v>
      </c>
      <c r="H48" s="11">
        <v>0.926113393992366</v>
      </c>
      <c r="I48" s="11">
        <v>33.0</v>
      </c>
      <c r="J48" s="11">
        <v>0.155992287969645</v>
      </c>
      <c r="K48" s="11">
        <v>119.0</v>
      </c>
      <c r="L48" s="11">
        <v>0.3820650442894</v>
      </c>
      <c r="M48" s="11">
        <v>4.4</v>
      </c>
      <c r="N48" s="11">
        <v>0.108589497327344</v>
      </c>
      <c r="O48" s="11">
        <v>7.14</v>
      </c>
      <c r="P48" s="11">
        <v>0.204221707826446</v>
      </c>
      <c r="Q48" s="11">
        <v>2.39428022260987</v>
      </c>
      <c r="R48" s="11">
        <v>0.399046703768312</v>
      </c>
      <c r="S48" s="11">
        <v>3.0</v>
      </c>
      <c r="T48" s="11">
        <v>88.0</v>
      </c>
      <c r="U48" s="11">
        <v>79.0</v>
      </c>
      <c r="V48" s="14"/>
      <c r="W48" s="11">
        <v>16.0</v>
      </c>
      <c r="X48" s="11">
        <v>0.0</v>
      </c>
      <c r="Y48" s="11">
        <v>276.0</v>
      </c>
      <c r="Z48" s="11">
        <v>181.0</v>
      </c>
      <c r="AA48" s="11">
        <v>457.0</v>
      </c>
      <c r="AB48" s="11">
        <v>28.5625</v>
      </c>
      <c r="AC48" s="14"/>
      <c r="AD48" s="11">
        <v>16.0</v>
      </c>
      <c r="AE48" s="11">
        <v>0.0</v>
      </c>
      <c r="AF48" s="11">
        <v>143.0</v>
      </c>
      <c r="AG48" s="11">
        <v>235.0</v>
      </c>
      <c r="AH48" s="11">
        <v>378.0</v>
      </c>
      <c r="AI48" s="11">
        <v>23.625</v>
      </c>
      <c r="AJ48" s="14"/>
      <c r="AK48" s="11">
        <v>10.0</v>
      </c>
      <c r="AL48" s="11">
        <v>0.0</v>
      </c>
      <c r="AM48" s="11">
        <v>271.0</v>
      </c>
      <c r="AN48" s="11">
        <v>9.0</v>
      </c>
      <c r="AO48" s="11">
        <v>280.0</v>
      </c>
      <c r="AP48" s="11">
        <v>28.0</v>
      </c>
      <c r="AQ48" s="14"/>
      <c r="AR48" s="11">
        <v>9.0</v>
      </c>
      <c r="AS48" s="11">
        <v>0.0</v>
      </c>
      <c r="AT48" s="11">
        <v>135.0</v>
      </c>
      <c r="AU48" s="11">
        <v>23.0</v>
      </c>
      <c r="AV48" s="11">
        <v>158.0</v>
      </c>
      <c r="AW48" s="11">
        <v>17.5555555555556</v>
      </c>
      <c r="AX48" s="14"/>
      <c r="AY48" s="11"/>
      <c r="AZ48" s="11"/>
      <c r="BA48" s="11"/>
      <c r="BB48" s="11"/>
      <c r="BC48" s="11">
        <v>0.0</v>
      </c>
      <c r="BD48" s="11"/>
      <c r="BE48" s="11"/>
    </row>
    <row r="49" ht="15.75" customHeight="1">
      <c r="A49" s="11" t="s">
        <v>118</v>
      </c>
      <c r="B49" s="11" t="s">
        <v>37</v>
      </c>
      <c r="C49" s="11">
        <v>76.0</v>
      </c>
      <c r="D49" s="11">
        <v>265.0</v>
      </c>
      <c r="E49" s="11">
        <v>4.55</v>
      </c>
      <c r="F49" s="11">
        <v>0.783080508732597</v>
      </c>
      <c r="G49" s="11">
        <v>36.0</v>
      </c>
      <c r="H49" s="11">
        <v>2.20590001324953</v>
      </c>
      <c r="I49" s="11">
        <v>39.0</v>
      </c>
      <c r="J49" s="11">
        <v>1.54486283759211</v>
      </c>
      <c r="K49" s="11">
        <v>128.0</v>
      </c>
      <c r="L49" s="11">
        <v>1.33229778347368</v>
      </c>
      <c r="M49" s="11"/>
      <c r="N49" s="11"/>
      <c r="O49" s="11"/>
      <c r="P49" s="11"/>
      <c r="Q49" s="11">
        <v>5.86614114304792</v>
      </c>
      <c r="R49" s="11">
        <v>1.46653528576198</v>
      </c>
      <c r="S49" s="11">
        <v>6.0</v>
      </c>
      <c r="T49" s="11">
        <v>188.0</v>
      </c>
      <c r="U49" s="11">
        <v>154.0</v>
      </c>
      <c r="V49" s="14"/>
      <c r="W49" s="11"/>
      <c r="X49" s="11"/>
      <c r="Y49" s="11"/>
      <c r="Z49" s="11"/>
      <c r="AA49" s="11">
        <v>0.0</v>
      </c>
      <c r="AB49" s="11"/>
      <c r="AC49" s="14"/>
      <c r="AD49" s="11">
        <v>13.0</v>
      </c>
      <c r="AE49" s="11">
        <v>0.0</v>
      </c>
      <c r="AF49" s="11">
        <v>77.0</v>
      </c>
      <c r="AG49" s="11">
        <v>155.0</v>
      </c>
      <c r="AH49" s="11">
        <v>232.0</v>
      </c>
      <c r="AI49" s="11">
        <v>17.8461538461538</v>
      </c>
      <c r="AJ49" s="14"/>
      <c r="AK49" s="11">
        <v>1.0</v>
      </c>
      <c r="AL49" s="11">
        <v>0.0</v>
      </c>
      <c r="AM49" s="11">
        <v>1.0</v>
      </c>
      <c r="AN49" s="11">
        <v>7.0</v>
      </c>
      <c r="AO49" s="11">
        <v>8.0</v>
      </c>
      <c r="AP49" s="11">
        <v>8.0</v>
      </c>
      <c r="AQ49" s="14"/>
      <c r="AR49" s="11">
        <v>15.0</v>
      </c>
      <c r="AS49" s="11">
        <v>0.0</v>
      </c>
      <c r="AT49" s="11">
        <v>364.0</v>
      </c>
      <c r="AU49" s="11">
        <v>23.0</v>
      </c>
      <c r="AV49" s="11">
        <v>387.0</v>
      </c>
      <c r="AW49" s="11">
        <v>25.8</v>
      </c>
      <c r="AX49" s="14"/>
      <c r="AY49" s="11">
        <v>15.0</v>
      </c>
      <c r="AZ49" s="11">
        <v>0.0</v>
      </c>
      <c r="BA49" s="11">
        <v>488.0</v>
      </c>
      <c r="BB49" s="11">
        <v>63.0</v>
      </c>
      <c r="BC49" s="11">
        <v>551.0</v>
      </c>
      <c r="BD49" s="11">
        <v>36.7333333333333</v>
      </c>
      <c r="BE49" s="11"/>
    </row>
    <row r="50" ht="15.75" customHeight="1">
      <c r="A50" s="11" t="s">
        <v>119</v>
      </c>
      <c r="B50" s="11" t="s">
        <v>37</v>
      </c>
      <c r="C50" s="11">
        <v>76.13</v>
      </c>
      <c r="D50" s="11">
        <v>276.0</v>
      </c>
      <c r="E50" s="11">
        <v>4.75</v>
      </c>
      <c r="F50" s="11">
        <v>0.119951638620898</v>
      </c>
      <c r="G50" s="11">
        <v>28.0</v>
      </c>
      <c r="H50" s="11">
        <v>1.06831190724316</v>
      </c>
      <c r="I50" s="11"/>
      <c r="J50" s="11"/>
      <c r="K50" s="11"/>
      <c r="L50" s="11"/>
      <c r="M50" s="11"/>
      <c r="N50" s="11"/>
      <c r="O50" s="11"/>
      <c r="P50" s="11"/>
      <c r="Q50" s="11">
        <v>1.18826354586406</v>
      </c>
      <c r="R50" s="11">
        <v>0.59413177293203</v>
      </c>
      <c r="S50" s="11">
        <v>2.0</v>
      </c>
      <c r="T50" s="11">
        <v>40.0</v>
      </c>
      <c r="U50" s="11">
        <v>38.0</v>
      </c>
      <c r="V50" s="14"/>
      <c r="W50" s="11"/>
      <c r="X50" s="11"/>
      <c r="Y50" s="11"/>
      <c r="Z50" s="11"/>
      <c r="AA50" s="11">
        <v>0.0</v>
      </c>
      <c r="AB50" s="11"/>
      <c r="AC50" s="14"/>
      <c r="AD50" s="11"/>
      <c r="AE50" s="11"/>
      <c r="AF50" s="11"/>
      <c r="AG50" s="11"/>
      <c r="AH50" s="11">
        <v>0.0</v>
      </c>
      <c r="AI50" s="11"/>
      <c r="AJ50" s="14"/>
      <c r="AK50" s="11"/>
      <c r="AL50" s="11"/>
      <c r="AM50" s="11"/>
      <c r="AN50" s="11"/>
      <c r="AO50" s="11">
        <v>0.0</v>
      </c>
      <c r="AP50" s="11"/>
      <c r="AQ50" s="14"/>
      <c r="AR50" s="11"/>
      <c r="AS50" s="11"/>
      <c r="AT50" s="11"/>
      <c r="AU50" s="11"/>
      <c r="AV50" s="11">
        <v>0.0</v>
      </c>
      <c r="AW50" s="11"/>
      <c r="AX50" s="14"/>
      <c r="AY50" s="11"/>
      <c r="AZ50" s="11"/>
      <c r="BA50" s="11"/>
      <c r="BB50" s="11"/>
      <c r="BC50" s="11">
        <v>0.0</v>
      </c>
      <c r="BD50" s="11"/>
      <c r="BE50" s="11"/>
    </row>
    <row r="51" ht="15.75" customHeight="1">
      <c r="A51" s="11" t="s">
        <v>128</v>
      </c>
      <c r="B51" s="11" t="s">
        <v>37</v>
      </c>
      <c r="C51" s="11">
        <v>76.5</v>
      </c>
      <c r="D51" s="11">
        <v>250.0</v>
      </c>
      <c r="E51" s="11">
        <v>4.95</v>
      </c>
      <c r="F51" s="11">
        <v>-0.543177231490801</v>
      </c>
      <c r="G51" s="11">
        <v>12.0</v>
      </c>
      <c r="H51" s="11">
        <v>-1.20686430476958</v>
      </c>
      <c r="I51" s="11">
        <v>35.5</v>
      </c>
      <c r="J51" s="11">
        <v>0.73468835031234</v>
      </c>
      <c r="K51" s="11">
        <v>122.0</v>
      </c>
      <c r="L51" s="11">
        <v>0.69880929068416</v>
      </c>
      <c r="M51" s="11"/>
      <c r="N51" s="11"/>
      <c r="O51" s="11"/>
      <c r="P51" s="11"/>
      <c r="Q51" s="11">
        <v>-0.31654389526388</v>
      </c>
      <c r="R51" s="11">
        <v>-0.07913597381597</v>
      </c>
      <c r="S51" s="11">
        <v>3.0</v>
      </c>
      <c r="T51" s="11">
        <v>81.0</v>
      </c>
      <c r="U51" s="11">
        <v>72.0</v>
      </c>
      <c r="V51" s="14"/>
      <c r="W51" s="11">
        <v>15.0</v>
      </c>
      <c r="X51" s="11">
        <v>0.0</v>
      </c>
      <c r="Y51" s="11">
        <v>133.0</v>
      </c>
      <c r="Z51" s="11">
        <v>242.0</v>
      </c>
      <c r="AA51" s="11">
        <v>375.0</v>
      </c>
      <c r="AB51" s="11">
        <v>25.0</v>
      </c>
      <c r="AC51" s="14"/>
      <c r="AD51" s="11">
        <v>16.0</v>
      </c>
      <c r="AE51" s="11">
        <v>0.0</v>
      </c>
      <c r="AF51" s="11">
        <v>318.0</v>
      </c>
      <c r="AG51" s="11">
        <v>158.0</v>
      </c>
      <c r="AH51" s="11">
        <v>476.0</v>
      </c>
      <c r="AI51" s="11">
        <v>29.75</v>
      </c>
      <c r="AJ51" s="14"/>
      <c r="AK51" s="11">
        <v>14.0</v>
      </c>
      <c r="AL51" s="11">
        <v>0.0</v>
      </c>
      <c r="AM51" s="11">
        <v>278.0</v>
      </c>
      <c r="AN51" s="11">
        <v>201.0</v>
      </c>
      <c r="AO51" s="11">
        <v>479.0</v>
      </c>
      <c r="AP51" s="11">
        <v>34.2142857142857</v>
      </c>
      <c r="AQ51" s="14"/>
      <c r="AR51" s="11">
        <v>4.0</v>
      </c>
      <c r="AS51" s="11">
        <v>0.0</v>
      </c>
      <c r="AT51" s="11">
        <v>104.0</v>
      </c>
      <c r="AU51" s="11">
        <v>13.0</v>
      </c>
      <c r="AV51" s="11">
        <v>117.0</v>
      </c>
      <c r="AW51" s="11">
        <v>29.25</v>
      </c>
      <c r="AX51" s="14"/>
      <c r="AY51" s="11">
        <v>3.0</v>
      </c>
      <c r="AZ51" s="11">
        <v>0.0</v>
      </c>
      <c r="BA51" s="11">
        <v>58.0</v>
      </c>
      <c r="BB51" s="11">
        <v>31.0</v>
      </c>
      <c r="BC51" s="11">
        <v>89.0</v>
      </c>
      <c r="BD51" s="11">
        <v>29.6666666666667</v>
      </c>
      <c r="BE51" s="11"/>
    </row>
    <row r="52" ht="15.75" customHeight="1">
      <c r="A52" s="11" t="s">
        <v>135</v>
      </c>
      <c r="B52" s="11" t="s">
        <v>37</v>
      </c>
      <c r="C52" s="11">
        <v>75.88</v>
      </c>
      <c r="D52" s="11">
        <v>283.0</v>
      </c>
      <c r="E52" s="11">
        <v>4.8</v>
      </c>
      <c r="F52" s="11">
        <v>-0.0458305789070264</v>
      </c>
      <c r="G52" s="11">
        <v>29.0</v>
      </c>
      <c r="H52" s="11">
        <v>1.21051042049396</v>
      </c>
      <c r="I52" s="11">
        <v>31.5</v>
      </c>
      <c r="J52" s="11">
        <v>-0.191225349435972</v>
      </c>
      <c r="K52" s="11">
        <v>112.0</v>
      </c>
      <c r="L52" s="11">
        <v>-0.357004863965042</v>
      </c>
      <c r="M52" s="11">
        <v>4.32</v>
      </c>
      <c r="N52" s="11">
        <v>0.395038217549873</v>
      </c>
      <c r="O52" s="11">
        <v>7.32</v>
      </c>
      <c r="P52" s="11">
        <v>-0.239696269804609</v>
      </c>
      <c r="Q52" s="11">
        <v>0.771791575931182</v>
      </c>
      <c r="R52" s="11">
        <v>0.128631929321864</v>
      </c>
      <c r="S52" s="11">
        <v>1.0</v>
      </c>
      <c r="T52" s="11">
        <v>26.0</v>
      </c>
      <c r="U52" s="11">
        <v>25.0</v>
      </c>
      <c r="V52" s="14"/>
      <c r="W52" s="11">
        <v>16.0</v>
      </c>
      <c r="X52" s="11">
        <v>0.0</v>
      </c>
      <c r="Y52" s="11">
        <v>256.0</v>
      </c>
      <c r="Z52" s="11">
        <v>105.0</v>
      </c>
      <c r="AA52" s="11">
        <v>361.0</v>
      </c>
      <c r="AB52" s="11">
        <v>22.5625</v>
      </c>
      <c r="AC52" s="14"/>
      <c r="AD52" s="11">
        <v>13.0</v>
      </c>
      <c r="AE52" s="11">
        <v>0.0</v>
      </c>
      <c r="AF52" s="11">
        <v>313.0</v>
      </c>
      <c r="AG52" s="11">
        <v>68.0</v>
      </c>
      <c r="AH52" s="11">
        <v>381.0</v>
      </c>
      <c r="AI52" s="11">
        <v>29.3076923076923</v>
      </c>
      <c r="AJ52" s="14"/>
      <c r="AK52" s="11">
        <v>15.0</v>
      </c>
      <c r="AL52" s="11">
        <v>0.0</v>
      </c>
      <c r="AM52" s="11">
        <v>364.0</v>
      </c>
      <c r="AN52" s="11">
        <v>117.0</v>
      </c>
      <c r="AO52" s="11">
        <v>481.0</v>
      </c>
      <c r="AP52" s="11">
        <v>32.0666666666667</v>
      </c>
      <c r="AQ52" s="14"/>
      <c r="AR52" s="11">
        <v>15.0</v>
      </c>
      <c r="AS52" s="11">
        <v>0.0</v>
      </c>
      <c r="AT52" s="11">
        <v>548.0</v>
      </c>
      <c r="AU52" s="11">
        <v>158.0</v>
      </c>
      <c r="AV52" s="11">
        <v>706.0</v>
      </c>
      <c r="AW52" s="11">
        <v>47.0666666666667</v>
      </c>
      <c r="AX52" s="14"/>
      <c r="AY52" s="11">
        <v>7.0</v>
      </c>
      <c r="AZ52" s="11">
        <v>0.0</v>
      </c>
      <c r="BA52" s="11">
        <v>205.0</v>
      </c>
      <c r="BB52" s="11">
        <v>23.0</v>
      </c>
      <c r="BC52" s="11">
        <v>228.0</v>
      </c>
      <c r="BD52" s="11">
        <v>32.5714285714286</v>
      </c>
      <c r="BE52" s="11"/>
    </row>
    <row r="53" ht="15.75" customHeight="1">
      <c r="A53" s="11" t="s">
        <v>140</v>
      </c>
      <c r="B53" s="11" t="s">
        <v>37</v>
      </c>
      <c r="C53" s="11">
        <v>75.88</v>
      </c>
      <c r="D53" s="11">
        <v>262.0</v>
      </c>
      <c r="E53" s="11">
        <v>4.84</v>
      </c>
      <c r="F53" s="11">
        <v>-0.178456352929366</v>
      </c>
      <c r="G53" s="11">
        <v>20.0</v>
      </c>
      <c r="H53" s="11">
        <v>-0.0692761987632082</v>
      </c>
      <c r="I53" s="11">
        <v>30.5</v>
      </c>
      <c r="J53" s="11">
        <v>-0.42270377437305</v>
      </c>
      <c r="K53" s="11">
        <v>111.0</v>
      </c>
      <c r="L53" s="11">
        <v>-0.462586279429963</v>
      </c>
      <c r="M53" s="11">
        <v>4.33</v>
      </c>
      <c r="N53" s="11">
        <v>0.359232127522058</v>
      </c>
      <c r="O53" s="11">
        <v>7.07</v>
      </c>
      <c r="P53" s="11">
        <v>0.376856476905188</v>
      </c>
      <c r="Q53" s="11">
        <v>-0.396934001068342</v>
      </c>
      <c r="R53" s="11">
        <v>-0.0661556668447236</v>
      </c>
      <c r="S53" s="11">
        <v>7.0</v>
      </c>
      <c r="T53" s="11">
        <v>233.0</v>
      </c>
      <c r="U53" s="11">
        <v>184.0</v>
      </c>
      <c r="V53" s="14"/>
      <c r="W53" s="11"/>
      <c r="X53" s="11"/>
      <c r="Y53" s="11"/>
      <c r="Z53" s="11"/>
      <c r="AA53" s="11">
        <v>0.0</v>
      </c>
      <c r="AB53" s="11"/>
      <c r="AC53" s="14"/>
      <c r="AD53" s="11">
        <v>8.0</v>
      </c>
      <c r="AE53" s="11">
        <v>0.0</v>
      </c>
      <c r="AF53" s="11">
        <v>143.0</v>
      </c>
      <c r="AG53" s="11">
        <v>12.0</v>
      </c>
      <c r="AH53" s="11">
        <v>155.0</v>
      </c>
      <c r="AI53" s="11">
        <v>19.375</v>
      </c>
      <c r="AJ53" s="14"/>
      <c r="AK53" s="11">
        <v>16.0</v>
      </c>
      <c r="AL53" s="11">
        <v>0.0</v>
      </c>
      <c r="AM53" s="11">
        <v>528.0</v>
      </c>
      <c r="AN53" s="11">
        <v>145.0</v>
      </c>
      <c r="AO53" s="11">
        <v>673.0</v>
      </c>
      <c r="AP53" s="11">
        <v>42.0625</v>
      </c>
      <c r="AQ53" s="14"/>
      <c r="AR53" s="11">
        <v>13.0</v>
      </c>
      <c r="AS53" s="11">
        <v>0.0</v>
      </c>
      <c r="AT53" s="11">
        <v>226.0</v>
      </c>
      <c r="AU53" s="11">
        <v>206.0</v>
      </c>
      <c r="AV53" s="11">
        <v>432.0</v>
      </c>
      <c r="AW53" s="11">
        <v>33.2307692307692</v>
      </c>
      <c r="AX53" s="14"/>
      <c r="AY53" s="11">
        <v>15.0</v>
      </c>
      <c r="AZ53" s="11">
        <v>0.0</v>
      </c>
      <c r="BA53" s="11">
        <v>351.0</v>
      </c>
      <c r="BB53" s="11">
        <v>168.0</v>
      </c>
      <c r="BC53" s="11">
        <v>519.0</v>
      </c>
      <c r="BD53" s="11">
        <v>34.6</v>
      </c>
      <c r="BE53" s="11"/>
    </row>
    <row r="54" ht="15.75" customHeight="1">
      <c r="A54" s="11" t="s">
        <v>154</v>
      </c>
      <c r="B54" s="11" t="s">
        <v>37</v>
      </c>
      <c r="C54" s="11">
        <v>79.0</v>
      </c>
      <c r="D54" s="11">
        <v>266.0</v>
      </c>
      <c r="E54" s="11">
        <v>4.72</v>
      </c>
      <c r="F54" s="11">
        <v>0.219420969137653</v>
      </c>
      <c r="G54" s="11">
        <v>14.0</v>
      </c>
      <c r="H54" s="11">
        <v>-0.922467278267986</v>
      </c>
      <c r="I54" s="11">
        <v>35.0</v>
      </c>
      <c r="J54" s="11">
        <v>0.618949137843801</v>
      </c>
      <c r="K54" s="11">
        <v>128.0</v>
      </c>
      <c r="L54" s="11">
        <v>1.33229778347368</v>
      </c>
      <c r="M54" s="11">
        <v>4.3</v>
      </c>
      <c r="N54" s="11">
        <v>0.466650397605507</v>
      </c>
      <c r="O54" s="11">
        <v>6.89</v>
      </c>
      <c r="P54" s="11">
        <v>0.820774454536243</v>
      </c>
      <c r="Q54" s="11">
        <v>2.5356254643289</v>
      </c>
      <c r="R54" s="11">
        <v>0.422604244054817</v>
      </c>
      <c r="S54" s="11">
        <v>4.0</v>
      </c>
      <c r="T54" s="11">
        <v>132.0</v>
      </c>
      <c r="U54" s="11">
        <v>113.0</v>
      </c>
      <c r="V54" s="14"/>
      <c r="W54" s="11">
        <v>14.0</v>
      </c>
      <c r="X54" s="11">
        <v>0.0</v>
      </c>
      <c r="Y54" s="11">
        <v>301.0</v>
      </c>
      <c r="Z54" s="11">
        <v>56.0</v>
      </c>
      <c r="AA54" s="11">
        <v>357.0</v>
      </c>
      <c r="AB54" s="11">
        <v>25.5</v>
      </c>
      <c r="AC54" s="14"/>
      <c r="AD54" s="11">
        <v>16.0</v>
      </c>
      <c r="AE54" s="11">
        <v>0.0</v>
      </c>
      <c r="AF54" s="11">
        <v>223.0</v>
      </c>
      <c r="AG54" s="11">
        <v>52.0</v>
      </c>
      <c r="AH54" s="11">
        <v>275.0</v>
      </c>
      <c r="AI54" s="11">
        <v>17.1875</v>
      </c>
      <c r="AJ54" s="14"/>
      <c r="AK54" s="11">
        <v>15.0</v>
      </c>
      <c r="AL54" s="11">
        <v>0.0</v>
      </c>
      <c r="AM54" s="11">
        <v>550.0</v>
      </c>
      <c r="AN54" s="11">
        <v>137.0</v>
      </c>
      <c r="AO54" s="11">
        <v>687.0</v>
      </c>
      <c r="AP54" s="11">
        <v>45.8</v>
      </c>
      <c r="AQ54" s="14"/>
      <c r="AR54" s="11">
        <v>16.0</v>
      </c>
      <c r="AS54" s="11">
        <v>0.0</v>
      </c>
      <c r="AT54" s="11">
        <v>664.0</v>
      </c>
      <c r="AU54" s="11">
        <v>49.0</v>
      </c>
      <c r="AV54" s="11">
        <v>713.0</v>
      </c>
      <c r="AW54" s="11">
        <v>44.5625</v>
      </c>
      <c r="AX54" s="14"/>
      <c r="AY54" s="11">
        <v>2.0</v>
      </c>
      <c r="AZ54" s="11">
        <v>0.0</v>
      </c>
      <c r="BA54" s="11">
        <v>10.0</v>
      </c>
      <c r="BB54" s="11">
        <v>9.0</v>
      </c>
      <c r="BC54" s="11">
        <v>19.0</v>
      </c>
      <c r="BD54" s="11">
        <v>9.5</v>
      </c>
      <c r="BE54" s="11"/>
    </row>
    <row r="55" ht="15.75" customHeight="1">
      <c r="A55" s="11" t="s">
        <v>156</v>
      </c>
      <c r="B55" s="11" t="s">
        <v>37</v>
      </c>
      <c r="C55" s="11">
        <v>78.25</v>
      </c>
      <c r="D55" s="11">
        <v>248.0</v>
      </c>
      <c r="E55" s="11">
        <v>4.6</v>
      </c>
      <c r="F55" s="11">
        <v>0.617298291204673</v>
      </c>
      <c r="G55" s="11"/>
      <c r="H55" s="11"/>
      <c r="I55" s="11">
        <v>32.5</v>
      </c>
      <c r="J55" s="11">
        <v>0.0402530755011059</v>
      </c>
      <c r="K55" s="11">
        <v>122.0</v>
      </c>
      <c r="L55" s="11">
        <v>0.69880929068416</v>
      </c>
      <c r="M55" s="11">
        <v>4.35</v>
      </c>
      <c r="N55" s="11">
        <v>0.287619947466427</v>
      </c>
      <c r="O55" s="11">
        <v>7.02</v>
      </c>
      <c r="P55" s="11">
        <v>0.500167026247149</v>
      </c>
      <c r="Q55" s="11">
        <v>2.14414763110351</v>
      </c>
      <c r="R55" s="11">
        <v>0.428829526220703</v>
      </c>
      <c r="S55" s="11">
        <v>1.0</v>
      </c>
      <c r="T55" s="11">
        <v>3.0</v>
      </c>
      <c r="U55" s="11">
        <v>3.0</v>
      </c>
      <c r="V55" s="14"/>
      <c r="W55" s="11">
        <v>16.0</v>
      </c>
      <c r="X55" s="11">
        <v>0.0</v>
      </c>
      <c r="Y55" s="11">
        <v>330.0</v>
      </c>
      <c r="Z55" s="11">
        <v>296.0</v>
      </c>
      <c r="AA55" s="11">
        <v>626.0</v>
      </c>
      <c r="AB55" s="11">
        <v>39.125</v>
      </c>
      <c r="AC55" s="14"/>
      <c r="AD55" s="11">
        <v>10.0</v>
      </c>
      <c r="AE55" s="11">
        <v>0.0</v>
      </c>
      <c r="AF55" s="11">
        <v>222.0</v>
      </c>
      <c r="AG55" s="11">
        <v>184.0</v>
      </c>
      <c r="AH55" s="11">
        <v>406.0</v>
      </c>
      <c r="AI55" s="11">
        <v>40.6</v>
      </c>
      <c r="AJ55" s="14"/>
      <c r="AK55" s="11"/>
      <c r="AL55" s="11"/>
      <c r="AM55" s="11"/>
      <c r="AN55" s="11"/>
      <c r="AO55" s="11">
        <v>0.0</v>
      </c>
      <c r="AP55" s="11"/>
      <c r="AQ55" s="14"/>
      <c r="AR55" s="11"/>
      <c r="AS55" s="11"/>
      <c r="AT55" s="11"/>
      <c r="AU55" s="11"/>
      <c r="AV55" s="11">
        <v>0.0</v>
      </c>
      <c r="AW55" s="11"/>
      <c r="AX55" s="14"/>
      <c r="AY55" s="11">
        <v>5.0</v>
      </c>
      <c r="AZ55" s="11">
        <v>0.0</v>
      </c>
      <c r="BA55" s="11">
        <v>135.0</v>
      </c>
      <c r="BB55" s="11">
        <v>28.0</v>
      </c>
      <c r="BC55" s="11">
        <v>163.0</v>
      </c>
      <c r="BD55" s="11">
        <v>32.6</v>
      </c>
      <c r="BE55" s="11"/>
    </row>
    <row r="56" ht="15.75" customHeight="1">
      <c r="A56" s="11" t="s">
        <v>182</v>
      </c>
      <c r="B56" s="11" t="s">
        <v>37</v>
      </c>
      <c r="C56" s="11">
        <v>77.25</v>
      </c>
      <c r="D56" s="11">
        <v>271.0</v>
      </c>
      <c r="E56" s="11">
        <v>4.63</v>
      </c>
      <c r="F56" s="11">
        <v>0.517828960687917</v>
      </c>
      <c r="G56" s="11">
        <v>21.0</v>
      </c>
      <c r="H56" s="11">
        <v>0.0729223144875881</v>
      </c>
      <c r="I56" s="11">
        <v>34.5</v>
      </c>
      <c r="J56" s="11">
        <v>0.503209925375262</v>
      </c>
      <c r="K56" s="11">
        <v>118.0</v>
      </c>
      <c r="L56" s="11">
        <v>0.276483628824479</v>
      </c>
      <c r="M56" s="11">
        <v>4.26</v>
      </c>
      <c r="N56" s="11">
        <v>0.609874757716772</v>
      </c>
      <c r="O56" s="11">
        <v>7.11</v>
      </c>
      <c r="P56" s="11">
        <v>0.27820803743162</v>
      </c>
      <c r="Q56" s="11">
        <v>2.25852762452364</v>
      </c>
      <c r="R56" s="11">
        <v>0.37642127075394</v>
      </c>
      <c r="S56" s="11">
        <v>1.0</v>
      </c>
      <c r="T56" s="11">
        <v>5.0</v>
      </c>
      <c r="U56" s="11">
        <v>5.0</v>
      </c>
      <c r="V56" s="14"/>
      <c r="W56" s="11"/>
      <c r="X56" s="11"/>
      <c r="Y56" s="11"/>
      <c r="Z56" s="11"/>
      <c r="AA56" s="11">
        <v>0.0</v>
      </c>
      <c r="AB56" s="11"/>
      <c r="AC56" s="14"/>
      <c r="AD56" s="11"/>
      <c r="AE56" s="11"/>
      <c r="AF56" s="11"/>
      <c r="AG56" s="11"/>
      <c r="AH56" s="11">
        <v>0.0</v>
      </c>
      <c r="AI56" s="11"/>
      <c r="AJ56" s="14"/>
      <c r="AK56" s="11"/>
      <c r="AL56" s="11"/>
      <c r="AM56" s="11"/>
      <c r="AN56" s="11"/>
      <c r="AO56" s="11">
        <v>0.0</v>
      </c>
      <c r="AP56" s="11"/>
      <c r="AQ56" s="14"/>
      <c r="AR56" s="11"/>
      <c r="AS56" s="11"/>
      <c r="AT56" s="11"/>
      <c r="AU56" s="11"/>
      <c r="AV56" s="11">
        <v>0.0</v>
      </c>
      <c r="AW56" s="11"/>
      <c r="AX56" s="14"/>
      <c r="AY56" s="11"/>
      <c r="AZ56" s="11"/>
      <c r="BA56" s="11"/>
      <c r="BB56" s="11"/>
      <c r="BC56" s="11">
        <v>0.0</v>
      </c>
      <c r="BD56" s="11"/>
      <c r="BE56" s="11"/>
    </row>
    <row r="57" ht="15.75" customHeight="1">
      <c r="A57" s="11" t="s">
        <v>221</v>
      </c>
      <c r="B57" s="11" t="s">
        <v>37</v>
      </c>
      <c r="C57" s="11">
        <v>78.25</v>
      </c>
      <c r="D57" s="11">
        <v>269.0</v>
      </c>
      <c r="E57" s="11">
        <v>4.83</v>
      </c>
      <c r="F57" s="11">
        <v>-0.145299909423782</v>
      </c>
      <c r="G57" s="11">
        <v>24.0</v>
      </c>
      <c r="H57" s="11">
        <v>0.499517854239977</v>
      </c>
      <c r="I57" s="11">
        <v>34.0</v>
      </c>
      <c r="J57" s="11">
        <v>0.387470712906723</v>
      </c>
      <c r="K57" s="11">
        <v>117.0</v>
      </c>
      <c r="L57" s="11">
        <v>0.170902213359559</v>
      </c>
      <c r="M57" s="11">
        <v>4.46</v>
      </c>
      <c r="N57" s="11">
        <v>-0.106247042839552</v>
      </c>
      <c r="O57" s="11">
        <v>7.17</v>
      </c>
      <c r="P57" s="11">
        <v>0.13023537822127</v>
      </c>
      <c r="Q57" s="11">
        <v>0.936579206464195</v>
      </c>
      <c r="R57" s="11">
        <v>0.156096534410699</v>
      </c>
      <c r="S57" s="11">
        <v>7.0</v>
      </c>
      <c r="T57" s="11">
        <v>212.0</v>
      </c>
      <c r="U57" s="11">
        <v>167.0</v>
      </c>
      <c r="V57" s="14"/>
      <c r="W57" s="11"/>
      <c r="X57" s="11"/>
      <c r="Y57" s="11"/>
      <c r="Z57" s="11"/>
      <c r="AA57" s="11">
        <v>0.0</v>
      </c>
      <c r="AB57" s="11"/>
      <c r="AC57" s="14"/>
      <c r="AD57" s="11"/>
      <c r="AE57" s="11"/>
      <c r="AF57" s="11"/>
      <c r="AG57" s="11"/>
      <c r="AH57" s="11">
        <v>0.0</v>
      </c>
      <c r="AI57" s="11"/>
      <c r="AJ57" s="14"/>
      <c r="AK57" s="11"/>
      <c r="AL57" s="11"/>
      <c r="AM57" s="11"/>
      <c r="AN57" s="11"/>
      <c r="AO57" s="11">
        <v>0.0</v>
      </c>
      <c r="AP57" s="11"/>
      <c r="AQ57" s="14"/>
      <c r="AR57" s="11"/>
      <c r="AS57" s="11"/>
      <c r="AT57" s="11"/>
      <c r="AU57" s="11"/>
      <c r="AV57" s="11">
        <v>0.0</v>
      </c>
      <c r="AW57" s="11"/>
      <c r="AX57" s="14"/>
      <c r="AY57" s="11"/>
      <c r="AZ57" s="11"/>
      <c r="BA57" s="11"/>
      <c r="BB57" s="11"/>
      <c r="BC57" s="11">
        <v>0.0</v>
      </c>
      <c r="BD57" s="11"/>
      <c r="BE57" s="11"/>
    </row>
    <row r="58" ht="15.75" customHeight="1">
      <c r="A58" s="11" t="s">
        <v>284</v>
      </c>
      <c r="B58" s="11" t="s">
        <v>37</v>
      </c>
      <c r="C58" s="11">
        <v>76.0</v>
      </c>
      <c r="D58" s="11">
        <v>277.0</v>
      </c>
      <c r="E58" s="11">
        <v>4.8</v>
      </c>
      <c r="F58" s="11">
        <v>-0.0458305789070264</v>
      </c>
      <c r="G58" s="11"/>
      <c r="H58" s="11"/>
      <c r="I58" s="11">
        <v>33.0</v>
      </c>
      <c r="J58" s="11">
        <v>0.155992287969645</v>
      </c>
      <c r="K58" s="11">
        <v>119.0</v>
      </c>
      <c r="L58" s="11">
        <v>0.3820650442894</v>
      </c>
      <c r="M58" s="11">
        <v>4.51</v>
      </c>
      <c r="N58" s="11">
        <v>-0.285277492978632</v>
      </c>
      <c r="O58" s="11">
        <v>7.03</v>
      </c>
      <c r="P58" s="11">
        <v>0.475504916378755</v>
      </c>
      <c r="Q58" s="11">
        <v>0.682454176752142</v>
      </c>
      <c r="R58" s="11">
        <v>0.136490835350428</v>
      </c>
      <c r="S58" s="11">
        <v>5.0</v>
      </c>
      <c r="T58" s="11">
        <v>142.0</v>
      </c>
      <c r="U58" s="11">
        <v>123.0</v>
      </c>
      <c r="V58" s="14"/>
      <c r="W58" s="11">
        <v>7.0</v>
      </c>
      <c r="X58" s="11">
        <v>0.0</v>
      </c>
      <c r="Y58" s="11">
        <v>149.0</v>
      </c>
      <c r="Z58" s="11">
        <v>44.0</v>
      </c>
      <c r="AA58" s="11">
        <v>193.0</v>
      </c>
      <c r="AB58" s="11">
        <v>27.5714285714286</v>
      </c>
      <c r="AC58" s="14"/>
      <c r="AD58" s="11">
        <v>4.0</v>
      </c>
      <c r="AE58" s="11">
        <v>0.0</v>
      </c>
      <c r="AF58" s="11">
        <v>48.0</v>
      </c>
      <c r="AG58" s="11">
        <v>4.0</v>
      </c>
      <c r="AH58" s="11">
        <v>52.0</v>
      </c>
      <c r="AI58" s="11">
        <v>13.0</v>
      </c>
      <c r="AJ58" s="14"/>
      <c r="AK58" s="11">
        <v>1.0</v>
      </c>
      <c r="AL58" s="11">
        <v>0.0</v>
      </c>
      <c r="AM58" s="11">
        <v>2.0</v>
      </c>
      <c r="AN58" s="11">
        <v>0.0</v>
      </c>
      <c r="AO58" s="11">
        <v>2.0</v>
      </c>
      <c r="AP58" s="11">
        <v>2.0</v>
      </c>
      <c r="AQ58" s="14"/>
      <c r="AR58" s="11">
        <v>10.0</v>
      </c>
      <c r="AS58" s="11">
        <v>0.0</v>
      </c>
      <c r="AT58" s="11">
        <v>196.0</v>
      </c>
      <c r="AU58" s="11">
        <v>27.0</v>
      </c>
      <c r="AV58" s="11">
        <v>223.0</v>
      </c>
      <c r="AW58" s="11">
        <v>22.3</v>
      </c>
      <c r="AX58" s="14"/>
      <c r="AY58" s="11">
        <v>3.0</v>
      </c>
      <c r="AZ58" s="11">
        <v>0.0</v>
      </c>
      <c r="BA58" s="11">
        <v>47.0</v>
      </c>
      <c r="BB58" s="11">
        <v>0.0</v>
      </c>
      <c r="BC58" s="11">
        <v>47.0</v>
      </c>
      <c r="BD58" s="11">
        <v>15.6666666666667</v>
      </c>
      <c r="BE58" s="11"/>
    </row>
    <row r="59" ht="15.75" customHeight="1">
      <c r="A59" s="11" t="s">
        <v>296</v>
      </c>
      <c r="B59" s="11" t="s">
        <v>37</v>
      </c>
      <c r="C59" s="11">
        <v>75.63</v>
      </c>
      <c r="D59" s="11">
        <v>276.0</v>
      </c>
      <c r="E59" s="11">
        <v>4.87</v>
      </c>
      <c r="F59" s="11">
        <v>-0.277925683446122</v>
      </c>
      <c r="G59" s="11">
        <v>26.0</v>
      </c>
      <c r="H59" s="11">
        <v>0.78391488074157</v>
      </c>
      <c r="I59" s="11">
        <v>31.5</v>
      </c>
      <c r="J59" s="11">
        <v>-0.191225349435972</v>
      </c>
      <c r="K59" s="11">
        <v>114.0</v>
      </c>
      <c r="L59" s="11">
        <v>-0.145842033035202</v>
      </c>
      <c r="M59" s="11"/>
      <c r="N59" s="11"/>
      <c r="O59" s="11"/>
      <c r="P59" s="11"/>
      <c r="Q59" s="11">
        <v>0.168921814824274</v>
      </c>
      <c r="R59" s="11">
        <v>0.0422304537060685</v>
      </c>
      <c r="S59" s="11">
        <v>4.0</v>
      </c>
      <c r="T59" s="11">
        <v>127.0</v>
      </c>
      <c r="U59" s="11">
        <v>110.0</v>
      </c>
      <c r="V59" s="14"/>
      <c r="W59" s="11">
        <v>14.0</v>
      </c>
      <c r="X59" s="11">
        <v>0.0</v>
      </c>
      <c r="Y59" s="11">
        <v>302.0</v>
      </c>
      <c r="Z59" s="11">
        <v>40.0</v>
      </c>
      <c r="AA59" s="11">
        <v>342.0</v>
      </c>
      <c r="AB59" s="11">
        <v>24.4285714285714</v>
      </c>
      <c r="AC59" s="14"/>
      <c r="AD59" s="11">
        <v>16.0</v>
      </c>
      <c r="AE59" s="11">
        <v>0.0</v>
      </c>
      <c r="AF59" s="11">
        <v>582.0</v>
      </c>
      <c r="AG59" s="11">
        <v>100.0</v>
      </c>
      <c r="AH59" s="11">
        <v>682.0</v>
      </c>
      <c r="AI59" s="11">
        <v>42.625</v>
      </c>
      <c r="AJ59" s="14"/>
      <c r="AK59" s="11">
        <v>4.0</v>
      </c>
      <c r="AL59" s="11">
        <v>0.0</v>
      </c>
      <c r="AM59" s="11">
        <v>106.0</v>
      </c>
      <c r="AN59" s="11">
        <v>0.0</v>
      </c>
      <c r="AO59" s="11">
        <v>106.0</v>
      </c>
      <c r="AP59" s="11">
        <v>26.5</v>
      </c>
      <c r="AQ59" s="14"/>
      <c r="AR59" s="11">
        <v>3.0</v>
      </c>
      <c r="AS59" s="11">
        <v>0.0</v>
      </c>
      <c r="AT59" s="11">
        <v>40.0</v>
      </c>
      <c r="AU59" s="11">
        <v>7.0</v>
      </c>
      <c r="AV59" s="11">
        <v>47.0</v>
      </c>
      <c r="AW59" s="11">
        <v>15.6666666666667</v>
      </c>
      <c r="AX59" s="14"/>
      <c r="AY59" s="11"/>
      <c r="AZ59" s="11"/>
      <c r="BA59" s="11"/>
      <c r="BB59" s="11"/>
      <c r="BC59" s="11">
        <v>0.0</v>
      </c>
      <c r="BD59" s="11"/>
      <c r="BE59" s="11"/>
    </row>
    <row r="60" ht="15.75" customHeight="1">
      <c r="A60" s="11" t="s">
        <v>303</v>
      </c>
      <c r="B60" s="11" t="s">
        <v>37</v>
      </c>
      <c r="C60" s="11">
        <v>80.13</v>
      </c>
      <c r="D60" s="11">
        <v>277.0</v>
      </c>
      <c r="E60" s="11">
        <v>4.62</v>
      </c>
      <c r="F60" s="11">
        <v>0.550985404193501</v>
      </c>
      <c r="G60" s="11">
        <v>38.0</v>
      </c>
      <c r="H60" s="11">
        <v>2.49029703975113</v>
      </c>
      <c r="I60" s="11">
        <v>34.5</v>
      </c>
      <c r="J60" s="11">
        <v>0.503209925375262</v>
      </c>
      <c r="K60" s="11">
        <v>121.0</v>
      </c>
      <c r="L60" s="11">
        <v>0.59322787521924</v>
      </c>
      <c r="M60" s="11">
        <v>4.51</v>
      </c>
      <c r="N60" s="11">
        <v>-0.285277492978632</v>
      </c>
      <c r="O60" s="11">
        <v>7.07</v>
      </c>
      <c r="P60" s="11">
        <v>0.376856476905188</v>
      </c>
      <c r="Q60" s="11">
        <v>4.22929922846568</v>
      </c>
      <c r="R60" s="11">
        <v>0.704883204744281</v>
      </c>
      <c r="S60" s="11">
        <v>2.0</v>
      </c>
      <c r="T60" s="11">
        <v>53.0</v>
      </c>
      <c r="U60" s="11">
        <v>48.0</v>
      </c>
      <c r="V60" s="14"/>
      <c r="W60" s="11">
        <v>10.0</v>
      </c>
      <c r="X60" s="11">
        <v>0.0</v>
      </c>
      <c r="Y60" s="11">
        <v>164.0</v>
      </c>
      <c r="Z60" s="11">
        <v>73.0</v>
      </c>
      <c r="AA60" s="11">
        <v>237.0</v>
      </c>
      <c r="AB60" s="11">
        <v>23.7</v>
      </c>
      <c r="AC60" s="14"/>
      <c r="AD60" s="11">
        <v>12.0</v>
      </c>
      <c r="AE60" s="11">
        <v>0.0</v>
      </c>
      <c r="AF60" s="11">
        <v>186.0</v>
      </c>
      <c r="AG60" s="11">
        <v>175.0</v>
      </c>
      <c r="AH60" s="11">
        <v>361.0</v>
      </c>
      <c r="AI60" s="11">
        <v>30.0833333333333</v>
      </c>
      <c r="AJ60" s="14"/>
      <c r="AK60" s="11">
        <v>7.0</v>
      </c>
      <c r="AL60" s="11">
        <v>0.0</v>
      </c>
      <c r="AM60" s="11">
        <v>57.0</v>
      </c>
      <c r="AN60" s="11">
        <v>104.0</v>
      </c>
      <c r="AO60" s="11">
        <v>161.0</v>
      </c>
      <c r="AP60" s="11">
        <v>23.0</v>
      </c>
      <c r="AQ60" s="14"/>
      <c r="AR60" s="11">
        <v>15.0</v>
      </c>
      <c r="AS60" s="11">
        <v>0.0</v>
      </c>
      <c r="AT60" s="11">
        <v>322.0</v>
      </c>
      <c r="AU60" s="11">
        <v>249.0</v>
      </c>
      <c r="AV60" s="11">
        <v>571.0</v>
      </c>
      <c r="AW60" s="11">
        <v>38.0666666666667</v>
      </c>
      <c r="AX60" s="14"/>
      <c r="AY60" s="11">
        <v>16.0</v>
      </c>
      <c r="AZ60" s="11">
        <v>0.0</v>
      </c>
      <c r="BA60" s="11">
        <v>576.0</v>
      </c>
      <c r="BB60" s="11">
        <v>206.0</v>
      </c>
      <c r="BC60" s="11">
        <v>782.0</v>
      </c>
      <c r="BD60" s="11">
        <v>48.875</v>
      </c>
      <c r="BE60" s="11"/>
    </row>
    <row r="61" ht="15.75" customHeight="1">
      <c r="A61" s="11" t="s">
        <v>323</v>
      </c>
      <c r="B61" s="11" t="s">
        <v>37</v>
      </c>
      <c r="C61" s="11">
        <v>77.38</v>
      </c>
      <c r="D61" s="11">
        <v>255.0</v>
      </c>
      <c r="E61" s="11">
        <v>4.78</v>
      </c>
      <c r="F61" s="11">
        <v>0.020482308104142</v>
      </c>
      <c r="G61" s="11">
        <v>22.0</v>
      </c>
      <c r="H61" s="11">
        <v>0.215120827738384</v>
      </c>
      <c r="I61" s="11">
        <v>33.0</v>
      </c>
      <c r="J61" s="11">
        <v>0.155992287969645</v>
      </c>
      <c r="K61" s="11">
        <v>113.0</v>
      </c>
      <c r="L61" s="11">
        <v>-0.251423448500122</v>
      </c>
      <c r="M61" s="11">
        <v>4.44</v>
      </c>
      <c r="N61" s="11">
        <v>-0.034634862783921</v>
      </c>
      <c r="O61" s="11">
        <v>6.91</v>
      </c>
      <c r="P61" s="11">
        <v>0.771450234799458</v>
      </c>
      <c r="Q61" s="11">
        <v>0.876987347327587</v>
      </c>
      <c r="R61" s="11">
        <v>0.146164557887931</v>
      </c>
      <c r="S61" s="11">
        <v>7.0</v>
      </c>
      <c r="T61" s="11">
        <v>226.0</v>
      </c>
      <c r="U61" s="11">
        <v>177.0</v>
      </c>
      <c r="V61" s="14"/>
      <c r="W61" s="11">
        <v>15.0</v>
      </c>
      <c r="X61" s="11">
        <v>0.0</v>
      </c>
      <c r="Y61" s="11">
        <v>119.0</v>
      </c>
      <c r="Z61" s="11">
        <v>202.0</v>
      </c>
      <c r="AA61" s="11">
        <v>321.0</v>
      </c>
      <c r="AB61" s="11">
        <v>21.4</v>
      </c>
      <c r="AC61" s="14"/>
      <c r="AD61" s="11">
        <v>3.0</v>
      </c>
      <c r="AE61" s="11">
        <v>0.0</v>
      </c>
      <c r="AF61" s="11">
        <v>25.0</v>
      </c>
      <c r="AG61" s="11">
        <v>43.0</v>
      </c>
      <c r="AH61" s="11">
        <v>68.0</v>
      </c>
      <c r="AI61" s="11">
        <v>22.6666666666667</v>
      </c>
      <c r="AJ61" s="14"/>
      <c r="AK61" s="11"/>
      <c r="AL61" s="11"/>
      <c r="AM61" s="11"/>
      <c r="AN61" s="11"/>
      <c r="AO61" s="11">
        <v>0.0</v>
      </c>
      <c r="AP61" s="11"/>
      <c r="AQ61" s="14"/>
      <c r="AR61" s="11"/>
      <c r="AS61" s="11"/>
      <c r="AT61" s="11"/>
      <c r="AU61" s="11"/>
      <c r="AV61" s="11">
        <v>0.0</v>
      </c>
      <c r="AW61" s="11"/>
      <c r="AX61" s="14"/>
      <c r="AY61" s="11"/>
      <c r="AZ61" s="11"/>
      <c r="BA61" s="11"/>
      <c r="BB61" s="11"/>
      <c r="BC61" s="11">
        <v>0.0</v>
      </c>
      <c r="BD61" s="11"/>
      <c r="BE61" s="11"/>
    </row>
    <row r="62" ht="15.75" customHeight="1">
      <c r="A62" s="11" t="s">
        <v>377</v>
      </c>
      <c r="B62" s="11" t="s">
        <v>37</v>
      </c>
      <c r="C62" s="11">
        <v>75.25</v>
      </c>
      <c r="D62" s="11">
        <v>262.0</v>
      </c>
      <c r="E62" s="11">
        <v>4.81</v>
      </c>
      <c r="F62" s="11">
        <v>-0.0789870224126106</v>
      </c>
      <c r="G62" s="11"/>
      <c r="H62" s="11"/>
      <c r="I62" s="11">
        <v>34.5</v>
      </c>
      <c r="J62" s="11">
        <v>0.503209925375262</v>
      </c>
      <c r="K62" s="11">
        <v>114.0</v>
      </c>
      <c r="L62" s="11">
        <v>-0.145842033035202</v>
      </c>
      <c r="M62" s="11">
        <v>4.51</v>
      </c>
      <c r="N62" s="11">
        <v>-0.285277492978632</v>
      </c>
      <c r="O62" s="11">
        <v>7.18</v>
      </c>
      <c r="P62" s="11">
        <v>0.105573268352878</v>
      </c>
      <c r="Q62" s="11">
        <v>0.098676645301696</v>
      </c>
      <c r="R62" s="11">
        <v>0.0197353290603392</v>
      </c>
      <c r="S62" s="11">
        <v>3.0</v>
      </c>
      <c r="T62" s="11">
        <v>95.0</v>
      </c>
      <c r="U62" s="11">
        <v>84.0</v>
      </c>
      <c r="V62" s="14"/>
      <c r="W62" s="11"/>
      <c r="X62" s="11"/>
      <c r="Y62" s="11"/>
      <c r="Z62" s="11"/>
      <c r="AA62" s="11">
        <v>0.0</v>
      </c>
      <c r="AB62" s="11"/>
      <c r="AC62" s="14"/>
      <c r="AD62" s="11"/>
      <c r="AE62" s="11"/>
      <c r="AF62" s="11"/>
      <c r="AG62" s="11"/>
      <c r="AH62" s="11">
        <v>0.0</v>
      </c>
      <c r="AI62" s="11"/>
      <c r="AJ62" s="14"/>
      <c r="AK62" s="11"/>
      <c r="AL62" s="11"/>
      <c r="AM62" s="11"/>
      <c r="AN62" s="11"/>
      <c r="AO62" s="11">
        <v>0.0</v>
      </c>
      <c r="AP62" s="11"/>
      <c r="AQ62" s="14"/>
      <c r="AR62" s="11"/>
      <c r="AS62" s="11"/>
      <c r="AT62" s="11"/>
      <c r="AU62" s="11"/>
      <c r="AV62" s="11">
        <v>0.0</v>
      </c>
      <c r="AW62" s="11"/>
      <c r="AX62" s="14"/>
      <c r="AY62" s="11"/>
      <c r="AZ62" s="11"/>
      <c r="BA62" s="11"/>
      <c r="BB62" s="11"/>
      <c r="BC62" s="11">
        <v>0.0</v>
      </c>
      <c r="BD62" s="11"/>
      <c r="BE62" s="11"/>
    </row>
    <row r="63" ht="15.75" customHeight="1">
      <c r="A63" s="11" t="s">
        <v>386</v>
      </c>
      <c r="B63" s="11" t="s">
        <v>37</v>
      </c>
      <c r="C63" s="11">
        <v>73.88</v>
      </c>
      <c r="D63" s="11">
        <v>256.0</v>
      </c>
      <c r="E63" s="11">
        <v>4.78</v>
      </c>
      <c r="F63" s="11">
        <v>0.020482308104142</v>
      </c>
      <c r="G63" s="11">
        <v>30.0</v>
      </c>
      <c r="H63" s="11">
        <v>1.35270893374475</v>
      </c>
      <c r="I63" s="11"/>
      <c r="J63" s="11"/>
      <c r="K63" s="11"/>
      <c r="L63" s="11"/>
      <c r="M63" s="11"/>
      <c r="N63" s="11"/>
      <c r="O63" s="11"/>
      <c r="P63" s="11"/>
      <c r="Q63" s="11">
        <v>1.3731912418489</v>
      </c>
      <c r="R63" s="11">
        <v>0.686595620924448</v>
      </c>
      <c r="S63" s="11">
        <v>5.0</v>
      </c>
      <c r="T63" s="11">
        <v>153.0</v>
      </c>
      <c r="U63" s="11">
        <v>130.0</v>
      </c>
      <c r="V63" s="14"/>
      <c r="W63" s="11">
        <v>12.0</v>
      </c>
      <c r="X63" s="11">
        <v>0.0</v>
      </c>
      <c r="Y63" s="11">
        <v>126.0</v>
      </c>
      <c r="Z63" s="11">
        <v>67.0</v>
      </c>
      <c r="AA63" s="11">
        <v>193.0</v>
      </c>
      <c r="AB63" s="11">
        <v>16.0833333333333</v>
      </c>
      <c r="AC63" s="14"/>
      <c r="AD63" s="11">
        <v>12.0</v>
      </c>
      <c r="AE63" s="11">
        <v>0.0</v>
      </c>
      <c r="AF63" s="11">
        <v>87.0</v>
      </c>
      <c r="AG63" s="11">
        <v>52.0</v>
      </c>
      <c r="AH63" s="11">
        <v>139.0</v>
      </c>
      <c r="AI63" s="11">
        <v>11.5833333333333</v>
      </c>
      <c r="AJ63" s="14"/>
      <c r="AK63" s="11">
        <v>2.0</v>
      </c>
      <c r="AL63" s="11">
        <v>0.0</v>
      </c>
      <c r="AM63" s="11">
        <v>0.0</v>
      </c>
      <c r="AN63" s="11">
        <v>15.0</v>
      </c>
      <c r="AO63" s="11">
        <v>15.0</v>
      </c>
      <c r="AP63" s="11">
        <v>7.5</v>
      </c>
      <c r="AQ63" s="14"/>
      <c r="AR63" s="11"/>
      <c r="AS63" s="11"/>
      <c r="AT63" s="11"/>
      <c r="AU63" s="11"/>
      <c r="AV63" s="11">
        <v>0.0</v>
      </c>
      <c r="AW63" s="11"/>
      <c r="AX63" s="14"/>
      <c r="AY63" s="11"/>
      <c r="AZ63" s="11"/>
      <c r="BA63" s="11"/>
      <c r="BB63" s="11"/>
      <c r="BC63" s="11">
        <v>0.0</v>
      </c>
      <c r="BD63" s="11"/>
      <c r="BE63" s="11"/>
    </row>
    <row r="64" ht="15.75" customHeight="1">
      <c r="A64" s="11" t="s">
        <v>413</v>
      </c>
      <c r="B64" s="11" t="s">
        <v>37</v>
      </c>
      <c r="C64" s="11">
        <v>75.0</v>
      </c>
      <c r="D64" s="11">
        <v>260.0</v>
      </c>
      <c r="E64" s="11">
        <v>4.92</v>
      </c>
      <c r="F64" s="11">
        <v>-0.443707900974046</v>
      </c>
      <c r="G64" s="11">
        <v>25.0</v>
      </c>
      <c r="H64" s="11">
        <v>0.641716367490773</v>
      </c>
      <c r="I64" s="11">
        <v>33.0</v>
      </c>
      <c r="J64" s="11">
        <v>0.155992287969645</v>
      </c>
      <c r="K64" s="11">
        <v>112.0</v>
      </c>
      <c r="L64" s="11">
        <v>-0.357004863965042</v>
      </c>
      <c r="M64" s="11"/>
      <c r="N64" s="11"/>
      <c r="O64" s="11"/>
      <c r="P64" s="11"/>
      <c r="Q64" s="11">
        <v>-0.00300410947866991</v>
      </c>
      <c r="R64" s="11">
        <v>-7.51027369667479E-4</v>
      </c>
      <c r="S64" s="11">
        <v>6.0</v>
      </c>
      <c r="T64" s="11">
        <v>179.0</v>
      </c>
      <c r="U64" s="11">
        <v>148.0</v>
      </c>
      <c r="V64" s="14"/>
      <c r="W64" s="11">
        <v>13.0</v>
      </c>
      <c r="X64" s="11">
        <v>0.0</v>
      </c>
      <c r="Y64" s="11">
        <v>214.0</v>
      </c>
      <c r="Z64" s="11">
        <v>93.0</v>
      </c>
      <c r="AA64" s="11">
        <v>307.0</v>
      </c>
      <c r="AB64" s="11">
        <v>23.6153846153846</v>
      </c>
      <c r="AC64" s="14"/>
      <c r="AD64" s="11">
        <v>15.0</v>
      </c>
      <c r="AE64" s="11">
        <v>0.0</v>
      </c>
      <c r="AF64" s="11">
        <v>131.0</v>
      </c>
      <c r="AG64" s="11">
        <v>325.0</v>
      </c>
      <c r="AH64" s="11">
        <v>456.0</v>
      </c>
      <c r="AI64" s="11">
        <v>30.4</v>
      </c>
      <c r="AJ64" s="14"/>
      <c r="AK64" s="11">
        <v>3.0</v>
      </c>
      <c r="AL64" s="11">
        <v>4.0</v>
      </c>
      <c r="AM64" s="11">
        <v>0.0</v>
      </c>
      <c r="AN64" s="11">
        <v>35.0</v>
      </c>
      <c r="AO64" s="11">
        <v>39.0</v>
      </c>
      <c r="AP64" s="11">
        <v>13.0</v>
      </c>
      <c r="AQ64" s="14"/>
      <c r="AR64" s="11">
        <v>16.0</v>
      </c>
      <c r="AS64" s="11">
        <v>0.0</v>
      </c>
      <c r="AT64" s="11">
        <v>144.0</v>
      </c>
      <c r="AU64" s="11">
        <v>231.0</v>
      </c>
      <c r="AV64" s="11">
        <v>375.0</v>
      </c>
      <c r="AW64" s="11">
        <v>23.4375</v>
      </c>
      <c r="AX64" s="14"/>
      <c r="AY64" s="11"/>
      <c r="AZ64" s="11"/>
      <c r="BA64" s="11"/>
      <c r="BB64" s="11"/>
      <c r="BC64" s="11">
        <v>0.0</v>
      </c>
      <c r="BD64" s="11"/>
      <c r="BE64" s="11"/>
    </row>
    <row r="65" ht="15.75" customHeight="1">
      <c r="A65" s="11" t="s">
        <v>430</v>
      </c>
      <c r="B65" s="11" t="s">
        <v>37</v>
      </c>
      <c r="C65" s="11">
        <v>78.25</v>
      </c>
      <c r="D65" s="11">
        <v>281.0</v>
      </c>
      <c r="E65" s="11">
        <v>4.96</v>
      </c>
      <c r="F65" s="11">
        <v>-0.576333674996386</v>
      </c>
      <c r="G65" s="11">
        <v>23.0</v>
      </c>
      <c r="H65" s="11">
        <v>0.357319340989181</v>
      </c>
      <c r="I65" s="11">
        <v>28.5</v>
      </c>
      <c r="J65" s="11">
        <v>-0.885660624247206</v>
      </c>
      <c r="K65" s="11">
        <v>110.0</v>
      </c>
      <c r="L65" s="11">
        <v>-0.568167694894883</v>
      </c>
      <c r="M65" s="11">
        <v>4.59</v>
      </c>
      <c r="N65" s="11">
        <v>-0.571726213201161</v>
      </c>
      <c r="O65" s="11">
        <v>7.2</v>
      </c>
      <c r="P65" s="11">
        <v>0.0562490486160935</v>
      </c>
      <c r="Q65" s="11">
        <v>-2.18831981773436</v>
      </c>
      <c r="R65" s="11">
        <v>-0.364719969622393</v>
      </c>
      <c r="S65" s="11">
        <v>4.0</v>
      </c>
      <c r="T65" s="11">
        <v>126.0</v>
      </c>
      <c r="U65" s="11">
        <v>109.0</v>
      </c>
      <c r="V65" s="14"/>
      <c r="W65" s="11">
        <v>12.0</v>
      </c>
      <c r="X65" s="11">
        <v>0.0</v>
      </c>
      <c r="Y65" s="11">
        <v>312.0</v>
      </c>
      <c r="Z65" s="11">
        <v>24.0</v>
      </c>
      <c r="AA65" s="11">
        <v>336.0</v>
      </c>
      <c r="AB65" s="11">
        <v>28.0</v>
      </c>
      <c r="AC65" s="14"/>
      <c r="AD65" s="11">
        <v>15.0</v>
      </c>
      <c r="AE65" s="11">
        <v>0.0</v>
      </c>
      <c r="AF65" s="11">
        <v>570.0</v>
      </c>
      <c r="AG65" s="11">
        <v>74.0</v>
      </c>
      <c r="AH65" s="11">
        <v>644.0</v>
      </c>
      <c r="AI65" s="11">
        <v>42.9333333333333</v>
      </c>
      <c r="AJ65" s="14"/>
      <c r="AK65" s="11">
        <v>16.0</v>
      </c>
      <c r="AL65" s="11">
        <v>0.0</v>
      </c>
      <c r="AM65" s="11">
        <v>671.0</v>
      </c>
      <c r="AN65" s="11">
        <v>82.0</v>
      </c>
      <c r="AO65" s="11">
        <v>753.0</v>
      </c>
      <c r="AP65" s="11">
        <v>47.0625</v>
      </c>
      <c r="AQ65" s="14"/>
      <c r="AR65" s="11">
        <v>14.0</v>
      </c>
      <c r="AS65" s="11">
        <v>0.0</v>
      </c>
      <c r="AT65" s="11">
        <v>585.0</v>
      </c>
      <c r="AU65" s="11">
        <v>71.0</v>
      </c>
      <c r="AV65" s="11">
        <v>656.0</v>
      </c>
      <c r="AW65" s="11">
        <v>46.8571428571429</v>
      </c>
      <c r="AX65" s="14"/>
      <c r="AY65" s="11">
        <v>14.0</v>
      </c>
      <c r="AZ65" s="11">
        <v>0.0</v>
      </c>
      <c r="BA65" s="11">
        <v>447.0</v>
      </c>
      <c r="BB65" s="11">
        <v>75.0</v>
      </c>
      <c r="BC65" s="11">
        <v>522.0</v>
      </c>
      <c r="BD65" s="11">
        <v>37.2857142857143</v>
      </c>
      <c r="BE65" s="11"/>
    </row>
    <row r="66" ht="15.75" customHeight="1">
      <c r="A66" s="11" t="s">
        <v>21</v>
      </c>
      <c r="B66" s="11" t="s">
        <v>22</v>
      </c>
      <c r="C66" s="11">
        <v>75.38</v>
      </c>
      <c r="D66" s="11">
        <v>313.0</v>
      </c>
      <c r="E66" s="11">
        <v>5.06</v>
      </c>
      <c r="F66" s="11">
        <v>-0.907898110052234</v>
      </c>
      <c r="G66" s="11">
        <v>30.0</v>
      </c>
      <c r="H66" s="11">
        <v>1.35270893374475</v>
      </c>
      <c r="I66" s="11">
        <v>26.5</v>
      </c>
      <c r="J66" s="11">
        <v>-1.34861747412136</v>
      </c>
      <c r="K66" s="11">
        <v>101.0</v>
      </c>
      <c r="L66" s="11">
        <v>-1.51840043407917</v>
      </c>
      <c r="M66" s="11"/>
      <c r="N66" s="11"/>
      <c r="O66" s="11"/>
      <c r="P66" s="11"/>
      <c r="Q66" s="11">
        <v>-2.42220708450801</v>
      </c>
      <c r="R66" s="11">
        <v>-0.605551771127002</v>
      </c>
      <c r="S66" s="11"/>
      <c r="T66" s="11"/>
      <c r="U66" s="11"/>
      <c r="V66" s="14"/>
      <c r="W66" s="11">
        <v>8.0</v>
      </c>
      <c r="X66" s="11">
        <v>0.0</v>
      </c>
      <c r="Y66" s="11">
        <v>129.0</v>
      </c>
      <c r="Z66" s="11">
        <v>50.0</v>
      </c>
      <c r="AA66" s="11">
        <v>179.0</v>
      </c>
      <c r="AB66" s="11">
        <v>22.375</v>
      </c>
      <c r="AC66" s="14"/>
      <c r="AD66" s="11">
        <v>16.0</v>
      </c>
      <c r="AE66" s="11">
        <v>0.0</v>
      </c>
      <c r="AF66" s="11">
        <v>376.0</v>
      </c>
      <c r="AG66" s="11">
        <v>127.0</v>
      </c>
      <c r="AH66" s="11">
        <v>503.0</v>
      </c>
      <c r="AI66" s="11">
        <v>31.4375</v>
      </c>
      <c r="AJ66" s="14"/>
      <c r="AK66" s="11">
        <v>15.0</v>
      </c>
      <c r="AL66" s="11">
        <v>0.0</v>
      </c>
      <c r="AM66" s="11">
        <v>364.0</v>
      </c>
      <c r="AN66" s="11">
        <v>184.0</v>
      </c>
      <c r="AO66" s="11">
        <v>548.0</v>
      </c>
      <c r="AP66" s="11">
        <v>36.5333333333333</v>
      </c>
      <c r="AQ66" s="14"/>
      <c r="AR66" s="11">
        <v>15.0</v>
      </c>
      <c r="AS66" s="11">
        <v>0.0</v>
      </c>
      <c r="AT66" s="11">
        <v>463.0</v>
      </c>
      <c r="AU66" s="11">
        <v>156.0</v>
      </c>
      <c r="AV66" s="11">
        <v>619.0</v>
      </c>
      <c r="AW66" s="11">
        <v>41.2666666666667</v>
      </c>
      <c r="AX66" s="14"/>
      <c r="AY66" s="11">
        <v>15.0</v>
      </c>
      <c r="AZ66" s="11">
        <v>0.0</v>
      </c>
      <c r="BA66" s="11">
        <v>488.0</v>
      </c>
      <c r="BB66" s="11">
        <v>124.0</v>
      </c>
      <c r="BC66" s="11">
        <v>612.0</v>
      </c>
      <c r="BD66" s="11">
        <v>40.8</v>
      </c>
      <c r="BE66" s="11"/>
    </row>
    <row r="67" ht="15.75" customHeight="1">
      <c r="A67" s="11" t="s">
        <v>28</v>
      </c>
      <c r="B67" s="11" t="s">
        <v>22</v>
      </c>
      <c r="C67" s="11">
        <v>72.63</v>
      </c>
      <c r="D67" s="11">
        <v>307.0</v>
      </c>
      <c r="E67" s="11">
        <v>5.15</v>
      </c>
      <c r="F67" s="11">
        <v>-1.2063061016025</v>
      </c>
      <c r="G67" s="11">
        <v>37.0</v>
      </c>
      <c r="H67" s="11">
        <v>2.34809852650033</v>
      </c>
      <c r="I67" s="11">
        <v>30.0</v>
      </c>
      <c r="J67" s="11">
        <v>-0.538442986841589</v>
      </c>
      <c r="K67" s="11">
        <v>107.0</v>
      </c>
      <c r="L67" s="11">
        <v>-0.884911941289644</v>
      </c>
      <c r="M67" s="11">
        <v>4.72</v>
      </c>
      <c r="N67" s="11">
        <v>-1.03720538356277</v>
      </c>
      <c r="O67" s="11">
        <v>7.82</v>
      </c>
      <c r="P67" s="11">
        <v>-1.4728017632242</v>
      </c>
      <c r="Q67" s="11">
        <v>-2.79156965002038</v>
      </c>
      <c r="R67" s="11">
        <v>-0.46526160833673</v>
      </c>
      <c r="S67" s="11">
        <v>4.0</v>
      </c>
      <c r="T67" s="11">
        <v>100.0</v>
      </c>
      <c r="U67" s="11">
        <v>88.0</v>
      </c>
      <c r="V67" s="14"/>
      <c r="W67" s="11">
        <v>16.0</v>
      </c>
      <c r="X67" s="11">
        <v>0.0</v>
      </c>
      <c r="Y67" s="11">
        <v>694.0</v>
      </c>
      <c r="Z67" s="11">
        <v>96.0</v>
      </c>
      <c r="AA67" s="11">
        <v>790.0</v>
      </c>
      <c r="AB67" s="11">
        <v>49.375</v>
      </c>
      <c r="AC67" s="14"/>
      <c r="AD67" s="11">
        <v>16.0</v>
      </c>
      <c r="AE67" s="11">
        <v>0.0</v>
      </c>
      <c r="AF67" s="11">
        <v>492.0</v>
      </c>
      <c r="AG67" s="11">
        <v>70.0</v>
      </c>
      <c r="AH67" s="11">
        <v>562.0</v>
      </c>
      <c r="AI67" s="11">
        <v>35.125</v>
      </c>
      <c r="AJ67" s="14"/>
      <c r="AK67" s="11">
        <v>8.0</v>
      </c>
      <c r="AL67" s="11">
        <v>0.0</v>
      </c>
      <c r="AM67" s="11">
        <v>289.0</v>
      </c>
      <c r="AN67" s="11">
        <v>51.0</v>
      </c>
      <c r="AO67" s="11">
        <v>340.0</v>
      </c>
      <c r="AP67" s="11">
        <v>42.5</v>
      </c>
      <c r="AQ67" s="14"/>
      <c r="AR67" s="11">
        <v>16.0</v>
      </c>
      <c r="AS67" s="11">
        <v>0.0</v>
      </c>
      <c r="AT67" s="11">
        <v>362.0</v>
      </c>
      <c r="AU67" s="11">
        <v>117.0</v>
      </c>
      <c r="AV67" s="11">
        <v>479.0</v>
      </c>
      <c r="AW67" s="11">
        <v>29.9375</v>
      </c>
      <c r="AX67" s="14"/>
      <c r="AY67" s="11">
        <v>16.0</v>
      </c>
      <c r="AZ67" s="11">
        <v>0.0</v>
      </c>
      <c r="BA67" s="11">
        <v>662.0</v>
      </c>
      <c r="BB67" s="11">
        <v>11.0</v>
      </c>
      <c r="BC67" s="11">
        <v>673.0</v>
      </c>
      <c r="BD67" s="11">
        <v>42.0625</v>
      </c>
      <c r="BE67" s="11"/>
    </row>
    <row r="68" ht="15.75" customHeight="1">
      <c r="A68" s="11" t="s">
        <v>55</v>
      </c>
      <c r="B68" s="11" t="s">
        <v>22</v>
      </c>
      <c r="C68" s="11">
        <v>73.88</v>
      </c>
      <c r="D68" s="11">
        <v>309.0</v>
      </c>
      <c r="E68" s="11">
        <v>5.08</v>
      </c>
      <c r="F68" s="11">
        <v>-0.974210997063405</v>
      </c>
      <c r="G68" s="11">
        <v>30.0</v>
      </c>
      <c r="H68" s="11">
        <v>1.35270893374475</v>
      </c>
      <c r="I68" s="11">
        <v>25.0</v>
      </c>
      <c r="J68" s="11">
        <v>-1.69583511152698</v>
      </c>
      <c r="K68" s="11">
        <v>104.0</v>
      </c>
      <c r="L68" s="11">
        <v>-1.2016561876844</v>
      </c>
      <c r="M68" s="11">
        <v>4.67</v>
      </c>
      <c r="N68" s="11">
        <v>-0.858174933423691</v>
      </c>
      <c r="O68" s="11">
        <v>7.53</v>
      </c>
      <c r="P68" s="11">
        <v>-0.757600577040839</v>
      </c>
      <c r="Q68" s="11">
        <v>-4.13476887299456</v>
      </c>
      <c r="R68" s="11">
        <v>-0.689128145499094</v>
      </c>
      <c r="S68" s="11">
        <v>3.0</v>
      </c>
      <c r="T68" s="11">
        <v>67.0</v>
      </c>
      <c r="U68" s="11">
        <v>61.0</v>
      </c>
      <c r="V68" s="14"/>
      <c r="W68" s="11">
        <v>16.0</v>
      </c>
      <c r="X68" s="11">
        <v>0.0</v>
      </c>
      <c r="Y68" s="11">
        <v>480.0</v>
      </c>
      <c r="Z68" s="11">
        <v>131.0</v>
      </c>
      <c r="AA68" s="11">
        <v>611.0</v>
      </c>
      <c r="AB68" s="11">
        <v>38.1875</v>
      </c>
      <c r="AC68" s="14"/>
      <c r="AD68" s="11">
        <v>16.0</v>
      </c>
      <c r="AE68" s="11">
        <v>0.0</v>
      </c>
      <c r="AF68" s="11">
        <v>638.0</v>
      </c>
      <c r="AG68" s="11">
        <v>161.0</v>
      </c>
      <c r="AH68" s="11">
        <v>799.0</v>
      </c>
      <c r="AI68" s="11">
        <v>49.9375</v>
      </c>
      <c r="AJ68" s="14"/>
      <c r="AK68" s="11">
        <v>14.0</v>
      </c>
      <c r="AL68" s="11">
        <v>0.0</v>
      </c>
      <c r="AM68" s="11">
        <v>583.0</v>
      </c>
      <c r="AN68" s="11">
        <v>65.0</v>
      </c>
      <c r="AO68" s="11">
        <v>648.0</v>
      </c>
      <c r="AP68" s="11">
        <v>46.2857142857143</v>
      </c>
      <c r="AQ68" s="14"/>
      <c r="AR68" s="11">
        <v>13.0</v>
      </c>
      <c r="AS68" s="11">
        <v>0.0</v>
      </c>
      <c r="AT68" s="11">
        <v>467.0</v>
      </c>
      <c r="AU68" s="11">
        <v>56.0</v>
      </c>
      <c r="AV68" s="11">
        <v>523.0</v>
      </c>
      <c r="AW68" s="11">
        <v>40.2307692307692</v>
      </c>
      <c r="AX68" s="14"/>
      <c r="AY68" s="11">
        <v>15.0</v>
      </c>
      <c r="AZ68" s="11">
        <v>0.0</v>
      </c>
      <c r="BA68" s="11">
        <v>572.0</v>
      </c>
      <c r="BB68" s="11">
        <v>56.0</v>
      </c>
      <c r="BC68" s="11">
        <v>628.0</v>
      </c>
      <c r="BD68" s="11">
        <v>41.8666666666667</v>
      </c>
      <c r="BE68" s="11"/>
    </row>
    <row r="69" ht="15.75" customHeight="1">
      <c r="A69" s="11" t="s">
        <v>79</v>
      </c>
      <c r="B69" s="11" t="s">
        <v>22</v>
      </c>
      <c r="C69" s="11">
        <v>73.0</v>
      </c>
      <c r="D69" s="11">
        <v>335.0</v>
      </c>
      <c r="E69" s="11">
        <v>5.37</v>
      </c>
      <c r="F69" s="11">
        <v>-1.93574785872537</v>
      </c>
      <c r="G69" s="11">
        <v>38.0</v>
      </c>
      <c r="H69" s="11">
        <v>2.49029703975113</v>
      </c>
      <c r="I69" s="11">
        <v>29.5</v>
      </c>
      <c r="J69" s="11">
        <v>-0.654182199310128</v>
      </c>
      <c r="K69" s="11">
        <v>102.0</v>
      </c>
      <c r="L69" s="11">
        <v>-1.41281901861424</v>
      </c>
      <c r="M69" s="11">
        <v>4.91</v>
      </c>
      <c r="N69" s="11">
        <v>-1.71752109409128</v>
      </c>
      <c r="O69" s="11">
        <v>8.09</v>
      </c>
      <c r="P69" s="11">
        <v>-2.13867872967078</v>
      </c>
      <c r="Q69" s="11">
        <v>-5.36865186066068</v>
      </c>
      <c r="R69" s="11">
        <v>-0.894775310110113</v>
      </c>
      <c r="S69" s="11">
        <v>3.0</v>
      </c>
      <c r="T69" s="11">
        <v>94.0</v>
      </c>
      <c r="U69" s="11">
        <v>83.0</v>
      </c>
      <c r="V69" s="14"/>
      <c r="W69" s="11">
        <v>7.0</v>
      </c>
      <c r="X69" s="11">
        <v>0.0</v>
      </c>
      <c r="Y69" s="11">
        <v>91.0</v>
      </c>
      <c r="Z69" s="11">
        <v>29.0</v>
      </c>
      <c r="AA69" s="11">
        <v>120.0</v>
      </c>
      <c r="AB69" s="11">
        <v>17.1428571428571</v>
      </c>
      <c r="AC69" s="14"/>
      <c r="AD69" s="11">
        <v>16.0</v>
      </c>
      <c r="AE69" s="11">
        <v>0.0</v>
      </c>
      <c r="AF69" s="11">
        <v>549.0</v>
      </c>
      <c r="AG69" s="11">
        <v>52.0</v>
      </c>
      <c r="AH69" s="11">
        <v>601.0</v>
      </c>
      <c r="AI69" s="11">
        <v>37.5625</v>
      </c>
      <c r="AJ69" s="14"/>
      <c r="AK69" s="11">
        <v>16.0</v>
      </c>
      <c r="AL69" s="11">
        <v>0.0</v>
      </c>
      <c r="AM69" s="11">
        <v>725.0</v>
      </c>
      <c r="AN69" s="11">
        <v>26.0</v>
      </c>
      <c r="AO69" s="11">
        <v>751.0</v>
      </c>
      <c r="AP69" s="11">
        <v>46.9375</v>
      </c>
      <c r="AQ69" s="14"/>
      <c r="AR69" s="11">
        <v>16.0</v>
      </c>
      <c r="AS69" s="11">
        <v>0.0</v>
      </c>
      <c r="AT69" s="11">
        <v>636.0</v>
      </c>
      <c r="AU69" s="11">
        <v>68.0</v>
      </c>
      <c r="AV69" s="11">
        <v>704.0</v>
      </c>
      <c r="AW69" s="11">
        <v>44.0</v>
      </c>
      <c r="AX69" s="14"/>
      <c r="AY69" s="11">
        <v>12.0</v>
      </c>
      <c r="AZ69" s="11">
        <v>0.0</v>
      </c>
      <c r="BA69" s="11">
        <v>475.0</v>
      </c>
      <c r="BB69" s="11">
        <v>35.0</v>
      </c>
      <c r="BC69" s="11">
        <v>510.0</v>
      </c>
      <c r="BD69" s="11">
        <v>42.5</v>
      </c>
      <c r="BE69" s="11"/>
    </row>
    <row r="70" ht="15.75" customHeight="1">
      <c r="A70" s="11" t="s">
        <v>99</v>
      </c>
      <c r="B70" s="11" t="s">
        <v>22</v>
      </c>
      <c r="C70" s="11">
        <v>73.63</v>
      </c>
      <c r="D70" s="11">
        <v>302.0</v>
      </c>
      <c r="E70" s="11">
        <v>5.33</v>
      </c>
      <c r="F70" s="11">
        <v>-1.80312208470303</v>
      </c>
      <c r="G70" s="11">
        <v>30.0</v>
      </c>
      <c r="H70" s="11">
        <v>1.35270893374475</v>
      </c>
      <c r="I70" s="11">
        <v>24.5</v>
      </c>
      <c r="J70" s="11">
        <v>-1.81157432399552</v>
      </c>
      <c r="K70" s="11">
        <v>106.0</v>
      </c>
      <c r="L70" s="11">
        <v>-0.990493356754564</v>
      </c>
      <c r="M70" s="11">
        <v>4.44</v>
      </c>
      <c r="N70" s="11">
        <v>-0.034634862783921</v>
      </c>
      <c r="O70" s="11">
        <v>7.44</v>
      </c>
      <c r="P70" s="11">
        <v>-0.535641588225312</v>
      </c>
      <c r="Q70" s="11">
        <v>-3.82275728271759</v>
      </c>
      <c r="R70" s="11">
        <v>-0.637126213786265</v>
      </c>
      <c r="S70" s="11">
        <v>6.0</v>
      </c>
      <c r="T70" s="11">
        <v>198.0</v>
      </c>
      <c r="U70" s="11">
        <v>162.0</v>
      </c>
      <c r="V70" s="14"/>
      <c r="W70" s="11">
        <v>13.0</v>
      </c>
      <c r="X70" s="11">
        <v>0.0</v>
      </c>
      <c r="Y70" s="11">
        <v>780.0</v>
      </c>
      <c r="Z70" s="11">
        <v>66.0</v>
      </c>
      <c r="AA70" s="11">
        <v>846.0</v>
      </c>
      <c r="AB70" s="11">
        <v>65.0769230769231</v>
      </c>
      <c r="AC70" s="14"/>
      <c r="AD70" s="11">
        <v>15.0</v>
      </c>
      <c r="AE70" s="11">
        <v>0.0</v>
      </c>
      <c r="AF70" s="11">
        <v>418.0</v>
      </c>
      <c r="AG70" s="11">
        <v>81.0</v>
      </c>
      <c r="AH70" s="11">
        <v>499.0</v>
      </c>
      <c r="AI70" s="11">
        <v>33.2666666666667</v>
      </c>
      <c r="AJ70" s="14"/>
      <c r="AK70" s="11"/>
      <c r="AL70" s="11"/>
      <c r="AM70" s="11"/>
      <c r="AN70" s="11"/>
      <c r="AO70" s="11">
        <v>0.0</v>
      </c>
      <c r="AP70" s="11"/>
      <c r="AQ70" s="14"/>
      <c r="AR70" s="11">
        <v>13.0</v>
      </c>
      <c r="AS70" s="11"/>
      <c r="AT70" s="11">
        <v>302.0</v>
      </c>
      <c r="AU70" s="11">
        <v>122.0</v>
      </c>
      <c r="AV70" s="11">
        <v>424.0</v>
      </c>
      <c r="AW70" s="11">
        <v>32.6153846153846</v>
      </c>
      <c r="AX70" s="14"/>
      <c r="AY70" s="11">
        <v>16.0</v>
      </c>
      <c r="AZ70" s="11">
        <v>0.0</v>
      </c>
      <c r="BA70" s="11">
        <v>678.0</v>
      </c>
      <c r="BB70" s="11">
        <v>21.0</v>
      </c>
      <c r="BC70" s="11">
        <v>699.0</v>
      </c>
      <c r="BD70" s="11">
        <v>43.6875</v>
      </c>
      <c r="BE70" s="11"/>
    </row>
    <row r="71" ht="15.75" customHeight="1">
      <c r="A71" s="11" t="s">
        <v>120</v>
      </c>
      <c r="B71" s="11" t="s">
        <v>22</v>
      </c>
      <c r="C71" s="11">
        <v>73.38</v>
      </c>
      <c r="D71" s="11">
        <v>306.0</v>
      </c>
      <c r="E71" s="11">
        <v>5.31</v>
      </c>
      <c r="F71" s="11">
        <v>-1.73680919769186</v>
      </c>
      <c r="G71" s="11">
        <v>22.0</v>
      </c>
      <c r="H71" s="11">
        <v>0.215120827738384</v>
      </c>
      <c r="I71" s="11">
        <v>27.5</v>
      </c>
      <c r="J71" s="11">
        <v>-1.11713904918428</v>
      </c>
      <c r="K71" s="11">
        <v>97.0</v>
      </c>
      <c r="L71" s="11">
        <v>-1.94072609593885</v>
      </c>
      <c r="M71" s="11">
        <v>4.81</v>
      </c>
      <c r="N71" s="11">
        <v>-1.35946019381312</v>
      </c>
      <c r="O71" s="11">
        <v>7.79</v>
      </c>
      <c r="P71" s="11">
        <v>-1.39881543361903</v>
      </c>
      <c r="Q71" s="11">
        <v>-7.33782914250875</v>
      </c>
      <c r="R71" s="11">
        <v>-1.22297152375146</v>
      </c>
      <c r="S71" s="11"/>
      <c r="T71" s="11"/>
      <c r="U71" s="11"/>
      <c r="V71" s="14"/>
      <c r="W71" s="11"/>
      <c r="X71" s="11"/>
      <c r="Y71" s="11"/>
      <c r="Z71" s="11"/>
      <c r="AA71" s="11">
        <v>0.0</v>
      </c>
      <c r="AB71" s="11"/>
      <c r="AC71" s="14"/>
      <c r="AD71" s="11"/>
      <c r="AE71" s="11"/>
      <c r="AF71" s="11"/>
      <c r="AG71" s="11"/>
      <c r="AH71" s="11">
        <v>0.0</v>
      </c>
      <c r="AI71" s="11"/>
      <c r="AJ71" s="14"/>
      <c r="AK71" s="11"/>
      <c r="AL71" s="11"/>
      <c r="AM71" s="11"/>
      <c r="AN71" s="11"/>
      <c r="AO71" s="11">
        <v>0.0</v>
      </c>
      <c r="AP71" s="11"/>
      <c r="AQ71" s="14"/>
      <c r="AR71" s="11"/>
      <c r="AS71" s="11"/>
      <c r="AT71" s="11"/>
      <c r="AU71" s="11"/>
      <c r="AV71" s="11">
        <v>0.0</v>
      </c>
      <c r="AW71" s="11"/>
      <c r="AX71" s="14"/>
      <c r="AY71" s="11"/>
      <c r="AZ71" s="11"/>
      <c r="BA71" s="11"/>
      <c r="BB71" s="11"/>
      <c r="BC71" s="11">
        <v>0.0</v>
      </c>
      <c r="BD71" s="11"/>
      <c r="BE71" s="11"/>
    </row>
    <row r="72" ht="15.75" customHeight="1">
      <c r="A72" s="11" t="s">
        <v>181</v>
      </c>
      <c r="B72" s="11" t="s">
        <v>22</v>
      </c>
      <c r="C72" s="11">
        <v>74.13</v>
      </c>
      <c r="D72" s="11">
        <v>292.0</v>
      </c>
      <c r="E72" s="11">
        <v>5.06</v>
      </c>
      <c r="F72" s="11">
        <v>-0.907898110052234</v>
      </c>
      <c r="G72" s="11">
        <v>23.0</v>
      </c>
      <c r="H72" s="11">
        <v>0.357319340989181</v>
      </c>
      <c r="I72" s="11">
        <v>30.0</v>
      </c>
      <c r="J72" s="11">
        <v>-0.538442986841589</v>
      </c>
      <c r="K72" s="11">
        <v>103.0</v>
      </c>
      <c r="L72" s="11">
        <v>-1.30723760314932</v>
      </c>
      <c r="M72" s="11">
        <v>4.88</v>
      </c>
      <c r="N72" s="11">
        <v>-1.61010282400783</v>
      </c>
      <c r="O72" s="11">
        <v>7.61</v>
      </c>
      <c r="P72" s="11">
        <v>-0.954897455987974</v>
      </c>
      <c r="Q72" s="11">
        <v>-4.96125963904977</v>
      </c>
      <c r="R72" s="11">
        <v>-0.826876606508295</v>
      </c>
      <c r="S72" s="11">
        <v>7.0</v>
      </c>
      <c r="T72" s="11">
        <v>229.0</v>
      </c>
      <c r="U72" s="11">
        <v>180.0</v>
      </c>
      <c r="V72" s="14"/>
      <c r="W72" s="11">
        <v>1.0</v>
      </c>
      <c r="X72" s="11">
        <v>0.0</v>
      </c>
      <c r="Y72" s="11">
        <v>20.0</v>
      </c>
      <c r="Z72" s="11">
        <v>0.0</v>
      </c>
      <c r="AA72" s="11">
        <v>20.0</v>
      </c>
      <c r="AB72" s="11">
        <v>20.0</v>
      </c>
      <c r="AC72" s="14"/>
      <c r="AD72" s="11"/>
      <c r="AE72" s="11"/>
      <c r="AF72" s="11"/>
      <c r="AG72" s="11"/>
      <c r="AH72" s="11">
        <v>0.0</v>
      </c>
      <c r="AI72" s="11"/>
      <c r="AJ72" s="14"/>
      <c r="AK72" s="11"/>
      <c r="AL72" s="11"/>
      <c r="AM72" s="11"/>
      <c r="AN72" s="11"/>
      <c r="AO72" s="11">
        <v>0.0</v>
      </c>
      <c r="AP72" s="11"/>
      <c r="AQ72" s="14"/>
      <c r="AR72" s="11"/>
      <c r="AS72" s="11"/>
      <c r="AT72" s="11"/>
      <c r="AU72" s="11"/>
      <c r="AV72" s="11">
        <v>0.0</v>
      </c>
      <c r="AW72" s="11"/>
      <c r="AX72" s="14"/>
      <c r="AY72" s="11"/>
      <c r="AZ72" s="11"/>
      <c r="BA72" s="11"/>
      <c r="BB72" s="11"/>
      <c r="BC72" s="11">
        <v>0.0</v>
      </c>
      <c r="BD72" s="11"/>
      <c r="BE72" s="11"/>
    </row>
    <row r="73" ht="15.75" customHeight="1">
      <c r="A73" s="11" t="s">
        <v>209</v>
      </c>
      <c r="B73" s="11" t="s">
        <v>22</v>
      </c>
      <c r="C73" s="11">
        <v>75.38</v>
      </c>
      <c r="D73" s="11">
        <v>302.0</v>
      </c>
      <c r="E73" s="11">
        <v>5.08</v>
      </c>
      <c r="F73" s="11">
        <v>-0.974210997063405</v>
      </c>
      <c r="G73" s="11">
        <v>28.0</v>
      </c>
      <c r="H73" s="11">
        <v>1.06831190724316</v>
      </c>
      <c r="I73" s="11">
        <v>32.5</v>
      </c>
      <c r="J73" s="11">
        <v>0.0402530755011059</v>
      </c>
      <c r="K73" s="11">
        <v>115.0</v>
      </c>
      <c r="L73" s="11">
        <v>-0.0402606175702815</v>
      </c>
      <c r="M73" s="11">
        <v>4.39</v>
      </c>
      <c r="N73" s="11">
        <v>0.144395587355162</v>
      </c>
      <c r="O73" s="11">
        <v>7.2</v>
      </c>
      <c r="P73" s="11">
        <v>0.0562490486160935</v>
      </c>
      <c r="Q73" s="11">
        <v>0.294738004081838</v>
      </c>
      <c r="R73" s="11">
        <v>0.0491230006803063</v>
      </c>
      <c r="S73" s="11">
        <v>7.0</v>
      </c>
      <c r="T73" s="11">
        <v>241.0</v>
      </c>
      <c r="U73" s="11">
        <v>190.0</v>
      </c>
      <c r="V73" s="14"/>
      <c r="W73" s="11"/>
      <c r="X73" s="11"/>
      <c r="Y73" s="11"/>
      <c r="Z73" s="11"/>
      <c r="AA73" s="11">
        <v>0.0</v>
      </c>
      <c r="AB73" s="11"/>
      <c r="AC73" s="14"/>
      <c r="AD73" s="11"/>
      <c r="AE73" s="11"/>
      <c r="AF73" s="11"/>
      <c r="AG73" s="11"/>
      <c r="AH73" s="11">
        <v>0.0</v>
      </c>
      <c r="AI73" s="11"/>
      <c r="AJ73" s="14"/>
      <c r="AK73" s="11"/>
      <c r="AL73" s="11"/>
      <c r="AM73" s="11"/>
      <c r="AN73" s="11"/>
      <c r="AO73" s="11">
        <v>0.0</v>
      </c>
      <c r="AP73" s="11"/>
      <c r="AQ73" s="14"/>
      <c r="AR73" s="11"/>
      <c r="AS73" s="11"/>
      <c r="AT73" s="11"/>
      <c r="AU73" s="11"/>
      <c r="AV73" s="11">
        <v>0.0</v>
      </c>
      <c r="AW73" s="11"/>
      <c r="AX73" s="14"/>
      <c r="AY73" s="11"/>
      <c r="AZ73" s="11"/>
      <c r="BA73" s="11"/>
      <c r="BB73" s="11"/>
      <c r="BC73" s="11">
        <v>0.0</v>
      </c>
      <c r="BD73" s="11"/>
      <c r="BE73" s="11"/>
    </row>
    <row r="74" ht="15.75" customHeight="1">
      <c r="A74" s="11" t="s">
        <v>220</v>
      </c>
      <c r="B74" s="11" t="s">
        <v>22</v>
      </c>
      <c r="C74" s="11">
        <v>75.38</v>
      </c>
      <c r="D74" s="11">
        <v>323.0</v>
      </c>
      <c r="E74" s="11">
        <v>4.94</v>
      </c>
      <c r="F74" s="11">
        <v>-0.510020787985217</v>
      </c>
      <c r="G74" s="11">
        <v>30.0</v>
      </c>
      <c r="H74" s="11">
        <v>1.35270893374475</v>
      </c>
      <c r="I74" s="11"/>
      <c r="J74" s="11"/>
      <c r="K74" s="11"/>
      <c r="L74" s="11"/>
      <c r="M74" s="11"/>
      <c r="N74" s="11"/>
      <c r="O74" s="11"/>
      <c r="P74" s="11"/>
      <c r="Q74" s="11">
        <v>0.842688145759538</v>
      </c>
      <c r="R74" s="11">
        <v>0.421344072879769</v>
      </c>
      <c r="S74" s="11">
        <v>5.0</v>
      </c>
      <c r="T74" s="11">
        <v>137.0</v>
      </c>
      <c r="U74" s="11">
        <v>118.0</v>
      </c>
      <c r="V74" s="14"/>
      <c r="W74" s="11"/>
      <c r="X74" s="11"/>
      <c r="Y74" s="11"/>
      <c r="Z74" s="11"/>
      <c r="AA74" s="11">
        <v>0.0</v>
      </c>
      <c r="AB74" s="11"/>
      <c r="AC74" s="14"/>
      <c r="AD74" s="11"/>
      <c r="AE74" s="11"/>
      <c r="AF74" s="11"/>
      <c r="AG74" s="11"/>
      <c r="AH74" s="11">
        <v>0.0</v>
      </c>
      <c r="AI74" s="11"/>
      <c r="AJ74" s="14"/>
      <c r="AK74" s="11"/>
      <c r="AL74" s="11"/>
      <c r="AM74" s="11"/>
      <c r="AN74" s="11"/>
      <c r="AO74" s="11">
        <v>0.0</v>
      </c>
      <c r="AP74" s="11"/>
      <c r="AQ74" s="14"/>
      <c r="AR74" s="11"/>
      <c r="AS74" s="11"/>
      <c r="AT74" s="11"/>
      <c r="AU74" s="11"/>
      <c r="AV74" s="11">
        <v>0.0</v>
      </c>
      <c r="AW74" s="11"/>
      <c r="AX74" s="14"/>
      <c r="AY74" s="11"/>
      <c r="AZ74" s="11"/>
      <c r="BA74" s="11"/>
      <c r="BB74" s="11"/>
      <c r="BC74" s="11">
        <v>0.0</v>
      </c>
      <c r="BD74" s="11"/>
      <c r="BE74" s="11"/>
    </row>
    <row r="75" ht="15.75" customHeight="1">
      <c r="A75" s="11" t="s">
        <v>225</v>
      </c>
      <c r="B75" s="11" t="s">
        <v>22</v>
      </c>
      <c r="C75" s="11">
        <v>75.63</v>
      </c>
      <c r="D75" s="11">
        <v>346.0</v>
      </c>
      <c r="E75" s="11">
        <v>5.21</v>
      </c>
      <c r="F75" s="11">
        <v>-1.40524476263601</v>
      </c>
      <c r="G75" s="11">
        <v>30.0</v>
      </c>
      <c r="H75" s="11">
        <v>1.35270893374475</v>
      </c>
      <c r="I75" s="11"/>
      <c r="J75" s="11"/>
      <c r="K75" s="11"/>
      <c r="L75" s="11"/>
      <c r="M75" s="11"/>
      <c r="N75" s="11"/>
      <c r="O75" s="11"/>
      <c r="P75" s="11"/>
      <c r="Q75" s="11">
        <v>-0.0525358288912539</v>
      </c>
      <c r="R75" s="11">
        <v>-0.0262679144456269</v>
      </c>
      <c r="S75" s="11">
        <v>3.0</v>
      </c>
      <c r="T75" s="11">
        <v>82.0</v>
      </c>
      <c r="U75" s="11">
        <v>73.0</v>
      </c>
      <c r="V75" s="14"/>
      <c r="W75" s="11">
        <v>16.0</v>
      </c>
      <c r="X75" s="11">
        <v>0.0</v>
      </c>
      <c r="Y75" s="11">
        <v>432.0</v>
      </c>
      <c r="Z75" s="11">
        <v>61.0</v>
      </c>
      <c r="AA75" s="11">
        <v>493.0</v>
      </c>
      <c r="AB75" s="11">
        <v>30.8125</v>
      </c>
      <c r="AC75" s="14"/>
      <c r="AD75" s="11">
        <v>12.0</v>
      </c>
      <c r="AE75" s="11">
        <v>0.0</v>
      </c>
      <c r="AF75" s="11">
        <v>390.0</v>
      </c>
      <c r="AG75" s="11">
        <v>0.0</v>
      </c>
      <c r="AH75" s="11">
        <v>390.0</v>
      </c>
      <c r="AI75" s="11">
        <v>32.5</v>
      </c>
      <c r="AJ75" s="14"/>
      <c r="AK75" s="11">
        <v>14.0</v>
      </c>
      <c r="AL75" s="11">
        <v>0.0</v>
      </c>
      <c r="AM75" s="11">
        <v>532.0</v>
      </c>
      <c r="AN75" s="11">
        <v>55.0</v>
      </c>
      <c r="AO75" s="11">
        <v>587.0</v>
      </c>
      <c r="AP75" s="11">
        <v>41.9285714285714</v>
      </c>
      <c r="AQ75" s="14"/>
      <c r="AR75" s="11">
        <v>9.0</v>
      </c>
      <c r="AS75" s="11">
        <v>0.0</v>
      </c>
      <c r="AT75" s="11">
        <v>209.0</v>
      </c>
      <c r="AU75" s="11">
        <v>13.0</v>
      </c>
      <c r="AV75" s="11">
        <v>222.0</v>
      </c>
      <c r="AW75" s="11">
        <v>24.6666666666667</v>
      </c>
      <c r="AX75" s="14"/>
      <c r="AY75" s="11">
        <v>8.0</v>
      </c>
      <c r="AZ75" s="11">
        <v>0.0</v>
      </c>
      <c r="BA75" s="11">
        <v>109.0</v>
      </c>
      <c r="BB75" s="11">
        <v>44.0</v>
      </c>
      <c r="BC75" s="11">
        <v>153.0</v>
      </c>
      <c r="BD75" s="11">
        <v>19.125</v>
      </c>
      <c r="BE75" s="11"/>
    </row>
    <row r="76" ht="15.75" customHeight="1">
      <c r="A76" s="11" t="s">
        <v>232</v>
      </c>
      <c r="B76" s="11" t="s">
        <v>22</v>
      </c>
      <c r="C76" s="11">
        <v>74.88</v>
      </c>
      <c r="D76" s="11">
        <v>320.0</v>
      </c>
      <c r="E76" s="11">
        <v>5.31</v>
      </c>
      <c r="F76" s="11">
        <v>-1.73680919769186</v>
      </c>
      <c r="G76" s="11"/>
      <c r="H76" s="11"/>
      <c r="I76" s="11">
        <v>26.0</v>
      </c>
      <c r="J76" s="11">
        <v>-1.4643566865899</v>
      </c>
      <c r="K76" s="11">
        <v>104.0</v>
      </c>
      <c r="L76" s="11">
        <v>-1.2016561876844</v>
      </c>
      <c r="M76" s="11">
        <v>4.61</v>
      </c>
      <c r="N76" s="11">
        <v>-0.643338393256795</v>
      </c>
      <c r="O76" s="11">
        <v>7.59</v>
      </c>
      <c r="P76" s="11">
        <v>-0.905573236251189</v>
      </c>
      <c r="Q76" s="11">
        <v>-5.95173370147415</v>
      </c>
      <c r="R76" s="11">
        <v>-1.19034674029483</v>
      </c>
      <c r="S76" s="11">
        <v>2.0</v>
      </c>
      <c r="T76" s="11">
        <v>49.0</v>
      </c>
      <c r="U76" s="11">
        <v>44.0</v>
      </c>
      <c r="V76" s="14"/>
      <c r="W76" s="11">
        <v>11.0</v>
      </c>
      <c r="X76" s="11">
        <v>0.0</v>
      </c>
      <c r="Y76" s="11">
        <v>191.0</v>
      </c>
      <c r="Z76" s="11">
        <v>20.0</v>
      </c>
      <c r="AA76" s="11">
        <v>211.0</v>
      </c>
      <c r="AB76" s="11">
        <v>19.1818181818182</v>
      </c>
      <c r="AC76" s="14"/>
      <c r="AD76" s="11">
        <v>16.0</v>
      </c>
      <c r="AE76" s="11">
        <v>0.0</v>
      </c>
      <c r="AF76" s="11">
        <v>681.0</v>
      </c>
      <c r="AG76" s="11">
        <v>73.0</v>
      </c>
      <c r="AH76" s="11">
        <v>754.0</v>
      </c>
      <c r="AI76" s="11">
        <v>47.125</v>
      </c>
      <c r="AJ76" s="14"/>
      <c r="AK76" s="11">
        <v>9.0</v>
      </c>
      <c r="AL76" s="11">
        <v>0.0</v>
      </c>
      <c r="AM76" s="11">
        <v>409.0</v>
      </c>
      <c r="AN76" s="11">
        <v>38.0</v>
      </c>
      <c r="AO76" s="11">
        <v>447.0</v>
      </c>
      <c r="AP76" s="11">
        <v>49.6666666666667</v>
      </c>
      <c r="AQ76" s="14"/>
      <c r="AR76" s="11">
        <v>16.0</v>
      </c>
      <c r="AS76" s="11">
        <v>0.0</v>
      </c>
      <c r="AT76" s="11">
        <v>765.0</v>
      </c>
      <c r="AU76" s="11">
        <v>85.0</v>
      </c>
      <c r="AV76" s="11">
        <v>850.0</v>
      </c>
      <c r="AW76" s="11">
        <v>53.125</v>
      </c>
      <c r="AX76" s="14"/>
      <c r="AY76" s="11">
        <v>15.0</v>
      </c>
      <c r="AZ76" s="11">
        <v>0.0</v>
      </c>
      <c r="BA76" s="11">
        <v>686.0</v>
      </c>
      <c r="BB76" s="11">
        <v>30.0</v>
      </c>
      <c r="BC76" s="11">
        <v>716.0</v>
      </c>
      <c r="BD76" s="11">
        <v>47.7333333333333</v>
      </c>
      <c r="BE76" s="11"/>
    </row>
    <row r="77" ht="15.75" customHeight="1">
      <c r="A77" s="11" t="s">
        <v>240</v>
      </c>
      <c r="B77" s="11" t="s">
        <v>22</v>
      </c>
      <c r="C77" s="11">
        <v>73.25</v>
      </c>
      <c r="D77" s="11">
        <v>303.0</v>
      </c>
      <c r="E77" s="11">
        <v>5.23</v>
      </c>
      <c r="F77" s="11">
        <v>-1.47155764964718</v>
      </c>
      <c r="G77" s="11">
        <v>28.0</v>
      </c>
      <c r="H77" s="11">
        <v>1.06831190724316</v>
      </c>
      <c r="I77" s="11">
        <v>22.5</v>
      </c>
      <c r="J77" s="11">
        <v>-2.27453117386967</v>
      </c>
      <c r="K77" s="11">
        <v>103.0</v>
      </c>
      <c r="L77" s="11">
        <v>-1.30723760314932</v>
      </c>
      <c r="M77" s="11">
        <v>4.51</v>
      </c>
      <c r="N77" s="11">
        <v>-0.285277492978632</v>
      </c>
      <c r="O77" s="11">
        <v>7.49</v>
      </c>
      <c r="P77" s="11">
        <v>-0.658952137567271</v>
      </c>
      <c r="Q77" s="11">
        <v>-4.92924414996892</v>
      </c>
      <c r="R77" s="11">
        <v>-0.821540691661487</v>
      </c>
      <c r="S77" s="11">
        <v>3.0</v>
      </c>
      <c r="T77" s="11">
        <v>87.0</v>
      </c>
      <c r="U77" s="11">
        <v>78.0</v>
      </c>
      <c r="V77" s="14"/>
      <c r="W77" s="11">
        <v>4.0</v>
      </c>
      <c r="X77" s="11">
        <v>0.0</v>
      </c>
      <c r="Y77" s="11">
        <v>64.0</v>
      </c>
      <c r="Z77" s="11">
        <v>0.0</v>
      </c>
      <c r="AA77" s="11">
        <v>64.0</v>
      </c>
      <c r="AB77" s="11">
        <v>16.0</v>
      </c>
      <c r="AC77" s="14"/>
      <c r="AD77" s="11">
        <v>13.0</v>
      </c>
      <c r="AE77" s="11">
        <v>0.0</v>
      </c>
      <c r="AF77" s="11">
        <v>359.0</v>
      </c>
      <c r="AG77" s="11">
        <v>2.0</v>
      </c>
      <c r="AH77" s="11">
        <v>361.0</v>
      </c>
      <c r="AI77" s="11">
        <v>27.7692307692308</v>
      </c>
      <c r="AJ77" s="14"/>
      <c r="AK77" s="11">
        <v>10.0</v>
      </c>
      <c r="AL77" s="11">
        <v>0.0</v>
      </c>
      <c r="AM77" s="11">
        <v>311.0</v>
      </c>
      <c r="AN77" s="11">
        <v>46.0</v>
      </c>
      <c r="AO77" s="11">
        <v>357.0</v>
      </c>
      <c r="AP77" s="11">
        <v>35.7</v>
      </c>
      <c r="AQ77" s="14"/>
      <c r="AR77" s="11">
        <v>4.0</v>
      </c>
      <c r="AS77" s="11">
        <v>0.0</v>
      </c>
      <c r="AT77" s="11">
        <v>42.0</v>
      </c>
      <c r="AU77" s="11">
        <v>21.0</v>
      </c>
      <c r="AV77" s="11">
        <v>63.0</v>
      </c>
      <c r="AW77" s="11">
        <v>15.75</v>
      </c>
      <c r="AX77" s="14"/>
      <c r="AY77" s="11"/>
      <c r="AZ77" s="11"/>
      <c r="BA77" s="11"/>
      <c r="BB77" s="11"/>
      <c r="BC77" s="11">
        <v>0.0</v>
      </c>
      <c r="BD77" s="11"/>
      <c r="BE77" s="11"/>
    </row>
    <row r="78" ht="15.75" customHeight="1">
      <c r="A78" s="11" t="s">
        <v>250</v>
      </c>
      <c r="B78" s="11" t="s">
        <v>22</v>
      </c>
      <c r="C78" s="11">
        <v>74.63</v>
      </c>
      <c r="D78" s="11">
        <v>310.0</v>
      </c>
      <c r="E78" s="11">
        <v>5.14</v>
      </c>
      <c r="F78" s="11">
        <v>-1.17314965809691</v>
      </c>
      <c r="G78" s="11">
        <v>32.0</v>
      </c>
      <c r="H78" s="11">
        <v>1.63710596024635</v>
      </c>
      <c r="I78" s="11">
        <v>26.5</v>
      </c>
      <c r="J78" s="11">
        <v>-1.34861747412136</v>
      </c>
      <c r="K78" s="11">
        <v>104.0</v>
      </c>
      <c r="L78" s="11">
        <v>-1.2016561876844</v>
      </c>
      <c r="M78" s="11">
        <v>4.64</v>
      </c>
      <c r="N78" s="11">
        <v>-0.750756663340241</v>
      </c>
      <c r="O78" s="11">
        <v>7.16</v>
      </c>
      <c r="P78" s="11">
        <v>0.154897488089661</v>
      </c>
      <c r="Q78" s="11">
        <v>-2.68217653490691</v>
      </c>
      <c r="R78" s="11">
        <v>-0.447029422484485</v>
      </c>
      <c r="S78" s="11">
        <v>5.0</v>
      </c>
      <c r="T78" s="11">
        <v>167.0</v>
      </c>
      <c r="U78" s="11">
        <v>139.0</v>
      </c>
      <c r="V78" s="14"/>
      <c r="W78" s="11">
        <v>9.0</v>
      </c>
      <c r="X78" s="11">
        <v>0.0</v>
      </c>
      <c r="Y78" s="11">
        <v>102.0</v>
      </c>
      <c r="Z78" s="11">
        <v>28.0</v>
      </c>
      <c r="AA78" s="11">
        <v>130.0</v>
      </c>
      <c r="AB78" s="11">
        <v>14.4444444444444</v>
      </c>
      <c r="AC78" s="14"/>
      <c r="AD78" s="11">
        <v>15.0</v>
      </c>
      <c r="AE78" s="11">
        <v>0.0</v>
      </c>
      <c r="AF78" s="11">
        <v>386.0</v>
      </c>
      <c r="AG78" s="11">
        <v>163.0</v>
      </c>
      <c r="AH78" s="11">
        <v>549.0</v>
      </c>
      <c r="AI78" s="11">
        <v>36.6</v>
      </c>
      <c r="AJ78" s="14"/>
      <c r="AK78" s="11">
        <v>2.0</v>
      </c>
      <c r="AL78" s="11">
        <v>0.0</v>
      </c>
      <c r="AM78" s="11">
        <v>26.0</v>
      </c>
      <c r="AN78" s="11">
        <v>7.0</v>
      </c>
      <c r="AO78" s="11">
        <v>33.0</v>
      </c>
      <c r="AP78" s="11">
        <v>16.5</v>
      </c>
      <c r="AQ78" s="14"/>
      <c r="AR78" s="11"/>
      <c r="AS78" s="11"/>
      <c r="AT78" s="11"/>
      <c r="AU78" s="11"/>
      <c r="AV78" s="11">
        <v>0.0</v>
      </c>
      <c r="AW78" s="11"/>
      <c r="AX78" s="14"/>
      <c r="AY78" s="11"/>
      <c r="AZ78" s="11"/>
      <c r="BA78" s="11"/>
      <c r="BB78" s="11"/>
      <c r="BC78" s="11">
        <v>0.0</v>
      </c>
      <c r="BD78" s="11"/>
      <c r="BE78" s="11"/>
    </row>
    <row r="79" ht="15.75" customHeight="1">
      <c r="A79" s="11" t="s">
        <v>274</v>
      </c>
      <c r="B79" s="11" t="s">
        <v>22</v>
      </c>
      <c r="C79" s="11">
        <v>77.38</v>
      </c>
      <c r="D79" s="11">
        <v>342.0</v>
      </c>
      <c r="E79" s="11">
        <v>5.44</v>
      </c>
      <c r="F79" s="11">
        <v>-2.16784296326446</v>
      </c>
      <c r="G79" s="11"/>
      <c r="H79" s="11"/>
      <c r="I79" s="11">
        <v>26.5</v>
      </c>
      <c r="J79" s="11">
        <v>-1.34861747412136</v>
      </c>
      <c r="K79" s="11">
        <v>96.0</v>
      </c>
      <c r="L79" s="11">
        <v>-2.04630751140377</v>
      </c>
      <c r="M79" s="11">
        <v>5.27</v>
      </c>
      <c r="N79" s="11">
        <v>-3.00654033509266</v>
      </c>
      <c r="O79" s="11">
        <v>8.11</v>
      </c>
      <c r="P79" s="11">
        <v>-2.18800294940757</v>
      </c>
      <c r="Q79" s="11">
        <v>-10.7573112332898</v>
      </c>
      <c r="R79" s="11">
        <v>-2.15146224665796</v>
      </c>
      <c r="S79" s="11"/>
      <c r="T79" s="11"/>
      <c r="U79" s="11"/>
      <c r="V79" s="14"/>
      <c r="W79" s="11">
        <v>7.0</v>
      </c>
      <c r="X79" s="11">
        <v>0.0</v>
      </c>
      <c r="Y79" s="11">
        <v>30.0</v>
      </c>
      <c r="Z79" s="11">
        <v>29.0</v>
      </c>
      <c r="AA79" s="11">
        <v>59.0</v>
      </c>
      <c r="AB79" s="11">
        <v>8.42857142857143</v>
      </c>
      <c r="AC79" s="14"/>
      <c r="AD79" s="11"/>
      <c r="AE79" s="11"/>
      <c r="AF79" s="11"/>
      <c r="AG79" s="11"/>
      <c r="AH79" s="11">
        <v>0.0</v>
      </c>
      <c r="AI79" s="11"/>
      <c r="AJ79" s="14"/>
      <c r="AK79" s="11"/>
      <c r="AL79" s="11"/>
      <c r="AM79" s="11"/>
      <c r="AN79" s="11"/>
      <c r="AO79" s="11">
        <v>0.0</v>
      </c>
      <c r="AP79" s="11"/>
      <c r="AQ79" s="14"/>
      <c r="AR79" s="11"/>
      <c r="AS79" s="11"/>
      <c r="AT79" s="11"/>
      <c r="AU79" s="11"/>
      <c r="AV79" s="11">
        <v>0.0</v>
      </c>
      <c r="AW79" s="11"/>
      <c r="AX79" s="14"/>
      <c r="AY79" s="11"/>
      <c r="AZ79" s="11"/>
      <c r="BA79" s="11"/>
      <c r="BB79" s="11"/>
      <c r="BC79" s="11">
        <v>0.0</v>
      </c>
      <c r="BD79" s="11"/>
      <c r="BE79" s="11"/>
    </row>
    <row r="80" ht="15.75" customHeight="1">
      <c r="A80" s="11" t="s">
        <v>336</v>
      </c>
      <c r="B80" s="11" t="s">
        <v>22</v>
      </c>
      <c r="C80" s="11">
        <v>76.0</v>
      </c>
      <c r="D80" s="11">
        <v>329.0</v>
      </c>
      <c r="E80" s="11">
        <v>5.23</v>
      </c>
      <c r="F80" s="11">
        <v>-1.47155764964718</v>
      </c>
      <c r="G80" s="11">
        <v>22.0</v>
      </c>
      <c r="H80" s="11">
        <v>0.215120827738384</v>
      </c>
      <c r="I80" s="11">
        <v>26.5</v>
      </c>
      <c r="J80" s="11">
        <v>-1.34861747412136</v>
      </c>
      <c r="K80" s="11">
        <v>104.0</v>
      </c>
      <c r="L80" s="11">
        <v>-1.2016561876844</v>
      </c>
      <c r="M80" s="11">
        <v>4.7</v>
      </c>
      <c r="N80" s="11">
        <v>-0.96559320350714</v>
      </c>
      <c r="O80" s="11">
        <v>7.85</v>
      </c>
      <c r="P80" s="11">
        <v>-1.54678809282938</v>
      </c>
      <c r="Q80" s="11">
        <v>-6.31909178005108</v>
      </c>
      <c r="R80" s="11">
        <v>-1.05318196334185</v>
      </c>
      <c r="S80" s="11">
        <v>5.0</v>
      </c>
      <c r="T80" s="11">
        <v>139.0</v>
      </c>
      <c r="U80" s="11">
        <v>120.0</v>
      </c>
      <c r="V80" s="14"/>
      <c r="W80" s="11">
        <v>4.0</v>
      </c>
      <c r="X80" s="11">
        <v>0.0</v>
      </c>
      <c r="Y80" s="11">
        <v>71.0</v>
      </c>
      <c r="Z80" s="11">
        <v>26.0</v>
      </c>
      <c r="AA80" s="11">
        <v>97.0</v>
      </c>
      <c r="AB80" s="11">
        <v>24.25</v>
      </c>
      <c r="AC80" s="14"/>
      <c r="AD80" s="11">
        <v>12.0</v>
      </c>
      <c r="AE80" s="11">
        <v>0.0</v>
      </c>
      <c r="AF80" s="11">
        <v>196.0</v>
      </c>
      <c r="AG80" s="11">
        <v>55.0</v>
      </c>
      <c r="AH80" s="11">
        <v>251.0</v>
      </c>
      <c r="AI80" s="11">
        <v>20.9166666666667</v>
      </c>
      <c r="AJ80" s="14"/>
      <c r="AK80" s="11">
        <v>7.0</v>
      </c>
      <c r="AL80" s="11">
        <v>0.0</v>
      </c>
      <c r="AM80" s="11">
        <v>118.0</v>
      </c>
      <c r="AN80" s="11">
        <v>80.0</v>
      </c>
      <c r="AO80" s="11">
        <v>198.0</v>
      </c>
      <c r="AP80" s="11">
        <v>28.2857142857143</v>
      </c>
      <c r="AQ80" s="14"/>
      <c r="AR80" s="11">
        <v>2.0</v>
      </c>
      <c r="AS80" s="11">
        <v>0.0</v>
      </c>
      <c r="AT80" s="11">
        <v>17.0</v>
      </c>
      <c r="AU80" s="11">
        <v>2.0</v>
      </c>
      <c r="AV80" s="11">
        <v>19.0</v>
      </c>
      <c r="AW80" s="11">
        <v>9.5</v>
      </c>
      <c r="AX80" s="14"/>
      <c r="AY80" s="11"/>
      <c r="AZ80" s="11"/>
      <c r="BA80" s="11"/>
      <c r="BB80" s="11"/>
      <c r="BC80" s="11">
        <v>0.0</v>
      </c>
      <c r="BD80" s="11"/>
      <c r="BE80" s="11"/>
    </row>
    <row r="81" ht="15.75" customHeight="1">
      <c r="A81" s="11" t="s">
        <v>340</v>
      </c>
      <c r="B81" s="11" t="s">
        <v>22</v>
      </c>
      <c r="C81" s="11">
        <v>76.5</v>
      </c>
      <c r="D81" s="11">
        <v>309.0</v>
      </c>
      <c r="E81" s="11">
        <v>4.94</v>
      </c>
      <c r="F81" s="11">
        <v>-0.510020787985217</v>
      </c>
      <c r="G81" s="11">
        <v>28.0</v>
      </c>
      <c r="H81" s="11">
        <v>1.06831190724316</v>
      </c>
      <c r="I81" s="11">
        <v>33.0</v>
      </c>
      <c r="J81" s="11">
        <v>0.155992287969645</v>
      </c>
      <c r="K81" s="11">
        <v>111.0</v>
      </c>
      <c r="L81" s="11">
        <v>-0.462586279429963</v>
      </c>
      <c r="M81" s="11">
        <v>4.65</v>
      </c>
      <c r="N81" s="11">
        <v>-0.78656275336806</v>
      </c>
      <c r="O81" s="11">
        <v>7.55</v>
      </c>
      <c r="P81" s="11">
        <v>-0.806924796777622</v>
      </c>
      <c r="Q81" s="11">
        <v>-1.34179042234805</v>
      </c>
      <c r="R81" s="11">
        <v>-0.223631737058009</v>
      </c>
      <c r="S81" s="11">
        <v>7.0</v>
      </c>
      <c r="T81" s="11">
        <v>223.0</v>
      </c>
      <c r="U81" s="11">
        <v>175.0</v>
      </c>
      <c r="V81" s="14"/>
      <c r="W81" s="11"/>
      <c r="X81" s="11"/>
      <c r="Y81" s="11"/>
      <c r="Z81" s="11"/>
      <c r="AA81" s="11">
        <v>0.0</v>
      </c>
      <c r="AB81" s="11"/>
      <c r="AC81" s="14"/>
      <c r="AD81" s="11">
        <v>2.0</v>
      </c>
      <c r="AE81" s="11">
        <v>0.0</v>
      </c>
      <c r="AF81" s="11">
        <v>1.0</v>
      </c>
      <c r="AG81" s="11">
        <v>8.0</v>
      </c>
      <c r="AH81" s="11">
        <v>9.0</v>
      </c>
      <c r="AI81" s="11">
        <v>4.5</v>
      </c>
      <c r="AJ81" s="14"/>
      <c r="AK81" s="11">
        <v>14.0</v>
      </c>
      <c r="AL81" s="11">
        <v>0.0</v>
      </c>
      <c r="AM81" s="11">
        <v>182.0</v>
      </c>
      <c r="AN81" s="11">
        <v>13.0</v>
      </c>
      <c r="AO81" s="11">
        <v>195.0</v>
      </c>
      <c r="AP81" s="11">
        <v>13.9285714285714</v>
      </c>
      <c r="AQ81" s="14"/>
      <c r="AR81" s="11">
        <v>10.0</v>
      </c>
      <c r="AS81" s="11">
        <v>0.0</v>
      </c>
      <c r="AT81" s="11">
        <v>85.0</v>
      </c>
      <c r="AU81" s="11">
        <v>12.0</v>
      </c>
      <c r="AV81" s="11">
        <v>97.0</v>
      </c>
      <c r="AW81" s="11">
        <v>9.7</v>
      </c>
      <c r="AX81" s="14"/>
      <c r="AY81" s="11"/>
      <c r="AZ81" s="11"/>
      <c r="BA81" s="11"/>
      <c r="BB81" s="11"/>
      <c r="BC81" s="11">
        <v>0.0</v>
      </c>
      <c r="BD81" s="11"/>
      <c r="BE81" s="11"/>
    </row>
    <row r="82" ht="15.75" customHeight="1">
      <c r="A82" s="11" t="s">
        <v>381</v>
      </c>
      <c r="B82" s="11" t="s">
        <v>22</v>
      </c>
      <c r="C82" s="11">
        <v>74.63</v>
      </c>
      <c r="D82" s="11">
        <v>297.0</v>
      </c>
      <c r="E82" s="11">
        <v>4.92</v>
      </c>
      <c r="F82" s="11">
        <v>-0.443707900974046</v>
      </c>
      <c r="G82" s="11"/>
      <c r="H82" s="11"/>
      <c r="I82" s="11">
        <v>30.0</v>
      </c>
      <c r="J82" s="11">
        <v>-0.538442986841589</v>
      </c>
      <c r="K82" s="11">
        <v>106.0</v>
      </c>
      <c r="L82" s="11">
        <v>-0.990493356754564</v>
      </c>
      <c r="M82" s="11">
        <v>4.75</v>
      </c>
      <c r="N82" s="11">
        <v>-1.14462365364622</v>
      </c>
      <c r="O82" s="11">
        <v>7.4</v>
      </c>
      <c r="P82" s="11">
        <v>-0.436993148751745</v>
      </c>
      <c r="Q82" s="11">
        <v>-3.55426104696816</v>
      </c>
      <c r="R82" s="11">
        <v>-0.710852209393633</v>
      </c>
      <c r="S82" s="11">
        <v>1.0</v>
      </c>
      <c r="T82" s="11">
        <v>23.0</v>
      </c>
      <c r="U82" s="11">
        <v>22.0</v>
      </c>
      <c r="V82" s="14"/>
      <c r="W82" s="11">
        <v>16.0</v>
      </c>
      <c r="X82" s="11">
        <v>0.0</v>
      </c>
      <c r="Y82" s="11">
        <v>462.0</v>
      </c>
      <c r="Z82" s="11">
        <v>115.0</v>
      </c>
      <c r="AA82" s="11">
        <v>577.0</v>
      </c>
      <c r="AB82" s="11">
        <v>36.0625</v>
      </c>
      <c r="AC82" s="14"/>
      <c r="AD82" s="11">
        <v>14.0</v>
      </c>
      <c r="AE82" s="11">
        <v>0.0</v>
      </c>
      <c r="AF82" s="11">
        <v>568.0</v>
      </c>
      <c r="AG82" s="11">
        <v>50.0</v>
      </c>
      <c r="AH82" s="11">
        <v>618.0</v>
      </c>
      <c r="AI82" s="11">
        <v>44.1428571428571</v>
      </c>
      <c r="AJ82" s="14"/>
      <c r="AK82" s="11">
        <v>13.0</v>
      </c>
      <c r="AL82" s="11">
        <v>0.0</v>
      </c>
      <c r="AM82" s="11">
        <v>548.0</v>
      </c>
      <c r="AN82" s="11">
        <v>45.0</v>
      </c>
      <c r="AO82" s="11">
        <v>593.0</v>
      </c>
      <c r="AP82" s="11">
        <v>45.6153846153846</v>
      </c>
      <c r="AQ82" s="14"/>
      <c r="AR82" s="11">
        <v>1.0</v>
      </c>
      <c r="AS82" s="11">
        <v>0.0</v>
      </c>
      <c r="AT82" s="11">
        <v>25.0</v>
      </c>
      <c r="AU82" s="11">
        <v>2.0</v>
      </c>
      <c r="AV82" s="11">
        <v>27.0</v>
      </c>
      <c r="AW82" s="11">
        <v>27.0</v>
      </c>
      <c r="AX82" s="14"/>
      <c r="AY82" s="11"/>
      <c r="AZ82" s="11"/>
      <c r="BA82" s="11"/>
      <c r="BB82" s="11"/>
      <c r="BC82" s="11">
        <v>0.0</v>
      </c>
      <c r="BD82" s="11"/>
      <c r="BE82" s="11"/>
    </row>
    <row r="83" ht="15.75" customHeight="1">
      <c r="A83" s="11" t="s">
        <v>383</v>
      </c>
      <c r="B83" s="11" t="s">
        <v>22</v>
      </c>
      <c r="C83" s="11">
        <v>74.5</v>
      </c>
      <c r="D83" s="11">
        <v>294.0</v>
      </c>
      <c r="E83" s="11">
        <v>5.02</v>
      </c>
      <c r="F83" s="11">
        <v>-0.775272336029894</v>
      </c>
      <c r="G83" s="11">
        <v>30.0</v>
      </c>
      <c r="H83" s="11">
        <v>1.35270893374475</v>
      </c>
      <c r="I83" s="11">
        <v>32.0</v>
      </c>
      <c r="J83" s="11">
        <v>-0.0754861369674331</v>
      </c>
      <c r="K83" s="11">
        <v>116.0</v>
      </c>
      <c r="L83" s="11">
        <v>0.0653207978946388</v>
      </c>
      <c r="M83" s="11"/>
      <c r="N83" s="11"/>
      <c r="O83" s="11"/>
      <c r="P83" s="11"/>
      <c r="Q83" s="11">
        <v>0.567271258642067</v>
      </c>
      <c r="R83" s="11">
        <v>0.141817814660517</v>
      </c>
      <c r="S83" s="11">
        <v>1.0</v>
      </c>
      <c r="T83" s="11">
        <v>13.0</v>
      </c>
      <c r="U83" s="11">
        <v>12.0</v>
      </c>
      <c r="V83" s="14"/>
      <c r="W83" s="11">
        <v>16.0</v>
      </c>
      <c r="X83" s="11">
        <v>6.0</v>
      </c>
      <c r="Y83" s="11">
        <v>882.0</v>
      </c>
      <c r="Z83" s="11">
        <v>74.0</v>
      </c>
      <c r="AA83" s="11">
        <v>962.0</v>
      </c>
      <c r="AB83" s="11">
        <v>60.125</v>
      </c>
      <c r="AC83" s="14"/>
      <c r="AD83" s="11">
        <v>16.0</v>
      </c>
      <c r="AE83" s="11">
        <v>3.0</v>
      </c>
      <c r="AF83" s="11">
        <v>809.0</v>
      </c>
      <c r="AG83" s="11">
        <v>76.0</v>
      </c>
      <c r="AH83" s="11">
        <v>888.0</v>
      </c>
      <c r="AI83" s="11">
        <v>55.5</v>
      </c>
      <c r="AJ83" s="14"/>
      <c r="AK83" s="11">
        <v>11.0</v>
      </c>
      <c r="AL83" s="11">
        <v>0.0</v>
      </c>
      <c r="AM83" s="11">
        <v>618.0</v>
      </c>
      <c r="AN83" s="11">
        <v>28.0</v>
      </c>
      <c r="AO83" s="11">
        <v>646.0</v>
      </c>
      <c r="AP83" s="11">
        <v>58.7272727272727</v>
      </c>
      <c r="AQ83" s="14"/>
      <c r="AR83" s="11">
        <v>15.0</v>
      </c>
      <c r="AS83" s="11">
        <v>0.0</v>
      </c>
      <c r="AT83" s="11">
        <v>761.0</v>
      </c>
      <c r="AU83" s="11">
        <v>33.0</v>
      </c>
      <c r="AV83" s="11">
        <v>794.0</v>
      </c>
      <c r="AW83" s="11">
        <v>52.9333333333333</v>
      </c>
      <c r="AX83" s="14"/>
      <c r="AY83" s="11">
        <v>15.0</v>
      </c>
      <c r="AZ83" s="11">
        <v>0.0</v>
      </c>
      <c r="BA83" s="11">
        <v>654.0</v>
      </c>
      <c r="BB83" s="11">
        <v>62.0</v>
      </c>
      <c r="BC83" s="11">
        <v>716.0</v>
      </c>
      <c r="BD83" s="11">
        <v>47.7333333333333</v>
      </c>
      <c r="BE83" s="11"/>
    </row>
    <row r="84" ht="15.75" customHeight="1">
      <c r="A84" s="11" t="s">
        <v>387</v>
      </c>
      <c r="B84" s="11" t="s">
        <v>22</v>
      </c>
      <c r="C84" s="11">
        <v>76.0</v>
      </c>
      <c r="D84" s="11">
        <v>320.0</v>
      </c>
      <c r="E84" s="11">
        <v>5.14</v>
      </c>
      <c r="F84" s="11">
        <v>-1.17314965809691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>
        <v>-1.17314965809691</v>
      </c>
      <c r="R84" s="11">
        <v>-1.17314965809691</v>
      </c>
      <c r="S84" s="11">
        <v>1.0</v>
      </c>
      <c r="T84" s="11">
        <v>14.0</v>
      </c>
      <c r="U84" s="11">
        <v>13.0</v>
      </c>
      <c r="V84" s="14"/>
      <c r="W84" s="11">
        <v>16.0</v>
      </c>
      <c r="X84" s="11">
        <v>0.0</v>
      </c>
      <c r="Y84" s="11">
        <v>604.0</v>
      </c>
      <c r="Z84" s="11">
        <v>59.0</v>
      </c>
      <c r="AA84" s="11">
        <v>663.0</v>
      </c>
      <c r="AB84" s="11">
        <v>41.4375</v>
      </c>
      <c r="AC84" s="14"/>
      <c r="AD84" s="11">
        <v>14.0</v>
      </c>
      <c r="AE84" s="11">
        <v>0.0</v>
      </c>
      <c r="AF84" s="11">
        <v>478.0</v>
      </c>
      <c r="AG84" s="11">
        <v>61.0</v>
      </c>
      <c r="AH84" s="11">
        <v>539.0</v>
      </c>
      <c r="AI84" s="11">
        <v>38.5</v>
      </c>
      <c r="AJ84" s="14"/>
      <c r="AK84" s="11">
        <v>14.0</v>
      </c>
      <c r="AL84" s="11">
        <v>0.0</v>
      </c>
      <c r="AM84" s="11">
        <v>533.0</v>
      </c>
      <c r="AN84" s="11">
        <v>52.0</v>
      </c>
      <c r="AO84" s="11">
        <v>585.0</v>
      </c>
      <c r="AP84" s="11">
        <v>41.7857142857143</v>
      </c>
      <c r="AQ84" s="14"/>
      <c r="AR84" s="11">
        <v>16.0</v>
      </c>
      <c r="AS84" s="11">
        <v>0.0</v>
      </c>
      <c r="AT84" s="11">
        <v>703.0</v>
      </c>
      <c r="AU84" s="11">
        <v>80.0</v>
      </c>
      <c r="AV84" s="11">
        <v>783.0</v>
      </c>
      <c r="AW84" s="11">
        <v>48.9375</v>
      </c>
      <c r="AX84" s="14"/>
      <c r="AY84" s="11">
        <v>16.0</v>
      </c>
      <c r="AZ84" s="11">
        <v>0.0</v>
      </c>
      <c r="BA84" s="11">
        <v>586.0</v>
      </c>
      <c r="BB84" s="11">
        <v>82.0</v>
      </c>
      <c r="BC84" s="11">
        <v>668.0</v>
      </c>
      <c r="BD84" s="11">
        <v>41.75</v>
      </c>
      <c r="BE84" s="11"/>
    </row>
    <row r="85" ht="15.75" customHeight="1">
      <c r="A85" s="11" t="s">
        <v>395</v>
      </c>
      <c r="B85" s="11" t="s">
        <v>22</v>
      </c>
      <c r="C85" s="11">
        <v>74.63</v>
      </c>
      <c r="D85" s="11">
        <v>313.0</v>
      </c>
      <c r="E85" s="11">
        <v>5.03</v>
      </c>
      <c r="F85" s="11">
        <v>-0.808428779535481</v>
      </c>
      <c r="G85" s="11">
        <v>27.0</v>
      </c>
      <c r="H85" s="11">
        <v>0.926113393992366</v>
      </c>
      <c r="I85" s="11">
        <v>26.5</v>
      </c>
      <c r="J85" s="11">
        <v>-1.34861747412136</v>
      </c>
      <c r="K85" s="11">
        <v>102.0</v>
      </c>
      <c r="L85" s="11">
        <v>-1.41281901861424</v>
      </c>
      <c r="M85" s="11">
        <v>4.8</v>
      </c>
      <c r="N85" s="11">
        <v>-1.3236541037853</v>
      </c>
      <c r="O85" s="11">
        <v>7.93</v>
      </c>
      <c r="P85" s="11">
        <v>-1.74408497177651</v>
      </c>
      <c r="Q85" s="11">
        <v>-5.71149095384054</v>
      </c>
      <c r="R85" s="11">
        <v>-0.951915158973423</v>
      </c>
      <c r="S85" s="11">
        <v>1.0</v>
      </c>
      <c r="T85" s="11">
        <v>28.0</v>
      </c>
      <c r="U85" s="11">
        <v>27.0</v>
      </c>
      <c r="V85" s="14"/>
      <c r="W85" s="11">
        <v>13.0</v>
      </c>
      <c r="X85" s="11">
        <v>0.0</v>
      </c>
      <c r="Y85" s="11">
        <v>296.0</v>
      </c>
      <c r="Z85" s="11">
        <v>8.0</v>
      </c>
      <c r="AA85" s="11">
        <v>304.0</v>
      </c>
      <c r="AB85" s="11">
        <v>23.3846153846154</v>
      </c>
      <c r="AC85" s="14"/>
      <c r="AD85" s="11">
        <v>16.0</v>
      </c>
      <c r="AE85" s="11">
        <v>0.0</v>
      </c>
      <c r="AF85" s="11">
        <v>426.0</v>
      </c>
      <c r="AG85" s="11">
        <v>30.0</v>
      </c>
      <c r="AH85" s="11">
        <v>456.0</v>
      </c>
      <c r="AI85" s="11">
        <v>28.5</v>
      </c>
      <c r="AJ85" s="14"/>
      <c r="AK85" s="11">
        <v>15.0</v>
      </c>
      <c r="AL85" s="11">
        <v>0.0</v>
      </c>
      <c r="AM85" s="11">
        <v>534.0</v>
      </c>
      <c r="AN85" s="11">
        <v>60.0</v>
      </c>
      <c r="AO85" s="11">
        <v>594.0</v>
      </c>
      <c r="AP85" s="11">
        <v>39.6</v>
      </c>
      <c r="AQ85" s="14"/>
      <c r="AR85" s="11">
        <v>16.0</v>
      </c>
      <c r="AS85" s="11">
        <v>0.0</v>
      </c>
      <c r="AT85" s="11">
        <v>647.0</v>
      </c>
      <c r="AU85" s="11">
        <v>79.0</v>
      </c>
      <c r="AV85" s="11">
        <v>726.0</v>
      </c>
      <c r="AW85" s="11">
        <v>45.375</v>
      </c>
      <c r="AX85" s="14"/>
      <c r="AY85" s="11">
        <v>15.0</v>
      </c>
      <c r="AZ85" s="11">
        <v>0.0</v>
      </c>
      <c r="BA85" s="11">
        <v>349.0</v>
      </c>
      <c r="BB85" s="11">
        <v>44.0</v>
      </c>
      <c r="BC85" s="11">
        <v>393.0</v>
      </c>
      <c r="BD85" s="11">
        <v>26.2</v>
      </c>
      <c r="BE85" s="11"/>
    </row>
    <row r="86" ht="15.75" customHeight="1">
      <c r="A86" s="11" t="s">
        <v>396</v>
      </c>
      <c r="B86" s="11" t="s">
        <v>22</v>
      </c>
      <c r="C86" s="11">
        <v>78.25</v>
      </c>
      <c r="D86" s="11">
        <v>369.0</v>
      </c>
      <c r="E86" s="11">
        <v>5.3</v>
      </c>
      <c r="F86" s="11">
        <v>-1.70365275418627</v>
      </c>
      <c r="G86" s="11">
        <v>25.0</v>
      </c>
      <c r="H86" s="11">
        <v>0.641716367490773</v>
      </c>
      <c r="I86" s="11">
        <v>22.0</v>
      </c>
      <c r="J86" s="11">
        <v>-2.39027038633821</v>
      </c>
      <c r="K86" s="11">
        <v>97.0</v>
      </c>
      <c r="L86" s="11">
        <v>-1.94072609593885</v>
      </c>
      <c r="M86" s="11">
        <v>4.96</v>
      </c>
      <c r="N86" s="11">
        <v>-1.89655154423036</v>
      </c>
      <c r="O86" s="11">
        <v>8.26</v>
      </c>
      <c r="P86" s="11">
        <v>-2.55793459743345</v>
      </c>
      <c r="Q86" s="11">
        <v>-9.84741901063636</v>
      </c>
      <c r="R86" s="11">
        <v>-1.64123650177273</v>
      </c>
      <c r="S86" s="11"/>
      <c r="T86" s="11"/>
      <c r="U86" s="11"/>
      <c r="V86" s="14"/>
      <c r="W86" s="11"/>
      <c r="X86" s="11"/>
      <c r="Y86" s="11"/>
      <c r="Z86" s="11"/>
      <c r="AA86" s="11">
        <v>0.0</v>
      </c>
      <c r="AB86" s="11"/>
      <c r="AC86" s="14"/>
      <c r="AD86" s="11">
        <v>6.0</v>
      </c>
      <c r="AE86" s="11">
        <v>0.0</v>
      </c>
      <c r="AF86" s="11">
        <v>72.0</v>
      </c>
      <c r="AG86" s="11">
        <v>5.0</v>
      </c>
      <c r="AH86" s="11">
        <v>77.0</v>
      </c>
      <c r="AI86" s="11">
        <v>12.8333333333333</v>
      </c>
      <c r="AJ86" s="14"/>
      <c r="AK86" s="11">
        <v>10.0</v>
      </c>
      <c r="AL86" s="11">
        <v>0.0</v>
      </c>
      <c r="AM86" s="11">
        <v>58.0</v>
      </c>
      <c r="AN86" s="11">
        <v>49.0</v>
      </c>
      <c r="AO86" s="11">
        <v>107.0</v>
      </c>
      <c r="AP86" s="11">
        <v>10.7</v>
      </c>
      <c r="AQ86" s="14"/>
      <c r="AR86" s="11">
        <v>5.0</v>
      </c>
      <c r="AS86" s="11">
        <v>0.0</v>
      </c>
      <c r="AT86" s="11">
        <v>63.0</v>
      </c>
      <c r="AU86" s="11">
        <v>7.0</v>
      </c>
      <c r="AV86" s="11">
        <v>70.0</v>
      </c>
      <c r="AW86" s="11">
        <v>14.0</v>
      </c>
      <c r="AX86" s="14"/>
      <c r="AY86" s="11"/>
      <c r="AZ86" s="11"/>
      <c r="BA86" s="11"/>
      <c r="BB86" s="11"/>
      <c r="BC86" s="11">
        <v>0.0</v>
      </c>
      <c r="BD86" s="11"/>
      <c r="BE86" s="11"/>
    </row>
    <row r="87" ht="15.75" customHeight="1">
      <c r="A87" s="11" t="s">
        <v>66</v>
      </c>
      <c r="B87" s="11" t="s">
        <v>67</v>
      </c>
      <c r="C87" s="11">
        <v>76.0</v>
      </c>
      <c r="D87" s="11">
        <v>251.0</v>
      </c>
      <c r="E87" s="11">
        <v>4.81</v>
      </c>
      <c r="F87" s="11">
        <v>-0.0789870224126106</v>
      </c>
      <c r="G87" s="11">
        <v>22.0</v>
      </c>
      <c r="H87" s="11">
        <v>0.215120827738384</v>
      </c>
      <c r="I87" s="11"/>
      <c r="J87" s="11"/>
      <c r="K87" s="11"/>
      <c r="L87" s="11"/>
      <c r="M87" s="11"/>
      <c r="N87" s="11"/>
      <c r="O87" s="11"/>
      <c r="P87" s="11"/>
      <c r="Q87" s="11">
        <v>0.136133805325774</v>
      </c>
      <c r="R87" s="11">
        <v>0.0680669026628869</v>
      </c>
      <c r="S87" s="11">
        <v>6.0</v>
      </c>
      <c r="T87" s="11">
        <v>204.0</v>
      </c>
      <c r="U87" s="11">
        <v>165.0</v>
      </c>
      <c r="V87" s="14"/>
      <c r="W87" s="11"/>
      <c r="X87" s="11"/>
      <c r="Y87" s="11"/>
      <c r="Z87" s="11"/>
      <c r="AA87" s="11">
        <v>0.0</v>
      </c>
      <c r="AB87" s="11"/>
      <c r="AC87" s="14"/>
      <c r="AD87" s="11"/>
      <c r="AE87" s="11"/>
      <c r="AF87" s="11"/>
      <c r="AG87" s="11"/>
      <c r="AH87" s="11">
        <v>0.0</v>
      </c>
      <c r="AI87" s="11"/>
      <c r="AJ87" s="14"/>
      <c r="AK87" s="11"/>
      <c r="AL87" s="11"/>
      <c r="AM87" s="11"/>
      <c r="AN87" s="11"/>
      <c r="AO87" s="11">
        <v>0.0</v>
      </c>
      <c r="AP87" s="11"/>
      <c r="AQ87" s="14"/>
      <c r="AR87" s="11"/>
      <c r="AS87" s="11"/>
      <c r="AT87" s="11"/>
      <c r="AU87" s="11"/>
      <c r="AV87" s="11">
        <v>0.0</v>
      </c>
      <c r="AW87" s="11"/>
      <c r="AX87" s="14"/>
      <c r="AY87" s="11"/>
      <c r="AZ87" s="11"/>
      <c r="BA87" s="11"/>
      <c r="BB87" s="11"/>
      <c r="BC87" s="11">
        <v>0.0</v>
      </c>
      <c r="BD87" s="11"/>
      <c r="BE87" s="11"/>
    </row>
    <row r="88" ht="15.75" customHeight="1">
      <c r="A88" s="11" t="s">
        <v>289</v>
      </c>
      <c r="B88" s="11" t="s">
        <v>67</v>
      </c>
      <c r="C88" s="11">
        <v>71.38</v>
      </c>
      <c r="D88" s="11">
        <v>227.0</v>
      </c>
      <c r="E88" s="11">
        <v>4.7</v>
      </c>
      <c r="F88" s="11">
        <v>0.285733856148822</v>
      </c>
      <c r="G88" s="11">
        <v>17.0</v>
      </c>
      <c r="H88" s="11">
        <v>-0.495871738515597</v>
      </c>
      <c r="I88" s="11">
        <v>30.0</v>
      </c>
      <c r="J88" s="11">
        <v>-0.538442986841589</v>
      </c>
      <c r="K88" s="11">
        <v>114.0</v>
      </c>
      <c r="L88" s="11">
        <v>-0.145842033035202</v>
      </c>
      <c r="M88" s="11">
        <v>4.55</v>
      </c>
      <c r="N88" s="11">
        <v>-0.428501853089897</v>
      </c>
      <c r="O88" s="11">
        <v>7.28</v>
      </c>
      <c r="P88" s="11">
        <v>-0.141047830331042</v>
      </c>
      <c r="Q88" s="11">
        <v>-1.4639725856645</v>
      </c>
      <c r="R88" s="11">
        <v>-0.243995430944084</v>
      </c>
      <c r="S88" s="11"/>
      <c r="T88" s="11"/>
      <c r="U88" s="11"/>
      <c r="V88" s="14"/>
      <c r="W88" s="11"/>
      <c r="X88" s="11"/>
      <c r="Y88" s="11"/>
      <c r="Z88" s="11"/>
      <c r="AA88" s="11">
        <v>0.0</v>
      </c>
      <c r="AB88" s="11"/>
      <c r="AC88" s="14"/>
      <c r="AD88" s="11"/>
      <c r="AE88" s="11"/>
      <c r="AF88" s="11"/>
      <c r="AG88" s="11"/>
      <c r="AH88" s="11">
        <v>0.0</v>
      </c>
      <c r="AI88" s="11"/>
      <c r="AJ88" s="14"/>
      <c r="AK88" s="11"/>
      <c r="AL88" s="11"/>
      <c r="AM88" s="11"/>
      <c r="AN88" s="11"/>
      <c r="AO88" s="11">
        <v>0.0</v>
      </c>
      <c r="AP88" s="11"/>
      <c r="AQ88" s="14"/>
      <c r="AR88" s="11"/>
      <c r="AS88" s="11"/>
      <c r="AT88" s="11"/>
      <c r="AU88" s="11"/>
      <c r="AV88" s="11">
        <v>0.0</v>
      </c>
      <c r="AW88" s="11"/>
      <c r="AX88" s="14"/>
      <c r="AY88" s="11"/>
      <c r="AZ88" s="11"/>
      <c r="BA88" s="11"/>
      <c r="BB88" s="11"/>
      <c r="BC88" s="11">
        <v>0.0</v>
      </c>
      <c r="BD88" s="11"/>
      <c r="BE88" s="11"/>
    </row>
    <row r="89" ht="15.75" customHeight="1">
      <c r="A89" s="11" t="s">
        <v>410</v>
      </c>
      <c r="B89" s="11" t="s">
        <v>67</v>
      </c>
      <c r="C89" s="11">
        <v>73.0</v>
      </c>
      <c r="D89" s="11">
        <v>246.0</v>
      </c>
      <c r="E89" s="11">
        <v>4.88</v>
      </c>
      <c r="F89" s="11">
        <v>-0.311082126951706</v>
      </c>
      <c r="G89" s="11">
        <v>36.0</v>
      </c>
      <c r="H89" s="11">
        <v>2.20590001324953</v>
      </c>
      <c r="I89" s="11">
        <v>35.0</v>
      </c>
      <c r="J89" s="11">
        <v>0.618949137843801</v>
      </c>
      <c r="K89" s="11">
        <v>119.0</v>
      </c>
      <c r="L89" s="11">
        <v>0.3820650442894</v>
      </c>
      <c r="M89" s="11">
        <v>4.42</v>
      </c>
      <c r="N89" s="11">
        <v>0.0369773172717129</v>
      </c>
      <c r="O89" s="11">
        <v>7.27</v>
      </c>
      <c r="P89" s="11">
        <v>-0.116385720462648</v>
      </c>
      <c r="Q89" s="11">
        <v>2.81642366524009</v>
      </c>
      <c r="R89" s="11">
        <v>0.469403944206682</v>
      </c>
      <c r="S89" s="11">
        <v>7.0</v>
      </c>
      <c r="T89" s="11">
        <v>215.0</v>
      </c>
      <c r="U89" s="11">
        <v>170.0</v>
      </c>
      <c r="V89" s="14"/>
      <c r="W89" s="11">
        <v>16.0</v>
      </c>
      <c r="X89" s="11">
        <v>371.0</v>
      </c>
      <c r="Y89" s="11">
        <v>0.0</v>
      </c>
      <c r="Z89" s="11">
        <v>85.0</v>
      </c>
      <c r="AA89" s="11">
        <v>456.0</v>
      </c>
      <c r="AB89" s="11">
        <v>28.5</v>
      </c>
      <c r="AC89" s="14"/>
      <c r="AD89" s="11">
        <v>4.0</v>
      </c>
      <c r="AE89" s="11">
        <v>54.0</v>
      </c>
      <c r="AF89" s="11">
        <v>0.0</v>
      </c>
      <c r="AG89" s="11">
        <v>12.0</v>
      </c>
      <c r="AH89" s="11">
        <v>66.0</v>
      </c>
      <c r="AI89" s="11">
        <v>16.5</v>
      </c>
      <c r="AJ89" s="14"/>
      <c r="AK89" s="11">
        <v>16.0</v>
      </c>
      <c r="AL89" s="11">
        <v>268.0</v>
      </c>
      <c r="AM89" s="11">
        <v>0.0</v>
      </c>
      <c r="AN89" s="11">
        <v>234.0</v>
      </c>
      <c r="AO89" s="11">
        <v>502.0</v>
      </c>
      <c r="AP89" s="11">
        <v>31.375</v>
      </c>
      <c r="AQ89" s="14"/>
      <c r="AR89" s="11"/>
      <c r="AS89" s="11"/>
      <c r="AT89" s="11"/>
      <c r="AU89" s="11"/>
      <c r="AV89" s="11">
        <v>0.0</v>
      </c>
      <c r="AW89" s="11"/>
      <c r="AX89" s="14"/>
      <c r="AY89" s="11">
        <v>16.0</v>
      </c>
      <c r="AZ89" s="11">
        <v>273.0</v>
      </c>
      <c r="BA89" s="11">
        <v>0.0</v>
      </c>
      <c r="BB89" s="11">
        <v>181.0</v>
      </c>
      <c r="BC89" s="11">
        <v>454.0</v>
      </c>
      <c r="BD89" s="11">
        <v>28.375</v>
      </c>
      <c r="BE89" s="11"/>
    </row>
    <row r="90" ht="15.75" customHeight="1">
      <c r="A90" s="11" t="s">
        <v>437</v>
      </c>
      <c r="B90" s="11" t="s">
        <v>67</v>
      </c>
      <c r="C90" s="11">
        <v>71.5</v>
      </c>
      <c r="D90" s="11">
        <v>238.0</v>
      </c>
      <c r="E90" s="11">
        <v>5.0</v>
      </c>
      <c r="F90" s="11">
        <v>-0.708959449018725</v>
      </c>
      <c r="G90" s="11">
        <v>15.0</v>
      </c>
      <c r="H90" s="11">
        <v>-0.78026876501719</v>
      </c>
      <c r="I90" s="11">
        <v>32.0</v>
      </c>
      <c r="J90" s="11">
        <v>-0.0754861369674331</v>
      </c>
      <c r="K90" s="11">
        <v>109.0</v>
      </c>
      <c r="L90" s="11">
        <v>-0.673749110359803</v>
      </c>
      <c r="M90" s="11">
        <v>4.44</v>
      </c>
      <c r="N90" s="11">
        <v>-0.034634862783921</v>
      </c>
      <c r="O90" s="11">
        <v>7.28</v>
      </c>
      <c r="P90" s="11">
        <v>-0.141047830331042</v>
      </c>
      <c r="Q90" s="11">
        <v>-2.41414615447811</v>
      </c>
      <c r="R90" s="11">
        <v>-0.402357692413019</v>
      </c>
      <c r="S90" s="11"/>
      <c r="T90" s="11"/>
      <c r="U90" s="11"/>
      <c r="V90" s="14"/>
      <c r="W90" s="11"/>
      <c r="X90" s="11"/>
      <c r="Y90" s="11"/>
      <c r="Z90" s="11"/>
      <c r="AA90" s="11">
        <v>0.0</v>
      </c>
      <c r="AB90" s="11"/>
      <c r="AC90" s="14"/>
      <c r="AD90" s="11"/>
      <c r="AE90" s="11"/>
      <c r="AF90" s="11"/>
      <c r="AG90" s="11"/>
      <c r="AH90" s="11">
        <v>0.0</v>
      </c>
      <c r="AI90" s="11"/>
      <c r="AJ90" s="14"/>
      <c r="AK90" s="11"/>
      <c r="AL90" s="11"/>
      <c r="AM90" s="11"/>
      <c r="AN90" s="11"/>
      <c r="AO90" s="11">
        <v>0.0</v>
      </c>
      <c r="AP90" s="11"/>
      <c r="AQ90" s="14"/>
      <c r="AR90" s="11"/>
      <c r="AS90" s="11"/>
      <c r="AT90" s="11"/>
      <c r="AU90" s="11"/>
      <c r="AV90" s="11">
        <v>0.0</v>
      </c>
      <c r="AW90" s="11"/>
      <c r="AX90" s="14"/>
      <c r="AY90" s="11"/>
      <c r="AZ90" s="11"/>
      <c r="BA90" s="11"/>
      <c r="BB90" s="11"/>
      <c r="BC90" s="11">
        <v>0.0</v>
      </c>
      <c r="BD90" s="11"/>
      <c r="BE90" s="11"/>
    </row>
    <row r="91" ht="15.75" customHeight="1">
      <c r="A91" s="11" t="s">
        <v>439</v>
      </c>
      <c r="B91" s="11" t="s">
        <v>67</v>
      </c>
      <c r="C91" s="11">
        <v>72.5</v>
      </c>
      <c r="D91" s="11">
        <v>232.0</v>
      </c>
      <c r="E91" s="11">
        <v>4.77</v>
      </c>
      <c r="F91" s="11">
        <v>0.0536387516097292</v>
      </c>
      <c r="G91" s="11">
        <v>26.0</v>
      </c>
      <c r="H91" s="11">
        <v>0.78391488074157</v>
      </c>
      <c r="I91" s="11">
        <v>30.5</v>
      </c>
      <c r="J91" s="11">
        <v>-0.42270377437305</v>
      </c>
      <c r="K91" s="11">
        <v>111.0</v>
      </c>
      <c r="L91" s="11">
        <v>-0.462586279429963</v>
      </c>
      <c r="M91" s="11"/>
      <c r="N91" s="11"/>
      <c r="O91" s="11"/>
      <c r="P91" s="11"/>
      <c r="Q91" s="11">
        <v>-0.0477364214517137</v>
      </c>
      <c r="R91" s="11">
        <v>-0.0119341053629284</v>
      </c>
      <c r="S91" s="11"/>
      <c r="T91" s="11"/>
      <c r="U91" s="11"/>
      <c r="V91" s="14"/>
      <c r="W91" s="11">
        <v>3.0</v>
      </c>
      <c r="X91" s="11">
        <v>68.0</v>
      </c>
      <c r="Y91" s="11">
        <v>0.0</v>
      </c>
      <c r="Z91" s="11">
        <v>25.0</v>
      </c>
      <c r="AA91" s="11">
        <v>93.0</v>
      </c>
      <c r="AB91" s="11">
        <v>31.0</v>
      </c>
      <c r="AC91" s="14"/>
      <c r="AD91" s="11">
        <v>1.0</v>
      </c>
      <c r="AE91" s="11">
        <v>0.0</v>
      </c>
      <c r="AF91" s="11">
        <v>0.0</v>
      </c>
      <c r="AG91" s="11">
        <v>9.0</v>
      </c>
      <c r="AH91" s="11">
        <v>9.0</v>
      </c>
      <c r="AI91" s="11">
        <v>9.0</v>
      </c>
      <c r="AJ91" s="14"/>
      <c r="AK91" s="11">
        <v>16.0</v>
      </c>
      <c r="AL91" s="11">
        <v>220.0</v>
      </c>
      <c r="AM91" s="11">
        <v>0.0</v>
      </c>
      <c r="AN91" s="11">
        <v>128.0</v>
      </c>
      <c r="AO91" s="11">
        <v>348.0</v>
      </c>
      <c r="AP91" s="11">
        <v>21.75</v>
      </c>
      <c r="AQ91" s="14"/>
      <c r="AR91" s="11">
        <v>15.0</v>
      </c>
      <c r="AS91" s="11">
        <v>210.0</v>
      </c>
      <c r="AT91" s="11">
        <v>0.0</v>
      </c>
      <c r="AU91" s="11">
        <v>130.0</v>
      </c>
      <c r="AV91" s="11">
        <v>340.0</v>
      </c>
      <c r="AW91" s="11">
        <v>22.6666666666667</v>
      </c>
      <c r="AX91" s="14"/>
      <c r="AY91" s="11">
        <v>12.0</v>
      </c>
      <c r="AZ91" s="11">
        <v>168.0</v>
      </c>
      <c r="BA91" s="11">
        <v>0.0</v>
      </c>
      <c r="BB91" s="11">
        <v>126.0</v>
      </c>
      <c r="BC91" s="11">
        <v>294.0</v>
      </c>
      <c r="BD91" s="11">
        <v>24.5</v>
      </c>
      <c r="BE91" s="11"/>
    </row>
    <row r="92" ht="15.75" customHeight="1">
      <c r="A92" s="11" t="s">
        <v>51</v>
      </c>
      <c r="B92" s="11" t="s">
        <v>52</v>
      </c>
      <c r="C92" s="11">
        <v>72.5</v>
      </c>
      <c r="D92" s="11">
        <v>211.0</v>
      </c>
      <c r="E92" s="11">
        <v>4.56</v>
      </c>
      <c r="F92" s="11">
        <v>0.749924065227012</v>
      </c>
      <c r="G92" s="11">
        <v>17.0</v>
      </c>
      <c r="H92" s="11">
        <v>-0.495871738515597</v>
      </c>
      <c r="I92" s="11"/>
      <c r="J92" s="11"/>
      <c r="K92" s="11"/>
      <c r="L92" s="11"/>
      <c r="M92" s="11"/>
      <c r="N92" s="11"/>
      <c r="O92" s="11"/>
      <c r="P92" s="11"/>
      <c r="Q92" s="11">
        <v>0.254052326711415</v>
      </c>
      <c r="R92" s="11">
        <v>0.127026163355708</v>
      </c>
      <c r="S92" s="11">
        <v>6.0</v>
      </c>
      <c r="T92" s="11">
        <v>191.0</v>
      </c>
      <c r="U92" s="11">
        <v>157.0</v>
      </c>
      <c r="V92" s="14"/>
      <c r="W92" s="11">
        <v>11.0</v>
      </c>
      <c r="X92" s="11">
        <v>0.0</v>
      </c>
      <c r="Y92" s="11">
        <v>334.0</v>
      </c>
      <c r="Z92" s="11">
        <v>118.0</v>
      </c>
      <c r="AA92" s="11">
        <v>452.0</v>
      </c>
      <c r="AB92" s="11">
        <v>41.0909090909091</v>
      </c>
      <c r="AC92" s="14"/>
      <c r="AD92" s="11">
        <v>6.0</v>
      </c>
      <c r="AE92" s="11">
        <v>0.0</v>
      </c>
      <c r="AF92" s="11">
        <v>127.0</v>
      </c>
      <c r="AG92" s="11">
        <v>59.0</v>
      </c>
      <c r="AH92" s="11">
        <v>186.0</v>
      </c>
      <c r="AI92" s="11">
        <v>31.0</v>
      </c>
      <c r="AJ92" s="14"/>
      <c r="AK92" s="11">
        <v>15.0</v>
      </c>
      <c r="AL92" s="11">
        <v>0.0</v>
      </c>
      <c r="AM92" s="11">
        <v>686.0</v>
      </c>
      <c r="AN92" s="11">
        <v>101.0</v>
      </c>
      <c r="AO92" s="11">
        <v>787.0</v>
      </c>
      <c r="AP92" s="11">
        <v>52.4666666666667</v>
      </c>
      <c r="AQ92" s="14"/>
      <c r="AR92" s="11">
        <v>9.0</v>
      </c>
      <c r="AS92" s="11">
        <v>0.0</v>
      </c>
      <c r="AT92" s="11">
        <v>468.0</v>
      </c>
      <c r="AU92" s="11">
        <v>23.0</v>
      </c>
      <c r="AV92" s="11">
        <v>491.0</v>
      </c>
      <c r="AW92" s="11">
        <v>54.5555555555556</v>
      </c>
      <c r="AX92" s="14"/>
      <c r="AY92" s="11"/>
      <c r="AZ92" s="11"/>
      <c r="BA92" s="11"/>
      <c r="BB92" s="11"/>
      <c r="BC92" s="11">
        <v>0.0</v>
      </c>
      <c r="BD92" s="11"/>
      <c r="BE92" s="11"/>
    </row>
    <row r="93" ht="15.75" customHeight="1">
      <c r="A93" s="11" t="s">
        <v>68</v>
      </c>
      <c r="B93" s="11" t="s">
        <v>52</v>
      </c>
      <c r="C93" s="11">
        <v>72.25</v>
      </c>
      <c r="D93" s="11">
        <v>215.0</v>
      </c>
      <c r="E93" s="11">
        <v>4.74</v>
      </c>
      <c r="F93" s="11">
        <v>0.153108082126482</v>
      </c>
      <c r="G93" s="11">
        <v>19.0</v>
      </c>
      <c r="H93" s="11">
        <v>-0.211474712014004</v>
      </c>
      <c r="I93" s="11">
        <v>34.5</v>
      </c>
      <c r="J93" s="11">
        <v>0.503209925375262</v>
      </c>
      <c r="K93" s="11">
        <v>122.0</v>
      </c>
      <c r="L93" s="11">
        <v>0.69880929068416</v>
      </c>
      <c r="M93" s="11">
        <v>4.44</v>
      </c>
      <c r="N93" s="11">
        <v>-0.034634862783921</v>
      </c>
      <c r="O93" s="11">
        <v>7.07</v>
      </c>
      <c r="P93" s="11">
        <v>0.376856476905188</v>
      </c>
      <c r="Q93" s="11">
        <v>1.48587420029317</v>
      </c>
      <c r="R93" s="11">
        <v>0.247645700048861</v>
      </c>
      <c r="S93" s="11"/>
      <c r="T93" s="11"/>
      <c r="U93" s="11"/>
      <c r="V93" s="14"/>
      <c r="W93" s="11">
        <v>4.0</v>
      </c>
      <c r="X93" s="11">
        <v>0.0</v>
      </c>
      <c r="Y93" s="11">
        <v>0.0</v>
      </c>
      <c r="Z93" s="11">
        <v>38.0</v>
      </c>
      <c r="AA93" s="11">
        <v>38.0</v>
      </c>
      <c r="AB93" s="11">
        <v>9.5</v>
      </c>
      <c r="AC93" s="14"/>
      <c r="AD93" s="11">
        <v>15.0</v>
      </c>
      <c r="AE93" s="11">
        <v>0.0</v>
      </c>
      <c r="AF93" s="11">
        <v>445.0</v>
      </c>
      <c r="AG93" s="11">
        <v>197.0</v>
      </c>
      <c r="AH93" s="11">
        <v>642.0</v>
      </c>
      <c r="AI93" s="11">
        <v>42.8</v>
      </c>
      <c r="AJ93" s="14"/>
      <c r="AK93" s="11">
        <v>16.0</v>
      </c>
      <c r="AL93" s="11">
        <v>0.0</v>
      </c>
      <c r="AM93" s="11">
        <v>890.0</v>
      </c>
      <c r="AN93" s="11">
        <v>82.0</v>
      </c>
      <c r="AO93" s="11">
        <v>972.0</v>
      </c>
      <c r="AP93" s="11">
        <v>60.75</v>
      </c>
      <c r="AQ93" s="14"/>
      <c r="AR93" s="11">
        <v>16.0</v>
      </c>
      <c r="AS93" s="11">
        <v>0.0</v>
      </c>
      <c r="AT93" s="11">
        <v>1012.0</v>
      </c>
      <c r="AU93" s="11">
        <v>82.0</v>
      </c>
      <c r="AV93" s="11">
        <v>1094.0</v>
      </c>
      <c r="AW93" s="11">
        <v>68.375</v>
      </c>
      <c r="AX93" s="14"/>
      <c r="AY93" s="11">
        <v>16.0</v>
      </c>
      <c r="AZ93" s="11">
        <v>0.0</v>
      </c>
      <c r="BA93" s="11">
        <v>675.0</v>
      </c>
      <c r="BB93" s="11">
        <v>236.0</v>
      </c>
      <c r="BC93" s="11">
        <v>911.0</v>
      </c>
      <c r="BD93" s="11">
        <v>56.9375</v>
      </c>
      <c r="BE93" s="11"/>
    </row>
    <row r="94" ht="15.75" customHeight="1">
      <c r="A94" s="11" t="s">
        <v>125</v>
      </c>
      <c r="B94" s="11" t="s">
        <v>52</v>
      </c>
      <c r="C94" s="11">
        <v>70.5</v>
      </c>
      <c r="D94" s="11">
        <v>208.0</v>
      </c>
      <c r="E94" s="11">
        <v>4.67</v>
      </c>
      <c r="F94" s="11">
        <v>0.385203186665577</v>
      </c>
      <c r="G94" s="11">
        <v>17.0</v>
      </c>
      <c r="H94" s="11">
        <v>-0.495871738515597</v>
      </c>
      <c r="I94" s="11">
        <v>37.0</v>
      </c>
      <c r="J94" s="11">
        <v>1.08190598771796</v>
      </c>
      <c r="K94" s="11">
        <v>124.0</v>
      </c>
      <c r="L94" s="11">
        <v>0.909972121614001</v>
      </c>
      <c r="M94" s="11">
        <v>4.11</v>
      </c>
      <c r="N94" s="11">
        <v>1.14696610813401</v>
      </c>
      <c r="O94" s="11">
        <v>6.7</v>
      </c>
      <c r="P94" s="11">
        <v>1.28935454203569</v>
      </c>
      <c r="Q94" s="11">
        <v>4.31753020765164</v>
      </c>
      <c r="R94" s="11">
        <v>0.71958836794194</v>
      </c>
      <c r="S94" s="11">
        <v>2.0</v>
      </c>
      <c r="T94" s="11">
        <v>57.0</v>
      </c>
      <c r="U94" s="11">
        <v>52.0</v>
      </c>
      <c r="V94" s="14"/>
      <c r="W94" s="11">
        <v>16.0</v>
      </c>
      <c r="X94" s="11">
        <v>0.0</v>
      </c>
      <c r="Y94" s="11">
        <v>797.0</v>
      </c>
      <c r="Z94" s="11">
        <v>197.0</v>
      </c>
      <c r="AA94" s="11">
        <v>994.0</v>
      </c>
      <c r="AB94" s="11">
        <v>62.125</v>
      </c>
      <c r="AC94" s="14"/>
      <c r="AD94" s="11">
        <v>16.0</v>
      </c>
      <c r="AE94" s="11">
        <v>0.0</v>
      </c>
      <c r="AF94" s="11">
        <v>1017.0</v>
      </c>
      <c r="AG94" s="11">
        <v>28.0</v>
      </c>
      <c r="AH94" s="11">
        <v>1045.0</v>
      </c>
      <c r="AI94" s="11">
        <v>65.3125</v>
      </c>
      <c r="AJ94" s="14"/>
      <c r="AK94" s="11">
        <v>11.0</v>
      </c>
      <c r="AL94" s="11">
        <v>0.0</v>
      </c>
      <c r="AM94" s="11">
        <v>263.0</v>
      </c>
      <c r="AN94" s="11">
        <v>144.0</v>
      </c>
      <c r="AO94" s="11">
        <v>407.0</v>
      </c>
      <c r="AP94" s="11">
        <v>37.0</v>
      </c>
      <c r="AQ94" s="14"/>
      <c r="AR94" s="11">
        <v>16.0</v>
      </c>
      <c r="AS94" s="11">
        <v>0.0</v>
      </c>
      <c r="AT94" s="11">
        <v>837.0</v>
      </c>
      <c r="AU94" s="11">
        <v>151.0</v>
      </c>
      <c r="AV94" s="11">
        <v>988.0</v>
      </c>
      <c r="AW94" s="11">
        <v>61.75</v>
      </c>
      <c r="AX94" s="14"/>
      <c r="AY94" s="11">
        <v>16.0</v>
      </c>
      <c r="AZ94" s="11">
        <v>0.0</v>
      </c>
      <c r="BA94" s="11">
        <v>1092.0</v>
      </c>
      <c r="BB94" s="11">
        <v>86.0</v>
      </c>
      <c r="BC94" s="11">
        <v>1178.0</v>
      </c>
      <c r="BD94" s="11">
        <v>73.625</v>
      </c>
      <c r="BE94" s="11"/>
    </row>
    <row r="95" ht="15.75" customHeight="1">
      <c r="A95" s="11" t="s">
        <v>126</v>
      </c>
      <c r="B95" s="11" t="s">
        <v>52</v>
      </c>
      <c r="C95" s="11">
        <v>71.63</v>
      </c>
      <c r="D95" s="11">
        <v>221.0</v>
      </c>
      <c r="E95" s="11">
        <v>4.69</v>
      </c>
      <c r="F95" s="11">
        <v>0.318890299654406</v>
      </c>
      <c r="G95" s="11">
        <v>21.0</v>
      </c>
      <c r="H95" s="11">
        <v>0.0729223144875881</v>
      </c>
      <c r="I95" s="11">
        <v>30.5</v>
      </c>
      <c r="J95" s="11">
        <v>-0.42270377437305</v>
      </c>
      <c r="K95" s="11">
        <v>111.0</v>
      </c>
      <c r="L95" s="11">
        <v>-0.462586279429963</v>
      </c>
      <c r="M95" s="11"/>
      <c r="N95" s="11"/>
      <c r="O95" s="11">
        <v>7.06</v>
      </c>
      <c r="P95" s="11">
        <v>0.401518586773581</v>
      </c>
      <c r="Q95" s="11">
        <v>-0.0919588528874373</v>
      </c>
      <c r="R95" s="11">
        <v>-0.0183917705774875</v>
      </c>
      <c r="S95" s="11">
        <v>7.0</v>
      </c>
      <c r="T95" s="11">
        <v>248.0</v>
      </c>
      <c r="U95" s="11">
        <v>194.0</v>
      </c>
      <c r="V95" s="14"/>
      <c r="W95" s="11">
        <v>16.0</v>
      </c>
      <c r="X95" s="11">
        <v>0.0</v>
      </c>
      <c r="Y95" s="11">
        <v>9.0</v>
      </c>
      <c r="Z95" s="11">
        <v>302.0</v>
      </c>
      <c r="AA95" s="11">
        <v>311.0</v>
      </c>
      <c r="AB95" s="11">
        <v>19.4375</v>
      </c>
      <c r="AC95" s="14"/>
      <c r="AD95" s="11">
        <v>15.0</v>
      </c>
      <c r="AE95" s="11">
        <v>0.0</v>
      </c>
      <c r="AF95" s="11">
        <v>276.0</v>
      </c>
      <c r="AG95" s="11">
        <v>291.0</v>
      </c>
      <c r="AH95" s="11">
        <v>567.0</v>
      </c>
      <c r="AI95" s="11">
        <v>37.8</v>
      </c>
      <c r="AJ95" s="14"/>
      <c r="AK95" s="11">
        <v>16.0</v>
      </c>
      <c r="AL95" s="11">
        <v>0.0</v>
      </c>
      <c r="AM95" s="11">
        <v>331.0</v>
      </c>
      <c r="AN95" s="11">
        <v>290.0</v>
      </c>
      <c r="AO95" s="11">
        <v>621.0</v>
      </c>
      <c r="AP95" s="11">
        <v>38.8125</v>
      </c>
      <c r="AQ95" s="14"/>
      <c r="AR95" s="11">
        <v>15.0</v>
      </c>
      <c r="AS95" s="11">
        <v>0.0</v>
      </c>
      <c r="AT95" s="11">
        <v>614.0</v>
      </c>
      <c r="AU95" s="11">
        <v>221.0</v>
      </c>
      <c r="AV95" s="11">
        <v>835.0</v>
      </c>
      <c r="AW95" s="11">
        <v>55.6666666666667</v>
      </c>
      <c r="AX95" s="14"/>
      <c r="AY95" s="11"/>
      <c r="AZ95" s="11"/>
      <c r="BA95" s="11"/>
      <c r="BB95" s="11"/>
      <c r="BC95" s="11">
        <v>0.0</v>
      </c>
      <c r="BD95" s="11"/>
      <c r="BE95" s="11"/>
    </row>
    <row r="96" ht="15.75" customHeight="1">
      <c r="A96" s="11" t="s">
        <v>178</v>
      </c>
      <c r="B96" s="11" t="s">
        <v>52</v>
      </c>
      <c r="C96" s="11">
        <v>73.25</v>
      </c>
      <c r="D96" s="11">
        <v>213.0</v>
      </c>
      <c r="E96" s="11">
        <v>4.53</v>
      </c>
      <c r="F96" s="11">
        <v>0.849393395743765</v>
      </c>
      <c r="G96" s="11">
        <v>17.0</v>
      </c>
      <c r="H96" s="11">
        <v>-0.495871738515597</v>
      </c>
      <c r="I96" s="11">
        <v>40.5</v>
      </c>
      <c r="J96" s="11">
        <v>1.89208047499773</v>
      </c>
      <c r="K96" s="11">
        <v>134.0</v>
      </c>
      <c r="L96" s="11">
        <v>1.9657862762632</v>
      </c>
      <c r="M96" s="11">
        <v>4.22</v>
      </c>
      <c r="N96" s="11">
        <v>0.753099117828036</v>
      </c>
      <c r="O96" s="11">
        <v>6.99</v>
      </c>
      <c r="P96" s="11">
        <v>0.574153355852323</v>
      </c>
      <c r="Q96" s="11">
        <v>5.53864088216946</v>
      </c>
      <c r="R96" s="11">
        <v>0.92310681369491</v>
      </c>
      <c r="S96" s="11">
        <v>1.0</v>
      </c>
      <c r="T96" s="11">
        <v>18.0</v>
      </c>
      <c r="U96" s="11">
        <v>17.0</v>
      </c>
      <c r="V96" s="14"/>
      <c r="W96" s="11">
        <v>16.0</v>
      </c>
      <c r="X96" s="11">
        <v>0.0</v>
      </c>
      <c r="Y96" s="11">
        <v>982.0</v>
      </c>
      <c r="Z96" s="11">
        <v>78.0</v>
      </c>
      <c r="AA96" s="11">
        <v>1060.0</v>
      </c>
      <c r="AB96" s="11">
        <v>66.25</v>
      </c>
      <c r="AC96" s="14"/>
      <c r="AD96" s="11">
        <v>15.0</v>
      </c>
      <c r="AE96" s="11">
        <v>0.0</v>
      </c>
      <c r="AF96" s="11">
        <v>806.0</v>
      </c>
      <c r="AG96" s="11">
        <v>59.0</v>
      </c>
      <c r="AH96" s="11">
        <v>865.0</v>
      </c>
      <c r="AI96" s="11">
        <v>57.6666666666667</v>
      </c>
      <c r="AJ96" s="14"/>
      <c r="AK96" s="11">
        <v>16.0</v>
      </c>
      <c r="AL96" s="11">
        <v>0.0</v>
      </c>
      <c r="AM96" s="11">
        <v>1113.0</v>
      </c>
      <c r="AN96" s="11">
        <v>153.0</v>
      </c>
      <c r="AO96" s="11">
        <v>1266.0</v>
      </c>
      <c r="AP96" s="11">
        <v>79.125</v>
      </c>
      <c r="AQ96" s="14"/>
      <c r="AR96" s="11">
        <v>10.0</v>
      </c>
      <c r="AS96" s="11">
        <v>0.0</v>
      </c>
      <c r="AT96" s="11">
        <v>744.0</v>
      </c>
      <c r="AU96" s="11">
        <v>64.0</v>
      </c>
      <c r="AV96" s="11">
        <v>808.0</v>
      </c>
      <c r="AW96" s="11">
        <v>80.8</v>
      </c>
      <c r="AX96" s="14"/>
      <c r="AY96" s="11">
        <v>13.0</v>
      </c>
      <c r="AZ96" s="11">
        <v>0.0</v>
      </c>
      <c r="BA96" s="11">
        <v>736.0</v>
      </c>
      <c r="BB96" s="11">
        <v>68.0</v>
      </c>
      <c r="BC96" s="11">
        <v>804.0</v>
      </c>
      <c r="BD96" s="11">
        <v>61.8461538461539</v>
      </c>
      <c r="BE96" s="11"/>
    </row>
    <row r="97" ht="15.75" customHeight="1">
      <c r="A97" s="11" t="s">
        <v>224</v>
      </c>
      <c r="B97" s="11" t="s">
        <v>52</v>
      </c>
      <c r="C97" s="11">
        <v>69.88</v>
      </c>
      <c r="D97" s="11">
        <v>204.0</v>
      </c>
      <c r="E97" s="11">
        <v>4.64</v>
      </c>
      <c r="F97" s="11">
        <v>0.484672517182333</v>
      </c>
      <c r="G97" s="11">
        <v>27.0</v>
      </c>
      <c r="H97" s="11">
        <v>0.926113393992366</v>
      </c>
      <c r="I97" s="11"/>
      <c r="J97" s="11"/>
      <c r="K97" s="11"/>
      <c r="L97" s="11"/>
      <c r="M97" s="11"/>
      <c r="N97" s="11"/>
      <c r="O97" s="11"/>
      <c r="P97" s="11"/>
      <c r="Q97" s="11">
        <v>1.4107859111747</v>
      </c>
      <c r="R97" s="11">
        <v>0.705392955587349</v>
      </c>
      <c r="S97" s="11">
        <v>6.0</v>
      </c>
      <c r="T97" s="11">
        <v>192.0</v>
      </c>
      <c r="U97" s="11">
        <v>158.0</v>
      </c>
      <c r="V97" s="14"/>
      <c r="W97" s="11"/>
      <c r="X97" s="11"/>
      <c r="Y97" s="11"/>
      <c r="Z97" s="11"/>
      <c r="AA97" s="11">
        <v>0.0</v>
      </c>
      <c r="AB97" s="11"/>
      <c r="AC97" s="14"/>
      <c r="AD97" s="11"/>
      <c r="AE97" s="11"/>
      <c r="AF97" s="11"/>
      <c r="AG97" s="11"/>
      <c r="AH97" s="11">
        <v>0.0</v>
      </c>
      <c r="AI97" s="11"/>
      <c r="AJ97" s="14"/>
      <c r="AK97" s="11"/>
      <c r="AL97" s="11"/>
      <c r="AM97" s="11"/>
      <c r="AN97" s="11"/>
      <c r="AO97" s="11">
        <v>0.0</v>
      </c>
      <c r="AP97" s="11"/>
      <c r="AQ97" s="14"/>
      <c r="AR97" s="11"/>
      <c r="AS97" s="11"/>
      <c r="AT97" s="11"/>
      <c r="AU97" s="11"/>
      <c r="AV97" s="11">
        <v>0.0</v>
      </c>
      <c r="AW97" s="11"/>
      <c r="AX97" s="14"/>
      <c r="AY97" s="11"/>
      <c r="AZ97" s="11"/>
      <c r="BA97" s="11"/>
      <c r="BB97" s="11"/>
      <c r="BC97" s="11">
        <v>0.0</v>
      </c>
      <c r="BD97" s="11"/>
      <c r="BE97" s="11"/>
    </row>
    <row r="98" ht="15.75" customHeight="1">
      <c r="A98" s="11" t="s">
        <v>251</v>
      </c>
      <c r="B98" s="11" t="s">
        <v>52</v>
      </c>
      <c r="C98" s="11">
        <v>73.13</v>
      </c>
      <c r="D98" s="11">
        <v>207.0</v>
      </c>
      <c r="E98" s="11">
        <v>4.58</v>
      </c>
      <c r="F98" s="11">
        <v>0.683611178215841</v>
      </c>
      <c r="G98" s="11"/>
      <c r="H98" s="11"/>
      <c r="I98" s="11">
        <v>34.5</v>
      </c>
      <c r="J98" s="11">
        <v>0.503209925375262</v>
      </c>
      <c r="K98" s="11">
        <v>123.0</v>
      </c>
      <c r="L98" s="11">
        <v>0.804390706149081</v>
      </c>
      <c r="M98" s="11">
        <v>4.1</v>
      </c>
      <c r="N98" s="11">
        <v>1.18277219816183</v>
      </c>
      <c r="O98" s="11">
        <v>6.64</v>
      </c>
      <c r="P98" s="11">
        <v>1.43732720124604</v>
      </c>
      <c r="Q98" s="11">
        <v>4.61131120914805</v>
      </c>
      <c r="R98" s="11">
        <v>0.922262241829611</v>
      </c>
      <c r="S98" s="11">
        <v>6.0</v>
      </c>
      <c r="T98" s="11">
        <v>169.0</v>
      </c>
      <c r="U98" s="11">
        <v>141.0</v>
      </c>
      <c r="V98" s="14"/>
      <c r="W98" s="11">
        <v>15.0</v>
      </c>
      <c r="X98" s="11">
        <v>0.0</v>
      </c>
      <c r="Y98" s="11">
        <v>676.0</v>
      </c>
      <c r="Z98" s="11">
        <v>141.0</v>
      </c>
      <c r="AA98" s="11">
        <v>817.0</v>
      </c>
      <c r="AB98" s="11">
        <v>54.4666666666667</v>
      </c>
      <c r="AC98" s="14"/>
      <c r="AD98" s="11">
        <v>16.0</v>
      </c>
      <c r="AE98" s="11">
        <v>0.0</v>
      </c>
      <c r="AF98" s="11">
        <v>971.0</v>
      </c>
      <c r="AG98" s="11">
        <v>91.0</v>
      </c>
      <c r="AH98" s="11">
        <v>1062.0</v>
      </c>
      <c r="AI98" s="11">
        <v>66.375</v>
      </c>
      <c r="AJ98" s="14"/>
      <c r="AK98" s="11">
        <v>16.0</v>
      </c>
      <c r="AL98" s="11">
        <v>0.0</v>
      </c>
      <c r="AM98" s="11">
        <v>621.0</v>
      </c>
      <c r="AN98" s="11">
        <v>58.0</v>
      </c>
      <c r="AO98" s="11">
        <v>679.0</v>
      </c>
      <c r="AP98" s="11">
        <v>42.4375</v>
      </c>
      <c r="AQ98" s="14"/>
      <c r="AR98" s="11">
        <v>2.0</v>
      </c>
      <c r="AS98" s="11">
        <v>0.0</v>
      </c>
      <c r="AT98" s="11">
        <v>0.0</v>
      </c>
      <c r="AU98" s="11">
        <v>24.0</v>
      </c>
      <c r="AV98" s="11">
        <v>24.0</v>
      </c>
      <c r="AW98" s="11">
        <v>12.0</v>
      </c>
      <c r="AX98" s="14"/>
      <c r="AY98" s="11"/>
      <c r="AZ98" s="11"/>
      <c r="BA98" s="11"/>
      <c r="BB98" s="11"/>
      <c r="BC98" s="11">
        <v>0.0</v>
      </c>
      <c r="BD98" s="11"/>
      <c r="BE98" s="11"/>
    </row>
    <row r="99" ht="15.75" customHeight="1">
      <c r="A99" s="11" t="s">
        <v>266</v>
      </c>
      <c r="B99" s="11" t="s">
        <v>52</v>
      </c>
      <c r="C99" s="11">
        <v>73.0</v>
      </c>
      <c r="D99" s="11">
        <v>214.0</v>
      </c>
      <c r="E99" s="11">
        <v>4.63</v>
      </c>
      <c r="F99" s="11">
        <v>0.517828960687917</v>
      </c>
      <c r="G99" s="11">
        <v>15.0</v>
      </c>
      <c r="H99" s="11">
        <v>-0.78026876501719</v>
      </c>
      <c r="I99" s="11">
        <v>38.0</v>
      </c>
      <c r="J99" s="11">
        <v>1.31338441265503</v>
      </c>
      <c r="K99" s="11">
        <v>121.0</v>
      </c>
      <c r="L99" s="11">
        <v>0.59322787521924</v>
      </c>
      <c r="M99" s="11">
        <v>4.06</v>
      </c>
      <c r="N99" s="11">
        <v>1.3259965582731</v>
      </c>
      <c r="O99" s="11">
        <v>6.78</v>
      </c>
      <c r="P99" s="11">
        <v>1.09205766308855</v>
      </c>
      <c r="Q99" s="11">
        <v>4.06222670490665</v>
      </c>
      <c r="R99" s="11">
        <v>0.677037784151108</v>
      </c>
      <c r="S99" s="11">
        <v>1.0</v>
      </c>
      <c r="T99" s="11">
        <v>15.0</v>
      </c>
      <c r="U99" s="11">
        <v>14.0</v>
      </c>
      <c r="V99" s="14"/>
      <c r="W99" s="11">
        <v>14.0</v>
      </c>
      <c r="X99" s="11">
        <v>0.0</v>
      </c>
      <c r="Y99" s="11">
        <v>792.0</v>
      </c>
      <c r="Z99" s="11">
        <v>46.0</v>
      </c>
      <c r="AA99" s="11">
        <v>838.0</v>
      </c>
      <c r="AB99" s="11">
        <v>59.8571428571429</v>
      </c>
      <c r="AC99" s="14"/>
      <c r="AD99" s="11">
        <v>15.0</v>
      </c>
      <c r="AE99" s="11">
        <v>6.0</v>
      </c>
      <c r="AF99" s="11">
        <v>980.0</v>
      </c>
      <c r="AG99" s="11">
        <v>89.0</v>
      </c>
      <c r="AH99" s="11">
        <v>1075.0</v>
      </c>
      <c r="AI99" s="11">
        <v>71.6666666666667</v>
      </c>
      <c r="AJ99" s="14"/>
      <c r="AK99" s="11">
        <v>16.0</v>
      </c>
      <c r="AL99" s="11">
        <v>15.0</v>
      </c>
      <c r="AM99" s="11">
        <v>1062.0</v>
      </c>
      <c r="AN99" s="11">
        <v>91.0</v>
      </c>
      <c r="AO99" s="11">
        <v>1168.0</v>
      </c>
      <c r="AP99" s="11">
        <v>73.0</v>
      </c>
      <c r="AQ99" s="14"/>
      <c r="AR99" s="11">
        <v>11.0</v>
      </c>
      <c r="AS99" s="11">
        <v>0.0</v>
      </c>
      <c r="AT99" s="11">
        <v>721.0</v>
      </c>
      <c r="AU99" s="11">
        <v>32.0</v>
      </c>
      <c r="AV99" s="11">
        <v>753.0</v>
      </c>
      <c r="AW99" s="11">
        <v>68.4545454545455</v>
      </c>
      <c r="AX99" s="14"/>
      <c r="AY99" s="11">
        <v>12.0</v>
      </c>
      <c r="AZ99" s="11">
        <v>7.0</v>
      </c>
      <c r="BA99" s="11">
        <v>691.0</v>
      </c>
      <c r="BB99" s="11">
        <v>51.0</v>
      </c>
      <c r="BC99" s="11">
        <v>749.0</v>
      </c>
      <c r="BD99" s="11">
        <v>62.4166666666667</v>
      </c>
      <c r="BE99" s="11"/>
    </row>
    <row r="100" ht="15.75" customHeight="1">
      <c r="A100" s="11" t="s">
        <v>314</v>
      </c>
      <c r="B100" s="11" t="s">
        <v>52</v>
      </c>
      <c r="C100" s="11">
        <v>69.88</v>
      </c>
      <c r="D100" s="11">
        <v>208.0</v>
      </c>
      <c r="E100" s="11">
        <v>4.5</v>
      </c>
      <c r="F100" s="11">
        <v>0.948862726260521</v>
      </c>
      <c r="G100" s="11">
        <v>17.0</v>
      </c>
      <c r="H100" s="11">
        <v>-0.495871738515597</v>
      </c>
      <c r="I100" s="11">
        <v>35.5</v>
      </c>
      <c r="J100" s="11">
        <v>0.73468835031234</v>
      </c>
      <c r="K100" s="11">
        <v>118.0</v>
      </c>
      <c r="L100" s="11">
        <v>0.276483628824479</v>
      </c>
      <c r="M100" s="11"/>
      <c r="N100" s="11"/>
      <c r="O100" s="11"/>
      <c r="P100" s="11"/>
      <c r="Q100" s="11">
        <v>1.46416296688174</v>
      </c>
      <c r="R100" s="11">
        <v>0.366040741720436</v>
      </c>
      <c r="S100" s="11">
        <v>1.0</v>
      </c>
      <c r="T100" s="11">
        <v>32.0</v>
      </c>
      <c r="U100" s="11">
        <v>31.0</v>
      </c>
      <c r="V100" s="14"/>
      <c r="W100" s="11">
        <v>16.0</v>
      </c>
      <c r="X100" s="11">
        <v>0.0</v>
      </c>
      <c r="Y100" s="11">
        <v>1011.0</v>
      </c>
      <c r="Z100" s="11">
        <v>147.0</v>
      </c>
      <c r="AA100" s="11">
        <v>1158.0</v>
      </c>
      <c r="AB100" s="11">
        <v>72.375</v>
      </c>
      <c r="AC100" s="14"/>
      <c r="AD100" s="11">
        <v>16.0</v>
      </c>
      <c r="AE100" s="11">
        <v>0.0</v>
      </c>
      <c r="AF100" s="11">
        <v>636.0</v>
      </c>
      <c r="AG100" s="11">
        <v>122.0</v>
      </c>
      <c r="AH100" s="11">
        <v>758.0</v>
      </c>
      <c r="AI100" s="11">
        <v>47.375</v>
      </c>
      <c r="AJ100" s="14"/>
      <c r="AK100" s="11"/>
      <c r="AL100" s="11"/>
      <c r="AM100" s="11"/>
      <c r="AN100" s="11"/>
      <c r="AO100" s="11">
        <v>0.0</v>
      </c>
      <c r="AP100" s="11"/>
      <c r="AQ100" s="14"/>
      <c r="AR100" s="11">
        <v>9.0</v>
      </c>
      <c r="AS100" s="11">
        <v>0.0</v>
      </c>
      <c r="AT100" s="11">
        <v>54.0</v>
      </c>
      <c r="AU100" s="11">
        <v>210.0</v>
      </c>
      <c r="AV100" s="11">
        <v>264.0</v>
      </c>
      <c r="AW100" s="11">
        <v>29.3333333333333</v>
      </c>
      <c r="AX100" s="14"/>
      <c r="AY100" s="11"/>
      <c r="AZ100" s="11"/>
      <c r="BA100" s="11"/>
      <c r="BB100" s="11"/>
      <c r="BC100" s="11">
        <v>0.0</v>
      </c>
      <c r="BD100" s="11"/>
      <c r="BE100" s="11"/>
    </row>
    <row r="101" ht="15.75" customHeight="1">
      <c r="A101" s="11" t="s">
        <v>352</v>
      </c>
      <c r="B101" s="11" t="s">
        <v>52</v>
      </c>
      <c r="C101" s="11">
        <v>72.5</v>
      </c>
      <c r="D101" s="11">
        <v>208.0</v>
      </c>
      <c r="E101" s="11">
        <v>4.65</v>
      </c>
      <c r="F101" s="11">
        <v>0.451516073676746</v>
      </c>
      <c r="G101" s="11">
        <v>14.0</v>
      </c>
      <c r="H101" s="11">
        <v>-0.922467278267986</v>
      </c>
      <c r="I101" s="11">
        <v>35.0</v>
      </c>
      <c r="J101" s="11">
        <v>0.618949137843801</v>
      </c>
      <c r="K101" s="11">
        <v>122.0</v>
      </c>
      <c r="L101" s="11">
        <v>0.69880929068416</v>
      </c>
      <c r="M101" s="11"/>
      <c r="N101" s="11"/>
      <c r="O101" s="11"/>
      <c r="P101" s="11"/>
      <c r="Q101" s="11">
        <v>0.84680722393672</v>
      </c>
      <c r="R101" s="11">
        <v>0.21170180598418</v>
      </c>
      <c r="S101" s="11"/>
      <c r="T101" s="11"/>
      <c r="U101" s="11"/>
      <c r="V101" s="14"/>
      <c r="W101" s="11"/>
      <c r="X101" s="11"/>
      <c r="Y101" s="11"/>
      <c r="Z101" s="11"/>
      <c r="AA101" s="11">
        <v>0.0</v>
      </c>
      <c r="AB101" s="11"/>
      <c r="AC101" s="14"/>
      <c r="AD101" s="11">
        <v>8.0</v>
      </c>
      <c r="AE101" s="11">
        <v>0.0</v>
      </c>
      <c r="AF101" s="11">
        <v>271.0</v>
      </c>
      <c r="AG101" s="11">
        <v>73.0</v>
      </c>
      <c r="AH101" s="11">
        <v>344.0</v>
      </c>
      <c r="AI101" s="11">
        <v>43.0</v>
      </c>
      <c r="AJ101" s="14"/>
      <c r="AK101" s="11"/>
      <c r="AL101" s="11"/>
      <c r="AM101" s="11"/>
      <c r="AN101" s="11"/>
      <c r="AO101" s="11">
        <v>0.0</v>
      </c>
      <c r="AP101" s="11"/>
      <c r="AQ101" s="14"/>
      <c r="AR101" s="11"/>
      <c r="AS101" s="11"/>
      <c r="AT101" s="11"/>
      <c r="AU101" s="11"/>
      <c r="AV101" s="11">
        <v>0.0</v>
      </c>
      <c r="AW101" s="11"/>
      <c r="AX101" s="14"/>
      <c r="AY101" s="11"/>
      <c r="AZ101" s="11"/>
      <c r="BA101" s="11"/>
      <c r="BB101" s="11"/>
      <c r="BC101" s="11">
        <v>0.0</v>
      </c>
      <c r="BD101" s="11"/>
      <c r="BE101" s="11"/>
    </row>
    <row r="102" ht="15.75" customHeight="1">
      <c r="A102" s="11" t="s">
        <v>370</v>
      </c>
      <c r="B102" s="11" t="s">
        <v>52</v>
      </c>
      <c r="C102" s="11">
        <v>71.63</v>
      </c>
      <c r="D102" s="11">
        <v>203.0</v>
      </c>
      <c r="E102" s="11">
        <v>4.62</v>
      </c>
      <c r="F102" s="11">
        <v>0.550985404193501</v>
      </c>
      <c r="G102" s="11"/>
      <c r="H102" s="11"/>
      <c r="I102" s="11">
        <v>36.5</v>
      </c>
      <c r="J102" s="11">
        <v>0.966166775249418</v>
      </c>
      <c r="K102" s="11">
        <v>123.0</v>
      </c>
      <c r="L102" s="11">
        <v>0.804390706149081</v>
      </c>
      <c r="M102" s="11">
        <v>4.27</v>
      </c>
      <c r="N102" s="11">
        <v>0.574068667688956</v>
      </c>
      <c r="O102" s="11">
        <v>6.97</v>
      </c>
      <c r="P102" s="11">
        <v>0.623477575589108</v>
      </c>
      <c r="Q102" s="11">
        <v>3.51908912887006</v>
      </c>
      <c r="R102" s="11">
        <v>0.703817825774013</v>
      </c>
      <c r="S102" s="11"/>
      <c r="T102" s="11"/>
      <c r="U102" s="11"/>
      <c r="V102" s="14"/>
      <c r="W102" s="11">
        <v>1.0</v>
      </c>
      <c r="X102" s="11">
        <v>0.0</v>
      </c>
      <c r="Y102" s="11">
        <v>0.0</v>
      </c>
      <c r="Z102" s="11">
        <v>15.0</v>
      </c>
      <c r="AA102" s="11">
        <v>15.0</v>
      </c>
      <c r="AB102" s="11">
        <v>15.0</v>
      </c>
      <c r="AC102" s="14"/>
      <c r="AD102" s="11"/>
      <c r="AE102" s="11"/>
      <c r="AF102" s="11"/>
      <c r="AG102" s="11"/>
      <c r="AH102" s="11">
        <v>0.0</v>
      </c>
      <c r="AI102" s="11"/>
      <c r="AJ102" s="14"/>
      <c r="AK102" s="11">
        <v>9.0</v>
      </c>
      <c r="AL102" s="11">
        <v>0.0</v>
      </c>
      <c r="AM102" s="11">
        <v>126.0</v>
      </c>
      <c r="AN102" s="11">
        <v>165.0</v>
      </c>
      <c r="AO102" s="11">
        <v>291.0</v>
      </c>
      <c r="AP102" s="11">
        <v>32.3333333333333</v>
      </c>
      <c r="AQ102" s="14"/>
      <c r="AR102" s="11">
        <v>16.0</v>
      </c>
      <c r="AS102" s="11">
        <v>0.0</v>
      </c>
      <c r="AT102" s="11">
        <v>393.0</v>
      </c>
      <c r="AU102" s="11">
        <v>332.0</v>
      </c>
      <c r="AV102" s="11">
        <v>725.0</v>
      </c>
      <c r="AW102" s="11">
        <v>45.3125</v>
      </c>
      <c r="AX102" s="14"/>
      <c r="AY102" s="11">
        <v>13.0</v>
      </c>
      <c r="AZ102" s="11">
        <v>0.0</v>
      </c>
      <c r="BA102" s="11">
        <v>124.0</v>
      </c>
      <c r="BB102" s="11">
        <v>326.0</v>
      </c>
      <c r="BC102" s="11">
        <v>450.0</v>
      </c>
      <c r="BD102" s="11">
        <v>34.6153846153846</v>
      </c>
      <c r="BE102" s="11"/>
    </row>
    <row r="103" ht="15.75" customHeight="1">
      <c r="A103" s="11" t="s">
        <v>398</v>
      </c>
      <c r="B103" s="11" t="s">
        <v>52</v>
      </c>
      <c r="C103" s="11">
        <v>74.5</v>
      </c>
      <c r="D103" s="11">
        <v>219.0</v>
      </c>
      <c r="E103" s="11">
        <v>4.59</v>
      </c>
      <c r="F103" s="11">
        <v>0.650454734710257</v>
      </c>
      <c r="G103" s="11">
        <v>19.0</v>
      </c>
      <c r="H103" s="11">
        <v>-0.211474712014004</v>
      </c>
      <c r="I103" s="11">
        <v>40.0</v>
      </c>
      <c r="J103" s="11">
        <v>1.77634126252919</v>
      </c>
      <c r="K103" s="11">
        <v>131.0</v>
      </c>
      <c r="L103" s="11">
        <v>1.64904202986844</v>
      </c>
      <c r="M103" s="11">
        <v>4.2</v>
      </c>
      <c r="N103" s="11">
        <v>0.824711297883667</v>
      </c>
      <c r="O103" s="11">
        <v>6.89</v>
      </c>
      <c r="P103" s="11">
        <v>0.820774454536243</v>
      </c>
      <c r="Q103" s="11">
        <v>5.5098490675138</v>
      </c>
      <c r="R103" s="11">
        <v>0.918308177918966</v>
      </c>
      <c r="S103" s="11">
        <v>3.0</v>
      </c>
      <c r="T103" s="11">
        <v>71.0</v>
      </c>
      <c r="U103" s="11">
        <v>65.0</v>
      </c>
      <c r="V103" s="14"/>
      <c r="W103" s="11">
        <v>10.0</v>
      </c>
      <c r="X103" s="11">
        <v>0.0</v>
      </c>
      <c r="Y103" s="11">
        <v>650.0</v>
      </c>
      <c r="Z103" s="11">
        <v>84.0</v>
      </c>
      <c r="AA103" s="11">
        <v>734.0</v>
      </c>
      <c r="AB103" s="11">
        <v>73.4</v>
      </c>
      <c r="AC103" s="14"/>
      <c r="AD103" s="11">
        <v>16.0</v>
      </c>
      <c r="AE103" s="11">
        <v>0.0</v>
      </c>
      <c r="AF103" s="11">
        <v>982.0</v>
      </c>
      <c r="AG103" s="11">
        <v>133.0</v>
      </c>
      <c r="AH103" s="11">
        <v>1115.0</v>
      </c>
      <c r="AI103" s="11">
        <v>69.6875</v>
      </c>
      <c r="AJ103" s="14"/>
      <c r="AK103" s="11">
        <v>11.0</v>
      </c>
      <c r="AL103" s="11">
        <v>0.0</v>
      </c>
      <c r="AM103" s="11">
        <v>770.0</v>
      </c>
      <c r="AN103" s="11">
        <v>73.0</v>
      </c>
      <c r="AO103" s="11">
        <v>843.0</v>
      </c>
      <c r="AP103" s="11">
        <v>76.6363636363636</v>
      </c>
      <c r="AQ103" s="14"/>
      <c r="AR103" s="11">
        <v>16.0</v>
      </c>
      <c r="AS103" s="11">
        <v>0.0</v>
      </c>
      <c r="AT103" s="11">
        <v>1070.0</v>
      </c>
      <c r="AU103" s="11">
        <v>135.0</v>
      </c>
      <c r="AV103" s="11">
        <v>1205.0</v>
      </c>
      <c r="AW103" s="11">
        <v>75.3125</v>
      </c>
      <c r="AX103" s="14"/>
      <c r="AY103" s="11">
        <v>8.0</v>
      </c>
      <c r="AZ103" s="11">
        <v>0.0</v>
      </c>
      <c r="BA103" s="11">
        <v>539.0</v>
      </c>
      <c r="BB103" s="11">
        <v>10.0</v>
      </c>
      <c r="BC103" s="11">
        <v>549.0</v>
      </c>
      <c r="BD103" s="11">
        <v>68.625</v>
      </c>
      <c r="BE103" s="11"/>
    </row>
    <row r="104" ht="15.75" customHeight="1">
      <c r="A104" s="11" t="s">
        <v>412</v>
      </c>
      <c r="B104" s="11" t="s">
        <v>52</v>
      </c>
      <c r="C104" s="11">
        <v>70.75</v>
      </c>
      <c r="D104" s="11">
        <v>213.0</v>
      </c>
      <c r="E104" s="11">
        <v>4.75</v>
      </c>
      <c r="F104" s="11">
        <v>0.119951638620898</v>
      </c>
      <c r="G104" s="11">
        <v>16.0</v>
      </c>
      <c r="H104" s="11">
        <v>-0.638070251766394</v>
      </c>
      <c r="I104" s="11"/>
      <c r="J104" s="11"/>
      <c r="K104" s="11"/>
      <c r="L104" s="11"/>
      <c r="M104" s="11"/>
      <c r="N104" s="11"/>
      <c r="O104" s="11"/>
      <c r="P104" s="11"/>
      <c r="Q104" s="11">
        <v>-0.518118613145496</v>
      </c>
      <c r="R104" s="11">
        <v>-0.259059306572748</v>
      </c>
      <c r="S104" s="11"/>
      <c r="T104" s="11"/>
      <c r="U104" s="11"/>
      <c r="V104" s="14"/>
      <c r="W104" s="11">
        <v>16.0</v>
      </c>
      <c r="X104" s="11">
        <v>0.0</v>
      </c>
      <c r="Y104" s="11">
        <v>198.0</v>
      </c>
      <c r="Z104" s="11">
        <v>208.0</v>
      </c>
      <c r="AA104" s="11">
        <v>406.0</v>
      </c>
      <c r="AB104" s="11">
        <v>25.375</v>
      </c>
      <c r="AC104" s="14"/>
      <c r="AD104" s="11">
        <v>16.0</v>
      </c>
      <c r="AE104" s="11">
        <v>0.0</v>
      </c>
      <c r="AF104" s="11">
        <v>680.0</v>
      </c>
      <c r="AG104" s="11">
        <v>241.0</v>
      </c>
      <c r="AH104" s="11">
        <v>921.0</v>
      </c>
      <c r="AI104" s="11">
        <v>57.5625</v>
      </c>
      <c r="AJ104" s="14"/>
      <c r="AK104" s="11">
        <v>16.0</v>
      </c>
      <c r="AL104" s="11">
        <v>0.0</v>
      </c>
      <c r="AM104" s="11">
        <v>755.0</v>
      </c>
      <c r="AN104" s="11">
        <v>148.0</v>
      </c>
      <c r="AO104" s="11">
        <v>903.0</v>
      </c>
      <c r="AP104" s="11">
        <v>56.4375</v>
      </c>
      <c r="AQ104" s="14"/>
      <c r="AR104" s="11">
        <v>15.0</v>
      </c>
      <c r="AS104" s="11">
        <v>0.0</v>
      </c>
      <c r="AT104" s="11">
        <v>929.0</v>
      </c>
      <c r="AU104" s="11">
        <v>201.0</v>
      </c>
      <c r="AV104" s="11">
        <v>1130.0</v>
      </c>
      <c r="AW104" s="11">
        <v>75.3333333333333</v>
      </c>
      <c r="AX104" s="14"/>
      <c r="AY104" s="11">
        <v>16.0</v>
      </c>
      <c r="AZ104" s="11">
        <v>0.0</v>
      </c>
      <c r="BA104" s="11">
        <v>1083.0</v>
      </c>
      <c r="BB104" s="11">
        <v>67.0</v>
      </c>
      <c r="BC104" s="11">
        <v>1150.0</v>
      </c>
      <c r="BD104" s="11">
        <v>71.875</v>
      </c>
      <c r="BE104" s="11"/>
    </row>
    <row r="105" ht="15.75" customHeight="1">
      <c r="A105" s="11" t="s">
        <v>441</v>
      </c>
      <c r="B105" s="11" t="s">
        <v>52</v>
      </c>
      <c r="C105" s="11">
        <v>74.25</v>
      </c>
      <c r="D105" s="11">
        <v>213.0</v>
      </c>
      <c r="E105" s="11">
        <v>4.83</v>
      </c>
      <c r="F105" s="11">
        <v>-0.145299909423782</v>
      </c>
      <c r="G105" s="11">
        <v>11.0</v>
      </c>
      <c r="H105" s="11">
        <v>-1.34906281802038</v>
      </c>
      <c r="I105" s="11">
        <v>35.5</v>
      </c>
      <c r="J105" s="11">
        <v>0.73468835031234</v>
      </c>
      <c r="K105" s="11">
        <v>126.0</v>
      </c>
      <c r="L105" s="11">
        <v>1.12113495254384</v>
      </c>
      <c r="M105" s="11">
        <v>4.16</v>
      </c>
      <c r="N105" s="11">
        <v>0.967935657994932</v>
      </c>
      <c r="O105" s="11">
        <v>6.75</v>
      </c>
      <c r="P105" s="11">
        <v>1.16604399269373</v>
      </c>
      <c r="Q105" s="11">
        <v>2.49544022610068</v>
      </c>
      <c r="R105" s="11">
        <v>0.415906704350114</v>
      </c>
      <c r="S105" s="11">
        <v>7.0</v>
      </c>
      <c r="T105" s="11">
        <v>244.0</v>
      </c>
      <c r="U105" s="11">
        <v>191.0</v>
      </c>
      <c r="V105" s="14"/>
      <c r="W105" s="11">
        <v>10.0</v>
      </c>
      <c r="X105" s="11">
        <v>0.0</v>
      </c>
      <c r="Y105" s="11">
        <v>153.0</v>
      </c>
      <c r="Z105" s="11">
        <v>158.0</v>
      </c>
      <c r="AA105" s="11">
        <v>311.0</v>
      </c>
      <c r="AB105" s="11">
        <v>31.1</v>
      </c>
      <c r="AC105" s="14"/>
      <c r="AD105" s="11"/>
      <c r="AE105" s="11"/>
      <c r="AF105" s="11"/>
      <c r="AG105" s="11"/>
      <c r="AH105" s="11">
        <v>0.0</v>
      </c>
      <c r="AI105" s="11"/>
      <c r="AJ105" s="14"/>
      <c r="AK105" s="11"/>
      <c r="AL105" s="11"/>
      <c r="AM105" s="11"/>
      <c r="AN105" s="11"/>
      <c r="AO105" s="11">
        <v>0.0</v>
      </c>
      <c r="AP105" s="11"/>
      <c r="AQ105" s="14"/>
      <c r="AR105" s="11"/>
      <c r="AS105" s="11"/>
      <c r="AT105" s="11"/>
      <c r="AU105" s="11"/>
      <c r="AV105" s="11">
        <v>0.0</v>
      </c>
      <c r="AW105" s="11"/>
      <c r="AX105" s="14"/>
      <c r="AY105" s="11"/>
      <c r="AZ105" s="11"/>
      <c r="BA105" s="11"/>
      <c r="BB105" s="11"/>
      <c r="BC105" s="11"/>
      <c r="BD105" s="11"/>
      <c r="BE105" s="11"/>
    </row>
    <row r="106" ht="15.75" customHeight="1">
      <c r="A106" s="11" t="s">
        <v>12</v>
      </c>
      <c r="B106" s="11" t="s">
        <v>13</v>
      </c>
      <c r="C106" s="11">
        <v>73.25</v>
      </c>
      <c r="D106" s="11">
        <v>250.0</v>
      </c>
      <c r="E106" s="11">
        <v>4.66</v>
      </c>
      <c r="F106" s="11">
        <v>0.418359630171161</v>
      </c>
      <c r="G106" s="11">
        <v>20.0</v>
      </c>
      <c r="H106" s="11">
        <v>-0.0692761987632082</v>
      </c>
      <c r="I106" s="11"/>
      <c r="J106" s="11"/>
      <c r="K106" s="11">
        <v>113.0</v>
      </c>
      <c r="L106" s="11">
        <v>-0.251423448500122</v>
      </c>
      <c r="M106" s="11"/>
      <c r="N106" s="11"/>
      <c r="O106" s="11"/>
      <c r="P106" s="11"/>
      <c r="Q106" s="11">
        <v>0.0976599829078312</v>
      </c>
      <c r="R106" s="11">
        <v>0.0325533276359437</v>
      </c>
      <c r="S106" s="11">
        <v>5.0</v>
      </c>
      <c r="T106" s="11">
        <v>148.0</v>
      </c>
      <c r="U106" s="11">
        <v>126.0</v>
      </c>
      <c r="V106" s="14"/>
      <c r="W106" s="11">
        <v>16.0</v>
      </c>
      <c r="X106" s="11">
        <v>0.0</v>
      </c>
      <c r="Y106" s="11">
        <v>129.0</v>
      </c>
      <c r="Z106" s="11">
        <v>260.0</v>
      </c>
      <c r="AA106" s="11">
        <v>389.0</v>
      </c>
      <c r="AB106" s="11">
        <v>24.3125</v>
      </c>
      <c r="AC106" s="14"/>
      <c r="AD106" s="11">
        <v>14.0</v>
      </c>
      <c r="AE106" s="11">
        <v>0.0</v>
      </c>
      <c r="AF106" s="11">
        <v>282.0</v>
      </c>
      <c r="AG106" s="11">
        <v>269.0</v>
      </c>
      <c r="AH106" s="11">
        <v>551.0</v>
      </c>
      <c r="AI106" s="11">
        <v>39.3571428571429</v>
      </c>
      <c r="AJ106" s="14"/>
      <c r="AK106" s="11">
        <v>15.0</v>
      </c>
      <c r="AL106" s="11">
        <v>0.0</v>
      </c>
      <c r="AM106" s="11">
        <v>318.0</v>
      </c>
      <c r="AN106" s="11">
        <v>283.0</v>
      </c>
      <c r="AO106" s="11">
        <v>601.0</v>
      </c>
      <c r="AP106" s="11">
        <v>40.0666666666667</v>
      </c>
      <c r="AQ106" s="14"/>
      <c r="AR106" s="11">
        <v>15.0</v>
      </c>
      <c r="AS106" s="11">
        <v>0.0</v>
      </c>
      <c r="AT106" s="11">
        <v>350.0</v>
      </c>
      <c r="AU106" s="11">
        <v>231.0</v>
      </c>
      <c r="AV106" s="11">
        <v>581.0</v>
      </c>
      <c r="AW106" s="11">
        <v>38.7333333333333</v>
      </c>
      <c r="AX106" s="14"/>
      <c r="AY106" s="11">
        <v>12.0</v>
      </c>
      <c r="AZ106" s="11">
        <v>0.0</v>
      </c>
      <c r="BA106" s="11">
        <v>664.0</v>
      </c>
      <c r="BB106" s="11">
        <v>63.0</v>
      </c>
      <c r="BC106" s="11">
        <v>727.0</v>
      </c>
      <c r="BD106" s="11">
        <v>60.5833333333333</v>
      </c>
      <c r="BE106" s="11"/>
    </row>
    <row r="107" ht="15.75" customHeight="1">
      <c r="A107" s="11" t="s">
        <v>70</v>
      </c>
      <c r="B107" s="11" t="s">
        <v>13</v>
      </c>
      <c r="C107" s="11">
        <v>74.5</v>
      </c>
      <c r="D107" s="11">
        <v>240.0</v>
      </c>
      <c r="E107" s="11">
        <v>4.68</v>
      </c>
      <c r="F107" s="11">
        <v>0.352046743159993</v>
      </c>
      <c r="G107" s="11">
        <v>21.0</v>
      </c>
      <c r="H107" s="11">
        <v>0.0729223144875881</v>
      </c>
      <c r="I107" s="11">
        <v>32.0</v>
      </c>
      <c r="J107" s="11">
        <v>-0.0754861369674331</v>
      </c>
      <c r="K107" s="11">
        <v>124.0</v>
      </c>
      <c r="L107" s="11">
        <v>0.909972121614001</v>
      </c>
      <c r="M107" s="11">
        <v>4.55</v>
      </c>
      <c r="N107" s="11">
        <v>-0.428501853089897</v>
      </c>
      <c r="O107" s="11">
        <v>7.4</v>
      </c>
      <c r="P107" s="11">
        <v>-0.436993148751745</v>
      </c>
      <c r="Q107" s="11">
        <v>0.393960040452508</v>
      </c>
      <c r="R107" s="11">
        <v>0.0656600067420846</v>
      </c>
      <c r="S107" s="11">
        <v>7.0</v>
      </c>
      <c r="T107" s="11">
        <v>245.0</v>
      </c>
      <c r="U107" s="11">
        <v>192.0</v>
      </c>
      <c r="V107" s="14"/>
      <c r="W107" s="11"/>
      <c r="X107" s="11"/>
      <c r="Y107" s="11"/>
      <c r="Z107" s="11"/>
      <c r="AA107" s="11">
        <v>0.0</v>
      </c>
      <c r="AB107" s="11"/>
      <c r="AC107" s="14"/>
      <c r="AD107" s="11"/>
      <c r="AE107" s="11"/>
      <c r="AF107" s="11"/>
      <c r="AG107" s="11"/>
      <c r="AH107" s="11">
        <v>0.0</v>
      </c>
      <c r="AI107" s="11"/>
      <c r="AJ107" s="14"/>
      <c r="AK107" s="11"/>
      <c r="AL107" s="11"/>
      <c r="AM107" s="11"/>
      <c r="AN107" s="11"/>
      <c r="AO107" s="11">
        <v>0.0</v>
      </c>
      <c r="AP107" s="11"/>
      <c r="AQ107" s="14"/>
      <c r="AR107" s="11"/>
      <c r="AS107" s="11"/>
      <c r="AT107" s="11"/>
      <c r="AU107" s="11"/>
      <c r="AV107" s="11">
        <v>0.0</v>
      </c>
      <c r="AW107" s="11"/>
      <c r="AX107" s="14"/>
      <c r="AY107" s="11"/>
      <c r="AZ107" s="11"/>
      <c r="BA107" s="11"/>
      <c r="BB107" s="11"/>
      <c r="BC107" s="11">
        <v>0.0</v>
      </c>
      <c r="BD107" s="11"/>
      <c r="BE107" s="11"/>
    </row>
    <row r="108" ht="15.75" customHeight="1">
      <c r="A108" s="11" t="s">
        <v>86</v>
      </c>
      <c r="B108" s="11" t="s">
        <v>13</v>
      </c>
      <c r="C108" s="11">
        <v>73.38</v>
      </c>
      <c r="D108" s="11">
        <v>234.0</v>
      </c>
      <c r="E108" s="11">
        <v>5.01</v>
      </c>
      <c r="F108" s="11">
        <v>-0.74211589252431</v>
      </c>
      <c r="G108" s="11">
        <v>19.0</v>
      </c>
      <c r="H108" s="11">
        <v>-0.211474712014004</v>
      </c>
      <c r="I108" s="11">
        <v>30.5</v>
      </c>
      <c r="J108" s="11">
        <v>-0.42270377437305</v>
      </c>
      <c r="K108" s="11">
        <v>115.0</v>
      </c>
      <c r="L108" s="11">
        <v>-0.0402606175702815</v>
      </c>
      <c r="M108" s="11">
        <v>4.39</v>
      </c>
      <c r="N108" s="11">
        <v>0.144395587355162</v>
      </c>
      <c r="O108" s="11">
        <v>7.21</v>
      </c>
      <c r="P108" s="11">
        <v>0.0315869387477022</v>
      </c>
      <c r="Q108" s="11">
        <v>-1.24057247037878</v>
      </c>
      <c r="R108" s="11">
        <v>-0.206762078396464</v>
      </c>
      <c r="S108" s="11"/>
      <c r="T108" s="11"/>
      <c r="U108" s="11"/>
      <c r="V108" s="14"/>
      <c r="W108" s="11"/>
      <c r="X108" s="11"/>
      <c r="Y108" s="11"/>
      <c r="Z108" s="11"/>
      <c r="AA108" s="11">
        <v>0.0</v>
      </c>
      <c r="AB108" s="11"/>
      <c r="AC108" s="14"/>
      <c r="AD108" s="11"/>
      <c r="AE108" s="11"/>
      <c r="AF108" s="11"/>
      <c r="AG108" s="11"/>
      <c r="AH108" s="11">
        <v>0.0</v>
      </c>
      <c r="AI108" s="11"/>
      <c r="AJ108" s="14"/>
      <c r="AK108" s="11"/>
      <c r="AL108" s="11"/>
      <c r="AM108" s="11"/>
      <c r="AN108" s="11"/>
      <c r="AO108" s="11">
        <v>0.0</v>
      </c>
      <c r="AP108" s="11"/>
      <c r="AQ108" s="14"/>
      <c r="AR108" s="11"/>
      <c r="AS108" s="11"/>
      <c r="AT108" s="11"/>
      <c r="AU108" s="11"/>
      <c r="AV108" s="11">
        <v>0.0</v>
      </c>
      <c r="AW108" s="11"/>
      <c r="AX108" s="14"/>
      <c r="AY108" s="11"/>
      <c r="AZ108" s="11"/>
      <c r="BA108" s="11"/>
      <c r="BB108" s="11"/>
      <c r="BC108" s="11">
        <v>0.0</v>
      </c>
      <c r="BD108" s="11"/>
      <c r="BE108" s="11"/>
    </row>
    <row r="109" ht="15.75" customHeight="1">
      <c r="A109" s="11" t="s">
        <v>235</v>
      </c>
      <c r="B109" s="11" t="s">
        <v>13</v>
      </c>
      <c r="C109" s="11">
        <v>72.88</v>
      </c>
      <c r="D109" s="11">
        <v>245.0</v>
      </c>
      <c r="E109" s="11">
        <v>4.61</v>
      </c>
      <c r="F109" s="11">
        <v>0.584141847699085</v>
      </c>
      <c r="G109" s="11">
        <v>22.0</v>
      </c>
      <c r="H109" s="11">
        <v>0.215120827738384</v>
      </c>
      <c r="I109" s="11">
        <v>32.5</v>
      </c>
      <c r="J109" s="11">
        <v>0.0402530755011059</v>
      </c>
      <c r="K109" s="11">
        <v>118.0</v>
      </c>
      <c r="L109" s="11">
        <v>0.276483628824479</v>
      </c>
      <c r="M109" s="11">
        <v>4.24</v>
      </c>
      <c r="N109" s="11">
        <v>0.681486937772402</v>
      </c>
      <c r="O109" s="11">
        <v>6.99</v>
      </c>
      <c r="P109" s="11">
        <v>0.574153355852323</v>
      </c>
      <c r="Q109" s="11">
        <v>2.37163967338778</v>
      </c>
      <c r="R109" s="11">
        <v>0.395273278897963</v>
      </c>
      <c r="S109" s="11">
        <v>2.0</v>
      </c>
      <c r="T109" s="11">
        <v>50.0</v>
      </c>
      <c r="U109" s="11">
        <v>45.0</v>
      </c>
      <c r="V109" s="14"/>
      <c r="W109" s="11"/>
      <c r="X109" s="11"/>
      <c r="Y109" s="11"/>
      <c r="Z109" s="11"/>
      <c r="AA109" s="11">
        <v>0.0</v>
      </c>
      <c r="AB109" s="11"/>
      <c r="AC109" s="14"/>
      <c r="AD109" s="11"/>
      <c r="AE109" s="11"/>
      <c r="AF109" s="11"/>
      <c r="AG109" s="11"/>
      <c r="AH109" s="11">
        <v>0.0</v>
      </c>
      <c r="AI109" s="11"/>
      <c r="AJ109" s="14"/>
      <c r="AK109" s="11"/>
      <c r="AL109" s="11"/>
      <c r="AM109" s="11"/>
      <c r="AN109" s="11"/>
      <c r="AO109" s="11">
        <v>0.0</v>
      </c>
      <c r="AP109" s="11"/>
      <c r="AQ109" s="14"/>
      <c r="AR109" s="11"/>
      <c r="AS109" s="11"/>
      <c r="AT109" s="11"/>
      <c r="AU109" s="11"/>
      <c r="AV109" s="11">
        <v>0.0</v>
      </c>
      <c r="AW109" s="11"/>
      <c r="AX109" s="14"/>
      <c r="AY109" s="11"/>
      <c r="AZ109" s="11"/>
      <c r="BA109" s="11"/>
      <c r="BB109" s="11"/>
      <c r="BC109" s="11">
        <v>0.0</v>
      </c>
      <c r="BD109" s="11"/>
      <c r="BE109" s="11"/>
    </row>
    <row r="110" ht="15.75" customHeight="1">
      <c r="A110" s="11" t="s">
        <v>237</v>
      </c>
      <c r="B110" s="11" t="s">
        <v>13</v>
      </c>
      <c r="C110" s="11">
        <v>75.75</v>
      </c>
      <c r="D110" s="11">
        <v>242.0</v>
      </c>
      <c r="E110" s="11">
        <v>4.68</v>
      </c>
      <c r="F110" s="11">
        <v>0.352046743159993</v>
      </c>
      <c r="G110" s="11">
        <v>19.0</v>
      </c>
      <c r="H110" s="11">
        <v>-0.211474712014004</v>
      </c>
      <c r="I110" s="11">
        <v>31.0</v>
      </c>
      <c r="J110" s="11">
        <v>-0.306964561904511</v>
      </c>
      <c r="K110" s="11">
        <v>118.0</v>
      </c>
      <c r="L110" s="11">
        <v>0.276483628824479</v>
      </c>
      <c r="M110" s="11">
        <v>4.53</v>
      </c>
      <c r="N110" s="11">
        <v>-0.356889673034266</v>
      </c>
      <c r="O110" s="11">
        <v>7.44</v>
      </c>
      <c r="P110" s="11">
        <v>-0.535641588225312</v>
      </c>
      <c r="Q110" s="11">
        <v>-0.782440163193621</v>
      </c>
      <c r="R110" s="11">
        <v>-0.130406693865604</v>
      </c>
      <c r="S110" s="11"/>
      <c r="T110" s="11"/>
      <c r="U110" s="11"/>
      <c r="V110" s="14"/>
      <c r="W110" s="11">
        <v>6.0</v>
      </c>
      <c r="X110" s="11">
        <v>108.0</v>
      </c>
      <c r="Y110" s="11">
        <v>0.0</v>
      </c>
      <c r="Z110" s="11">
        <v>0.0</v>
      </c>
      <c r="AA110" s="11">
        <v>108.0</v>
      </c>
      <c r="AB110" s="11">
        <v>18.0</v>
      </c>
      <c r="AC110" s="14"/>
      <c r="AD110" s="11">
        <v>13.0</v>
      </c>
      <c r="AE110" s="11">
        <v>546.0</v>
      </c>
      <c r="AF110" s="11">
        <v>0.0</v>
      </c>
      <c r="AG110" s="11">
        <v>0.0</v>
      </c>
      <c r="AH110" s="11">
        <v>546.0</v>
      </c>
      <c r="AI110" s="11">
        <v>42.0</v>
      </c>
      <c r="AJ110" s="14"/>
      <c r="AK110" s="11">
        <v>13.0</v>
      </c>
      <c r="AL110" s="11">
        <v>607.0</v>
      </c>
      <c r="AM110" s="11">
        <v>0.0</v>
      </c>
      <c r="AN110" s="11">
        <v>0.0</v>
      </c>
      <c r="AO110" s="11">
        <v>607.0</v>
      </c>
      <c r="AP110" s="11">
        <v>46.6923076923077</v>
      </c>
      <c r="AQ110" s="14"/>
      <c r="AR110" s="11">
        <v>13.0</v>
      </c>
      <c r="AS110" s="11">
        <v>565.0</v>
      </c>
      <c r="AT110" s="11">
        <v>0.0</v>
      </c>
      <c r="AU110" s="11">
        <v>0.0</v>
      </c>
      <c r="AV110" s="11">
        <v>565.0</v>
      </c>
      <c r="AW110" s="11">
        <v>43.4615384615385</v>
      </c>
      <c r="AX110" s="14"/>
      <c r="AY110" s="11">
        <v>15.0</v>
      </c>
      <c r="AZ110" s="11">
        <v>403.0</v>
      </c>
      <c r="BA110" s="11">
        <v>0.0</v>
      </c>
      <c r="BB110" s="11">
        <v>0.0</v>
      </c>
      <c r="BC110" s="11">
        <v>403.0</v>
      </c>
      <c r="BD110" s="11">
        <v>26.8666666666667</v>
      </c>
      <c r="BE110" s="11"/>
    </row>
    <row r="111" ht="15.75" customHeight="1">
      <c r="A111" s="11" t="s">
        <v>269</v>
      </c>
      <c r="B111" s="11" t="s">
        <v>13</v>
      </c>
      <c r="C111" s="11">
        <v>71.75</v>
      </c>
      <c r="D111" s="11">
        <v>246.0</v>
      </c>
      <c r="E111" s="11">
        <v>4.81</v>
      </c>
      <c r="F111" s="11">
        <v>-0.0789870224126106</v>
      </c>
      <c r="G111" s="11">
        <v>25.0</v>
      </c>
      <c r="H111" s="11">
        <v>0.641716367490773</v>
      </c>
      <c r="I111" s="11">
        <v>33.0</v>
      </c>
      <c r="J111" s="11">
        <v>0.155992287969645</v>
      </c>
      <c r="K111" s="11">
        <v>119.0</v>
      </c>
      <c r="L111" s="11">
        <v>0.3820650442894</v>
      </c>
      <c r="M111" s="11"/>
      <c r="N111" s="11"/>
      <c r="O111" s="11"/>
      <c r="P111" s="11"/>
      <c r="Q111" s="11">
        <v>1.10078667733721</v>
      </c>
      <c r="R111" s="11">
        <v>0.275196669334302</v>
      </c>
      <c r="S111" s="11">
        <v>2.0</v>
      </c>
      <c r="T111" s="11">
        <v>45.0</v>
      </c>
      <c r="U111" s="11">
        <v>41.0</v>
      </c>
      <c r="V111" s="14"/>
      <c r="W111" s="11">
        <v>13.0</v>
      </c>
      <c r="X111" s="11">
        <v>0.0</v>
      </c>
      <c r="Y111" s="11">
        <v>1.0</v>
      </c>
      <c r="Z111" s="11">
        <v>207.0</v>
      </c>
      <c r="AA111" s="11">
        <v>208.0</v>
      </c>
      <c r="AB111" s="11">
        <v>16.0</v>
      </c>
      <c r="AC111" s="14"/>
      <c r="AD111" s="11">
        <v>16.0</v>
      </c>
      <c r="AE111" s="11">
        <v>0.0</v>
      </c>
      <c r="AF111" s="11">
        <v>317.0</v>
      </c>
      <c r="AG111" s="11">
        <v>20.0</v>
      </c>
      <c r="AH111" s="11">
        <v>337.0</v>
      </c>
      <c r="AI111" s="11">
        <v>21.0625</v>
      </c>
      <c r="AJ111" s="14"/>
      <c r="AK111" s="11">
        <v>16.0</v>
      </c>
      <c r="AL111" s="11">
        <v>0.0</v>
      </c>
      <c r="AM111" s="11">
        <v>926.0</v>
      </c>
      <c r="AN111" s="11">
        <v>67.0</v>
      </c>
      <c r="AO111" s="11">
        <v>993.0</v>
      </c>
      <c r="AP111" s="11">
        <v>62.0625</v>
      </c>
      <c r="AQ111" s="14"/>
      <c r="AR111" s="11">
        <v>16.0</v>
      </c>
      <c r="AS111" s="11">
        <v>0.0</v>
      </c>
      <c r="AT111" s="11">
        <v>1003.0</v>
      </c>
      <c r="AU111" s="11">
        <v>48.0</v>
      </c>
      <c r="AV111" s="11">
        <v>1051.0</v>
      </c>
      <c r="AW111" s="11">
        <v>65.6875</v>
      </c>
      <c r="AX111" s="14"/>
      <c r="AY111" s="11">
        <v>9.0</v>
      </c>
      <c r="AZ111" s="11">
        <v>0.0</v>
      </c>
      <c r="BA111" s="11">
        <v>198.0</v>
      </c>
      <c r="BB111" s="11">
        <v>5.0</v>
      </c>
      <c r="BC111" s="11">
        <v>203.0</v>
      </c>
      <c r="BD111" s="11">
        <v>22.5555555555556</v>
      </c>
      <c r="BE111" s="11"/>
    </row>
    <row r="112" ht="15.75" customHeight="1">
      <c r="A112" s="11" t="s">
        <v>270</v>
      </c>
      <c r="B112" s="11" t="s">
        <v>13</v>
      </c>
      <c r="C112" s="11">
        <v>73.38</v>
      </c>
      <c r="D112" s="11">
        <v>243.0</v>
      </c>
      <c r="E112" s="11">
        <v>4.72</v>
      </c>
      <c r="F112" s="11">
        <v>0.219420969137653</v>
      </c>
      <c r="G112" s="11">
        <v>23.0</v>
      </c>
      <c r="H112" s="11">
        <v>0.357319340989181</v>
      </c>
      <c r="I112" s="11"/>
      <c r="J112" s="11"/>
      <c r="K112" s="11">
        <v>113.0</v>
      </c>
      <c r="L112" s="11">
        <v>-0.251423448500122</v>
      </c>
      <c r="M112" s="11"/>
      <c r="N112" s="11"/>
      <c r="O112" s="11"/>
      <c r="P112" s="11"/>
      <c r="Q112" s="11">
        <v>0.325316861626712</v>
      </c>
      <c r="R112" s="11">
        <v>0.108438953875571</v>
      </c>
      <c r="S112" s="11"/>
      <c r="T112" s="11"/>
      <c r="U112" s="11"/>
      <c r="V112" s="14"/>
      <c r="W112" s="11">
        <v>16.0</v>
      </c>
      <c r="X112" s="11">
        <v>0.0</v>
      </c>
      <c r="Y112" s="11">
        <v>15.0</v>
      </c>
      <c r="Z112" s="11">
        <v>303.0</v>
      </c>
      <c r="AA112" s="11">
        <v>318.0</v>
      </c>
      <c r="AB112" s="11">
        <v>19.875</v>
      </c>
      <c r="AC112" s="14"/>
      <c r="AD112" s="11">
        <v>5.0</v>
      </c>
      <c r="AE112" s="11">
        <v>0.0</v>
      </c>
      <c r="AF112" s="11">
        <v>0.0</v>
      </c>
      <c r="AG112" s="11">
        <v>67.0</v>
      </c>
      <c r="AH112" s="11">
        <v>67.0</v>
      </c>
      <c r="AI112" s="11">
        <v>13.4</v>
      </c>
      <c r="AJ112" s="14"/>
      <c r="AK112" s="11">
        <v>5.0</v>
      </c>
      <c r="AL112" s="11">
        <v>0.0</v>
      </c>
      <c r="AM112" s="11">
        <v>32.0</v>
      </c>
      <c r="AN112" s="11">
        <v>116.0</v>
      </c>
      <c r="AO112" s="11">
        <v>148.0</v>
      </c>
      <c r="AP112" s="11">
        <v>29.6</v>
      </c>
      <c r="AQ112" s="14"/>
      <c r="AR112" s="11"/>
      <c r="AS112" s="11"/>
      <c r="AT112" s="11"/>
      <c r="AU112" s="11"/>
      <c r="AV112" s="11">
        <v>0.0</v>
      </c>
      <c r="AW112" s="11"/>
      <c r="AX112" s="14"/>
      <c r="AY112" s="11"/>
      <c r="AZ112" s="11"/>
      <c r="BA112" s="11"/>
      <c r="BB112" s="11"/>
      <c r="BC112" s="11">
        <v>0.0</v>
      </c>
      <c r="BD112" s="11"/>
      <c r="BE112" s="11"/>
    </row>
    <row r="113" ht="15.75" customHeight="1">
      <c r="A113" s="11" t="s">
        <v>299</v>
      </c>
      <c r="B113" s="11" t="s">
        <v>13</v>
      </c>
      <c r="C113" s="11">
        <v>73.25</v>
      </c>
      <c r="D113" s="11">
        <v>241.0</v>
      </c>
      <c r="E113" s="11">
        <v>4.82</v>
      </c>
      <c r="F113" s="11">
        <v>-0.112143465918198</v>
      </c>
      <c r="G113" s="11"/>
      <c r="H113" s="11"/>
      <c r="I113" s="11">
        <v>33.0</v>
      </c>
      <c r="J113" s="11">
        <v>0.155992287969645</v>
      </c>
      <c r="K113" s="11">
        <v>113.0</v>
      </c>
      <c r="L113" s="11">
        <v>-0.251423448500122</v>
      </c>
      <c r="M113" s="11">
        <v>4.27</v>
      </c>
      <c r="N113" s="11">
        <v>0.574068667688956</v>
      </c>
      <c r="O113" s="11">
        <v>7.13</v>
      </c>
      <c r="P113" s="11">
        <v>0.228883817694837</v>
      </c>
      <c r="Q113" s="11">
        <v>0.595377858935119</v>
      </c>
      <c r="R113" s="11">
        <v>0.119075571787024</v>
      </c>
      <c r="S113" s="11">
        <v>2.0</v>
      </c>
      <c r="T113" s="11">
        <v>38.0</v>
      </c>
      <c r="U113" s="11">
        <v>36.0</v>
      </c>
      <c r="V113" s="14"/>
      <c r="W113" s="11">
        <v>13.0</v>
      </c>
      <c r="X113" s="11">
        <v>0.0</v>
      </c>
      <c r="Y113" s="11">
        <v>524.0</v>
      </c>
      <c r="Z113" s="11">
        <v>107.0</v>
      </c>
      <c r="AA113" s="11">
        <v>631.0</v>
      </c>
      <c r="AB113" s="11">
        <v>48.5384615384615</v>
      </c>
      <c r="AC113" s="14"/>
      <c r="AD113" s="11">
        <v>10.0</v>
      </c>
      <c r="AE113" s="11">
        <v>0.0</v>
      </c>
      <c r="AF113" s="11">
        <v>457.0</v>
      </c>
      <c r="AG113" s="11">
        <v>51.0</v>
      </c>
      <c r="AH113" s="11">
        <v>508.0</v>
      </c>
      <c r="AI113" s="11">
        <v>50.8</v>
      </c>
      <c r="AJ113" s="14"/>
      <c r="AK113" s="11">
        <v>12.0</v>
      </c>
      <c r="AL113" s="11">
        <v>0.0</v>
      </c>
      <c r="AM113" s="11">
        <v>710.0</v>
      </c>
      <c r="AN113" s="11">
        <v>21.0</v>
      </c>
      <c r="AO113" s="11">
        <v>731.0</v>
      </c>
      <c r="AP113" s="11">
        <v>60.9166666666667</v>
      </c>
      <c r="AQ113" s="14"/>
      <c r="AR113" s="11">
        <v>3.0</v>
      </c>
      <c r="AS113" s="11">
        <v>0.0</v>
      </c>
      <c r="AT113" s="11">
        <v>142.0</v>
      </c>
      <c r="AU113" s="11">
        <v>8.0</v>
      </c>
      <c r="AV113" s="11">
        <v>150.0</v>
      </c>
      <c r="AW113" s="11">
        <v>50.0</v>
      </c>
      <c r="AX113" s="14"/>
      <c r="AY113" s="11">
        <v>16.0</v>
      </c>
      <c r="AZ113" s="11">
        <v>0.0</v>
      </c>
      <c r="BA113" s="11">
        <v>501.0</v>
      </c>
      <c r="BB113" s="11">
        <v>73.0</v>
      </c>
      <c r="BC113" s="11">
        <v>574.0</v>
      </c>
      <c r="BD113" s="11">
        <v>35.875</v>
      </c>
      <c r="BE113" s="11"/>
    </row>
    <row r="114" ht="15.75" customHeight="1">
      <c r="A114" s="11" t="s">
        <v>376</v>
      </c>
      <c r="B114" s="11" t="s">
        <v>13</v>
      </c>
      <c r="C114" s="11">
        <v>72.88</v>
      </c>
      <c r="D114" s="11">
        <v>246.0</v>
      </c>
      <c r="E114" s="11">
        <v>4.91</v>
      </c>
      <c r="F114" s="11">
        <v>-0.410551457468462</v>
      </c>
      <c r="G114" s="11">
        <v>22.0</v>
      </c>
      <c r="H114" s="11">
        <v>0.215120827738384</v>
      </c>
      <c r="I114" s="11">
        <v>32.5</v>
      </c>
      <c r="J114" s="11">
        <v>0.0402530755011059</v>
      </c>
      <c r="K114" s="11">
        <v>117.0</v>
      </c>
      <c r="L114" s="11">
        <v>0.170902213359559</v>
      </c>
      <c r="M114" s="11"/>
      <c r="N114" s="11"/>
      <c r="O114" s="11"/>
      <c r="P114" s="11"/>
      <c r="Q114" s="11">
        <v>0.0157246591305877</v>
      </c>
      <c r="R114" s="11">
        <v>0.00393116478264693</v>
      </c>
      <c r="S114" s="11">
        <v>7.0</v>
      </c>
      <c r="T114" s="11">
        <v>232.0</v>
      </c>
      <c r="U114" s="11">
        <v>183.0</v>
      </c>
      <c r="V114" s="14"/>
      <c r="W114" s="11">
        <v>7.0</v>
      </c>
      <c r="X114" s="11">
        <v>0.0</v>
      </c>
      <c r="Y114" s="11">
        <v>0.0</v>
      </c>
      <c r="Z114" s="11">
        <v>90.0</v>
      </c>
      <c r="AA114" s="11">
        <v>90.0</v>
      </c>
      <c r="AB114" s="11">
        <v>12.8571428571429</v>
      </c>
      <c r="AC114" s="14"/>
      <c r="AD114" s="11">
        <v>14.0</v>
      </c>
      <c r="AE114" s="11">
        <v>0.0</v>
      </c>
      <c r="AF114" s="11">
        <v>357.0</v>
      </c>
      <c r="AG114" s="11">
        <v>119.0</v>
      </c>
      <c r="AH114" s="11">
        <v>476.0</v>
      </c>
      <c r="AI114" s="11">
        <v>34.0</v>
      </c>
      <c r="AJ114" s="14"/>
      <c r="AK114" s="11">
        <v>1.0</v>
      </c>
      <c r="AL114" s="11">
        <v>0.0</v>
      </c>
      <c r="AM114" s="11">
        <v>15.0</v>
      </c>
      <c r="AN114" s="11">
        <v>1.0</v>
      </c>
      <c r="AO114" s="11">
        <v>16.0</v>
      </c>
      <c r="AP114" s="11">
        <v>16.0</v>
      </c>
      <c r="AQ114" s="14"/>
      <c r="AR114" s="11">
        <v>7.0</v>
      </c>
      <c r="AS114" s="11">
        <v>0.0</v>
      </c>
      <c r="AT114" s="11">
        <v>0.0</v>
      </c>
      <c r="AU114" s="11">
        <v>81.0</v>
      </c>
      <c r="AV114" s="11">
        <v>81.0</v>
      </c>
      <c r="AW114" s="11">
        <v>11.5714285714286</v>
      </c>
      <c r="AX114" s="14"/>
      <c r="AY114" s="11"/>
      <c r="AZ114" s="11"/>
      <c r="BA114" s="11"/>
      <c r="BB114" s="11"/>
      <c r="BC114" s="11">
        <v>0.0</v>
      </c>
      <c r="BD114" s="11"/>
      <c r="BE114" s="11"/>
    </row>
    <row r="115" ht="15.75" customHeight="1">
      <c r="A115" s="11" t="s">
        <v>393</v>
      </c>
      <c r="B115" s="11" t="s">
        <v>13</v>
      </c>
      <c r="C115" s="11">
        <v>72.88</v>
      </c>
      <c r="D115" s="11">
        <v>240.0</v>
      </c>
      <c r="E115" s="11">
        <v>4.84</v>
      </c>
      <c r="F115" s="11">
        <v>-0.178456352929366</v>
      </c>
      <c r="G115" s="11">
        <v>19.0</v>
      </c>
      <c r="H115" s="11">
        <v>-0.211474712014004</v>
      </c>
      <c r="I115" s="11">
        <v>33.0</v>
      </c>
      <c r="J115" s="11">
        <v>0.155992287969645</v>
      </c>
      <c r="K115" s="11">
        <v>118.0</v>
      </c>
      <c r="L115" s="11">
        <v>0.276483628824479</v>
      </c>
      <c r="M115" s="11">
        <v>4.2</v>
      </c>
      <c r="N115" s="11">
        <v>0.824711297883667</v>
      </c>
      <c r="O115" s="11">
        <v>6.99</v>
      </c>
      <c r="P115" s="11">
        <v>0.574153355852323</v>
      </c>
      <c r="Q115" s="11">
        <v>1.44140950558674</v>
      </c>
      <c r="R115" s="11">
        <v>0.240234917597791</v>
      </c>
      <c r="S115" s="11">
        <v>7.0</v>
      </c>
      <c r="T115" s="11">
        <v>235.0</v>
      </c>
      <c r="U115" s="11">
        <v>186.0</v>
      </c>
      <c r="V115" s="14"/>
      <c r="W115" s="11">
        <v>2.0</v>
      </c>
      <c r="X115" s="11">
        <v>0.0</v>
      </c>
      <c r="Y115" s="11">
        <v>1.0</v>
      </c>
      <c r="Z115" s="11">
        <v>10.0</v>
      </c>
      <c r="AA115" s="11">
        <v>11.0</v>
      </c>
      <c r="AB115" s="11">
        <v>5.5</v>
      </c>
      <c r="AC115" s="14"/>
      <c r="AD115" s="11">
        <v>3.0</v>
      </c>
      <c r="AE115" s="11">
        <v>0.0</v>
      </c>
      <c r="AF115" s="11">
        <v>3.0</v>
      </c>
      <c r="AG115" s="11">
        <v>51.0</v>
      </c>
      <c r="AH115" s="11">
        <v>54.0</v>
      </c>
      <c r="AI115" s="11">
        <v>18.0</v>
      </c>
      <c r="AJ115" s="14"/>
      <c r="AK115" s="11"/>
      <c r="AL115" s="11"/>
      <c r="AM115" s="11"/>
      <c r="AN115" s="11"/>
      <c r="AO115" s="11">
        <v>0.0</v>
      </c>
      <c r="AP115" s="11"/>
      <c r="AQ115" s="14"/>
      <c r="AR115" s="11"/>
      <c r="AS115" s="11"/>
      <c r="AT115" s="11"/>
      <c r="AU115" s="11"/>
      <c r="AV115" s="11">
        <v>0.0</v>
      </c>
      <c r="AW115" s="11"/>
      <c r="AX115" s="14"/>
      <c r="AY115" s="11"/>
      <c r="AZ115" s="11"/>
      <c r="BA115" s="11"/>
      <c r="BB115" s="11"/>
      <c r="BC115" s="11">
        <v>0.0</v>
      </c>
      <c r="BD115" s="11"/>
      <c r="BE115" s="11"/>
    </row>
    <row r="116" ht="15.75" customHeight="1">
      <c r="A116" s="11" t="s">
        <v>409</v>
      </c>
      <c r="B116" s="11" t="s">
        <v>13</v>
      </c>
      <c r="C116" s="11">
        <v>73.0</v>
      </c>
      <c r="D116" s="11">
        <v>235.0</v>
      </c>
      <c r="E116" s="11">
        <v>4.78</v>
      </c>
      <c r="F116" s="11">
        <v>0.020482308104142</v>
      </c>
      <c r="G116" s="11">
        <v>21.0</v>
      </c>
      <c r="H116" s="11">
        <v>0.0729223144875881</v>
      </c>
      <c r="I116" s="11">
        <v>31.5</v>
      </c>
      <c r="J116" s="11">
        <v>-0.191225349435972</v>
      </c>
      <c r="K116" s="11">
        <v>111.0</v>
      </c>
      <c r="L116" s="11">
        <v>-0.462586279429963</v>
      </c>
      <c r="M116" s="11">
        <v>4.51</v>
      </c>
      <c r="N116" s="11">
        <v>-0.285277492978632</v>
      </c>
      <c r="O116" s="11">
        <v>7.41</v>
      </c>
      <c r="P116" s="11">
        <v>-0.461655258620136</v>
      </c>
      <c r="Q116" s="11">
        <v>-1.30733975787297</v>
      </c>
      <c r="R116" s="11">
        <v>-0.217889959645495</v>
      </c>
      <c r="S116" s="11"/>
      <c r="T116" s="11"/>
      <c r="U116" s="11"/>
      <c r="V116" s="14"/>
      <c r="W116" s="11"/>
      <c r="X116" s="11"/>
      <c r="Y116" s="11"/>
      <c r="Z116" s="11"/>
      <c r="AA116" s="11">
        <v>0.0</v>
      </c>
      <c r="AB116" s="11"/>
      <c r="AC116" s="14"/>
      <c r="AD116" s="11"/>
      <c r="AE116" s="11"/>
      <c r="AF116" s="11"/>
      <c r="AG116" s="11"/>
      <c r="AH116" s="11">
        <v>0.0</v>
      </c>
      <c r="AI116" s="11"/>
      <c r="AJ116" s="14"/>
      <c r="AK116" s="11"/>
      <c r="AL116" s="11"/>
      <c r="AM116" s="11"/>
      <c r="AN116" s="11"/>
      <c r="AO116" s="11">
        <v>0.0</v>
      </c>
      <c r="AP116" s="11"/>
      <c r="AQ116" s="14"/>
      <c r="AR116" s="11"/>
      <c r="AS116" s="11"/>
      <c r="AT116" s="11"/>
      <c r="AU116" s="11"/>
      <c r="AV116" s="11">
        <v>0.0</v>
      </c>
      <c r="AW116" s="11"/>
      <c r="AX116" s="14"/>
      <c r="AY116" s="11"/>
      <c r="AZ116" s="11"/>
      <c r="BA116" s="11"/>
      <c r="BB116" s="11"/>
      <c r="BC116" s="11">
        <v>0.0</v>
      </c>
      <c r="BD116" s="11"/>
      <c r="BE116" s="11"/>
    </row>
    <row r="117" ht="15.75" customHeight="1">
      <c r="A117" s="11" t="s">
        <v>160</v>
      </c>
      <c r="B117" s="11" t="s">
        <v>161</v>
      </c>
      <c r="C117" s="11">
        <v>74.0</v>
      </c>
      <c r="D117" s="11">
        <v>193.0</v>
      </c>
      <c r="E117" s="11">
        <v>4.74</v>
      </c>
      <c r="F117" s="11">
        <v>0.153108082126482</v>
      </c>
      <c r="G117" s="11"/>
      <c r="H117" s="11"/>
      <c r="I117" s="11">
        <v>33.5</v>
      </c>
      <c r="J117" s="11">
        <v>0.271731500438184</v>
      </c>
      <c r="K117" s="11">
        <v>116.0</v>
      </c>
      <c r="L117" s="11">
        <v>0.0653207978946388</v>
      </c>
      <c r="M117" s="11"/>
      <c r="N117" s="11"/>
      <c r="O117" s="11"/>
      <c r="P117" s="11"/>
      <c r="Q117" s="11">
        <v>0.490160380459304</v>
      </c>
      <c r="R117" s="11">
        <v>0.163386793486435</v>
      </c>
      <c r="S117" s="11">
        <v>6.0</v>
      </c>
      <c r="T117" s="11">
        <v>177.0</v>
      </c>
      <c r="U117" s="11">
        <v>147.0</v>
      </c>
      <c r="V117" s="14"/>
      <c r="W117" s="11"/>
      <c r="X117" s="11"/>
      <c r="Y117" s="11"/>
      <c r="Z117" s="11"/>
      <c r="AA117" s="11">
        <v>0.0</v>
      </c>
      <c r="AB117" s="11"/>
      <c r="AC117" s="14"/>
      <c r="AD117" s="11"/>
      <c r="AE117" s="11"/>
      <c r="AF117" s="11"/>
      <c r="AG117" s="11"/>
      <c r="AH117" s="11">
        <v>0.0</v>
      </c>
      <c r="AI117" s="11"/>
      <c r="AJ117" s="14"/>
      <c r="AK117" s="11">
        <v>15.0</v>
      </c>
      <c r="AL117" s="11">
        <v>0.0</v>
      </c>
      <c r="AM117" s="11">
        <v>0.0</v>
      </c>
      <c r="AN117" s="11">
        <v>148.0</v>
      </c>
      <c r="AO117" s="11">
        <v>148.0</v>
      </c>
      <c r="AP117" s="11">
        <v>9.86666666666667</v>
      </c>
      <c r="AQ117" s="14"/>
      <c r="AR117" s="11">
        <v>16.0</v>
      </c>
      <c r="AS117" s="11">
        <v>0.0</v>
      </c>
      <c r="AT117" s="11">
        <v>0.0</v>
      </c>
      <c r="AU117" s="11">
        <v>173.0</v>
      </c>
      <c r="AV117" s="11">
        <v>173.0</v>
      </c>
      <c r="AW117" s="11">
        <v>10.8125</v>
      </c>
      <c r="AX117" s="14"/>
      <c r="AY117" s="11"/>
      <c r="AZ117" s="11"/>
      <c r="BA117" s="11"/>
      <c r="BB117" s="11"/>
      <c r="BC117" s="11">
        <v>0.0</v>
      </c>
      <c r="BD117" s="11"/>
      <c r="BE117" s="11"/>
    </row>
    <row r="118" ht="15.75" customHeight="1">
      <c r="A118" s="11" t="s">
        <v>290</v>
      </c>
      <c r="B118" s="11" t="s">
        <v>291</v>
      </c>
      <c r="C118" s="11">
        <v>77.0</v>
      </c>
      <c r="D118" s="11">
        <v>258.0</v>
      </c>
      <c r="E118" s="11">
        <v>5.05</v>
      </c>
      <c r="F118" s="11">
        <v>-0.874741666546649</v>
      </c>
      <c r="G118" s="11">
        <v>24.0</v>
      </c>
      <c r="H118" s="11">
        <v>0.499517854239977</v>
      </c>
      <c r="I118" s="11"/>
      <c r="J118" s="11"/>
      <c r="K118" s="11">
        <v>106.0</v>
      </c>
      <c r="L118" s="11">
        <v>-0.990493356754564</v>
      </c>
      <c r="M118" s="11"/>
      <c r="N118" s="11"/>
      <c r="O118" s="11"/>
      <c r="P118" s="11"/>
      <c r="Q118" s="11">
        <v>-1.36571716906124</v>
      </c>
      <c r="R118" s="11">
        <v>-0.455239056353745</v>
      </c>
      <c r="S118" s="11"/>
      <c r="T118" s="11"/>
      <c r="U118" s="11"/>
      <c r="V118" s="14"/>
      <c r="W118" s="11"/>
      <c r="X118" s="11"/>
      <c r="Y118" s="11"/>
      <c r="Z118" s="11"/>
      <c r="AA118" s="11">
        <v>0.0</v>
      </c>
      <c r="AB118" s="11"/>
      <c r="AC118" s="14"/>
      <c r="AD118" s="11"/>
      <c r="AE118" s="11"/>
      <c r="AF118" s="11"/>
      <c r="AG118" s="11"/>
      <c r="AH118" s="11">
        <v>0.0</v>
      </c>
      <c r="AI118" s="11"/>
      <c r="AJ118" s="14"/>
      <c r="AK118" s="11"/>
      <c r="AL118" s="11"/>
      <c r="AM118" s="11"/>
      <c r="AN118" s="11"/>
      <c r="AO118" s="11">
        <v>0.0</v>
      </c>
      <c r="AP118" s="11"/>
      <c r="AQ118" s="14"/>
      <c r="AR118" s="11"/>
      <c r="AS118" s="11"/>
      <c r="AT118" s="11"/>
      <c r="AU118" s="11"/>
      <c r="AV118" s="11">
        <v>0.0</v>
      </c>
      <c r="AW118" s="11"/>
      <c r="AX118" s="14"/>
      <c r="AY118" s="11"/>
      <c r="AZ118" s="11"/>
      <c r="BA118" s="11"/>
      <c r="BB118" s="11"/>
      <c r="BC118" s="11">
        <v>0.0</v>
      </c>
      <c r="BD118" s="11"/>
      <c r="BE118" s="11"/>
    </row>
    <row r="119" ht="15.75" customHeight="1">
      <c r="A119" s="11" t="s">
        <v>39</v>
      </c>
      <c r="B119" s="11" t="s">
        <v>40</v>
      </c>
      <c r="C119" s="11">
        <v>75.13</v>
      </c>
      <c r="D119" s="11">
        <v>312.0</v>
      </c>
      <c r="E119" s="11">
        <v>4.95</v>
      </c>
      <c r="F119" s="11">
        <v>-0.543177231490801</v>
      </c>
      <c r="G119" s="11">
        <v>27.0</v>
      </c>
      <c r="H119" s="11">
        <v>0.926113393992366</v>
      </c>
      <c r="I119" s="11"/>
      <c r="J119" s="11"/>
      <c r="K119" s="11"/>
      <c r="L119" s="11"/>
      <c r="M119" s="11"/>
      <c r="N119" s="11"/>
      <c r="O119" s="11"/>
      <c r="P119" s="11"/>
      <c r="Q119" s="11">
        <v>0.382936162501565</v>
      </c>
      <c r="R119" s="11">
        <v>0.191468081250782</v>
      </c>
      <c r="S119" s="11"/>
      <c r="T119" s="11"/>
      <c r="U119" s="11"/>
      <c r="V119" s="14"/>
      <c r="W119" s="11">
        <v>14.0</v>
      </c>
      <c r="X119" s="11">
        <v>81.0</v>
      </c>
      <c r="Y119" s="11">
        <v>0.0</v>
      </c>
      <c r="Z119" s="11">
        <v>71.0</v>
      </c>
      <c r="AA119" s="11">
        <v>152.0</v>
      </c>
      <c r="AB119" s="11">
        <v>10.8571428571429</v>
      </c>
      <c r="AC119" s="14"/>
      <c r="AD119" s="11">
        <v>14.0</v>
      </c>
      <c r="AE119" s="11">
        <v>419.0</v>
      </c>
      <c r="AF119" s="11">
        <v>0.0</v>
      </c>
      <c r="AG119" s="11">
        <v>68.0</v>
      </c>
      <c r="AH119" s="11">
        <v>487.0</v>
      </c>
      <c r="AI119" s="11">
        <v>34.7857142857143</v>
      </c>
      <c r="AJ119" s="14"/>
      <c r="AK119" s="11">
        <v>15.0</v>
      </c>
      <c r="AL119" s="11">
        <v>272.0</v>
      </c>
      <c r="AM119" s="11">
        <v>0.0</v>
      </c>
      <c r="AN119" s="11">
        <v>53.0</v>
      </c>
      <c r="AO119" s="11">
        <v>325.0</v>
      </c>
      <c r="AP119" s="11">
        <v>21.6666666666667</v>
      </c>
      <c r="AQ119" s="14"/>
      <c r="AR119" s="11">
        <v>14.0</v>
      </c>
      <c r="AS119" s="11">
        <v>373.0</v>
      </c>
      <c r="AT119" s="11">
        <v>0.0</v>
      </c>
      <c r="AU119" s="11">
        <v>45.0</v>
      </c>
      <c r="AV119" s="11">
        <v>418.0</v>
      </c>
      <c r="AW119" s="11">
        <v>29.8571428571429</v>
      </c>
      <c r="AX119" s="14"/>
      <c r="AY119" s="11"/>
      <c r="AZ119" s="11"/>
      <c r="BA119" s="11"/>
      <c r="BB119" s="11"/>
      <c r="BC119" s="11">
        <v>0.0</v>
      </c>
      <c r="BD119" s="11"/>
      <c r="BE119" s="11"/>
    </row>
    <row r="120" ht="15.75" customHeight="1">
      <c r="A120" s="11" t="s">
        <v>89</v>
      </c>
      <c r="B120" s="11" t="s">
        <v>40</v>
      </c>
      <c r="C120" s="11">
        <v>74.0</v>
      </c>
      <c r="D120" s="11">
        <v>317.0</v>
      </c>
      <c r="E120" s="11">
        <v>5.49</v>
      </c>
      <c r="F120" s="11">
        <v>-2.33362518079239</v>
      </c>
      <c r="G120" s="11"/>
      <c r="H120" s="11"/>
      <c r="I120" s="11"/>
      <c r="J120" s="11"/>
      <c r="K120" s="11">
        <v>110.0</v>
      </c>
      <c r="L120" s="11">
        <v>-0.568167694894883</v>
      </c>
      <c r="M120" s="11"/>
      <c r="N120" s="11"/>
      <c r="O120" s="11"/>
      <c r="P120" s="11"/>
      <c r="Q120" s="11">
        <v>-2.90179287568727</v>
      </c>
      <c r="R120" s="11">
        <v>-1.45089643784364</v>
      </c>
      <c r="S120" s="11">
        <v>1.0</v>
      </c>
      <c r="T120" s="11">
        <v>10.0</v>
      </c>
      <c r="U120" s="11">
        <v>10.0</v>
      </c>
      <c r="V120" s="14"/>
      <c r="W120" s="11">
        <v>16.0</v>
      </c>
      <c r="X120" s="11">
        <v>1075.0</v>
      </c>
      <c r="Y120" s="11">
        <v>0.0</v>
      </c>
      <c r="Z120" s="11">
        <v>70.0</v>
      </c>
      <c r="AA120" s="11">
        <v>1145.0</v>
      </c>
      <c r="AB120" s="11">
        <v>71.5625</v>
      </c>
      <c r="AC120" s="14"/>
      <c r="AD120" s="11">
        <v>16.0</v>
      </c>
      <c r="AE120" s="11">
        <v>965.0</v>
      </c>
      <c r="AF120" s="11">
        <v>0.0</v>
      </c>
      <c r="AG120" s="11">
        <v>49.0</v>
      </c>
      <c r="AH120" s="11">
        <v>1014.0</v>
      </c>
      <c r="AI120" s="11">
        <v>63.375</v>
      </c>
      <c r="AJ120" s="14"/>
      <c r="AK120" s="11">
        <v>14.0</v>
      </c>
      <c r="AL120" s="11">
        <v>830.0</v>
      </c>
      <c r="AM120" s="11">
        <v>0.0</v>
      </c>
      <c r="AN120" s="11">
        <v>36.0</v>
      </c>
      <c r="AO120" s="11">
        <v>866.0</v>
      </c>
      <c r="AP120" s="11">
        <v>61.8571428571429</v>
      </c>
      <c r="AQ120" s="14"/>
      <c r="AR120" s="11">
        <v>2.0</v>
      </c>
      <c r="AS120" s="11">
        <v>134.0</v>
      </c>
      <c r="AT120" s="11">
        <v>0.0</v>
      </c>
      <c r="AU120" s="11">
        <v>5.0</v>
      </c>
      <c r="AV120" s="11">
        <v>139.0</v>
      </c>
      <c r="AW120" s="11">
        <v>69.5</v>
      </c>
      <c r="AX120" s="14"/>
      <c r="AY120" s="11">
        <v>11.0</v>
      </c>
      <c r="AZ120" s="11">
        <v>316.0</v>
      </c>
      <c r="BA120" s="11">
        <v>0.0</v>
      </c>
      <c r="BB120" s="11">
        <v>41.0</v>
      </c>
      <c r="BC120" s="11">
        <v>357.0</v>
      </c>
      <c r="BD120" s="11">
        <v>32.4545454545455</v>
      </c>
      <c r="BE120" s="11"/>
    </row>
    <row r="121" ht="15.75" customHeight="1">
      <c r="A121" s="11" t="s">
        <v>93</v>
      </c>
      <c r="B121" s="11" t="s">
        <v>40</v>
      </c>
      <c r="C121" s="11">
        <v>74.63</v>
      </c>
      <c r="D121" s="11">
        <v>305.0</v>
      </c>
      <c r="E121" s="11">
        <v>5.25</v>
      </c>
      <c r="F121" s="11">
        <v>-1.53787053665835</v>
      </c>
      <c r="G121" s="11">
        <v>29.0</v>
      </c>
      <c r="H121" s="11">
        <v>1.21051042049396</v>
      </c>
      <c r="I121" s="11">
        <v>27.5</v>
      </c>
      <c r="J121" s="11">
        <v>-1.11713904918428</v>
      </c>
      <c r="K121" s="11">
        <v>99.0</v>
      </c>
      <c r="L121" s="11">
        <v>-1.72956326500901</v>
      </c>
      <c r="M121" s="11">
        <v>4.77</v>
      </c>
      <c r="N121" s="11">
        <v>-1.21623583370185</v>
      </c>
      <c r="O121" s="11">
        <v>8.09</v>
      </c>
      <c r="P121" s="11">
        <v>-2.13867872967078</v>
      </c>
      <c r="Q121" s="11">
        <v>-6.52897699373031</v>
      </c>
      <c r="R121" s="11">
        <v>-1.08816283228839</v>
      </c>
      <c r="S121" s="11"/>
      <c r="T121" s="11"/>
      <c r="U121" s="11"/>
      <c r="V121" s="14"/>
      <c r="W121" s="11">
        <v>4.0</v>
      </c>
      <c r="X121" s="11">
        <v>0.0</v>
      </c>
      <c r="Y121" s="11">
        <v>0.0</v>
      </c>
      <c r="Z121" s="11">
        <v>19.0</v>
      </c>
      <c r="AA121" s="11">
        <v>19.0</v>
      </c>
      <c r="AB121" s="11">
        <v>4.75</v>
      </c>
      <c r="AC121" s="14"/>
      <c r="AD121" s="11">
        <v>1.0</v>
      </c>
      <c r="AE121" s="11">
        <v>0.0</v>
      </c>
      <c r="AF121" s="11">
        <v>0.0</v>
      </c>
      <c r="AG121" s="11">
        <v>5.0</v>
      </c>
      <c r="AH121" s="11">
        <v>5.0</v>
      </c>
      <c r="AI121" s="11">
        <v>5.0</v>
      </c>
      <c r="AJ121" s="14"/>
      <c r="AK121" s="11">
        <v>1.0</v>
      </c>
      <c r="AL121" s="11">
        <v>4.0</v>
      </c>
      <c r="AM121" s="11">
        <v>0.0</v>
      </c>
      <c r="AN121" s="11">
        <v>5.0</v>
      </c>
      <c r="AO121" s="11">
        <v>9.0</v>
      </c>
      <c r="AP121" s="11">
        <v>9.0</v>
      </c>
      <c r="AQ121" s="14"/>
      <c r="AR121" s="11"/>
      <c r="AS121" s="11"/>
      <c r="AT121" s="11"/>
      <c r="AU121" s="11"/>
      <c r="AV121" s="11">
        <v>0.0</v>
      </c>
      <c r="AW121" s="11"/>
      <c r="AX121" s="14"/>
      <c r="AY121" s="11"/>
      <c r="AZ121" s="11"/>
      <c r="BA121" s="11"/>
      <c r="BB121" s="11"/>
      <c r="BC121" s="11">
        <v>0.0</v>
      </c>
      <c r="BD121" s="11"/>
      <c r="BE121" s="11"/>
    </row>
    <row r="122" ht="15.75" customHeight="1">
      <c r="A122" s="11" t="s">
        <v>166</v>
      </c>
      <c r="B122" s="11" t="s">
        <v>40</v>
      </c>
      <c r="C122" s="11">
        <v>75.38</v>
      </c>
      <c r="D122" s="11">
        <v>300.0</v>
      </c>
      <c r="E122" s="11">
        <v>5.06</v>
      </c>
      <c r="F122" s="11">
        <v>-0.907898110052234</v>
      </c>
      <c r="G122" s="11">
        <v>24.0</v>
      </c>
      <c r="H122" s="11">
        <v>0.499517854239977</v>
      </c>
      <c r="I122" s="11">
        <v>30.0</v>
      </c>
      <c r="J122" s="11">
        <v>-0.538442986841589</v>
      </c>
      <c r="K122" s="11">
        <v>107.0</v>
      </c>
      <c r="L122" s="11">
        <v>-0.884911941289644</v>
      </c>
      <c r="M122" s="11">
        <v>5.0</v>
      </c>
      <c r="N122" s="11">
        <v>-2.03977590434162</v>
      </c>
      <c r="O122" s="11">
        <v>7.77</v>
      </c>
      <c r="P122" s="11">
        <v>-1.34949121388224</v>
      </c>
      <c r="Q122" s="11">
        <v>-5.22100230216735</v>
      </c>
      <c r="R122" s="11">
        <v>-0.870167050361226</v>
      </c>
      <c r="S122" s="11">
        <v>4.0</v>
      </c>
      <c r="T122" s="11">
        <v>116.0</v>
      </c>
      <c r="U122" s="11">
        <v>102.0</v>
      </c>
      <c r="V122" s="14"/>
      <c r="W122" s="11"/>
      <c r="X122" s="11"/>
      <c r="Y122" s="11"/>
      <c r="Z122" s="11"/>
      <c r="AA122" s="11">
        <v>0.0</v>
      </c>
      <c r="AB122" s="11"/>
      <c r="AC122" s="14"/>
      <c r="AD122" s="11">
        <v>10.0</v>
      </c>
      <c r="AE122" s="11">
        <v>9.0</v>
      </c>
      <c r="AF122" s="11">
        <v>0.0</v>
      </c>
      <c r="AG122" s="11">
        <v>52.0</v>
      </c>
      <c r="AH122" s="11">
        <v>61.0</v>
      </c>
      <c r="AI122" s="11">
        <v>6.1</v>
      </c>
      <c r="AJ122" s="14"/>
      <c r="AK122" s="11">
        <v>7.0</v>
      </c>
      <c r="AL122" s="11">
        <v>199.0</v>
      </c>
      <c r="AM122" s="11">
        <v>0.0</v>
      </c>
      <c r="AN122" s="11">
        <v>32.0</v>
      </c>
      <c r="AO122" s="11">
        <v>231.0</v>
      </c>
      <c r="AP122" s="11">
        <v>33.0</v>
      </c>
      <c r="AQ122" s="14"/>
      <c r="AR122" s="11">
        <v>15.0</v>
      </c>
      <c r="AS122" s="11">
        <v>787.0</v>
      </c>
      <c r="AT122" s="11">
        <v>0.0</v>
      </c>
      <c r="AU122" s="11">
        <v>82.0</v>
      </c>
      <c r="AV122" s="11">
        <v>869.0</v>
      </c>
      <c r="AW122" s="11">
        <v>57.9333333333333</v>
      </c>
      <c r="AX122" s="14"/>
      <c r="AY122" s="11">
        <v>10.0</v>
      </c>
      <c r="AZ122" s="11">
        <v>612.0</v>
      </c>
      <c r="BA122" s="11">
        <v>0.0</v>
      </c>
      <c r="BB122" s="11">
        <v>42.0</v>
      </c>
      <c r="BC122" s="11">
        <v>654.0</v>
      </c>
      <c r="BD122" s="11">
        <v>65.4</v>
      </c>
      <c r="BE122" s="11"/>
    </row>
    <row r="123" ht="15.75" customHeight="1">
      <c r="A123" s="11" t="s">
        <v>171</v>
      </c>
      <c r="B123" s="11" t="s">
        <v>40</v>
      </c>
      <c r="C123" s="11">
        <v>76.13</v>
      </c>
      <c r="D123" s="11">
        <v>317.0</v>
      </c>
      <c r="E123" s="11">
        <v>5.31</v>
      </c>
      <c r="F123" s="11">
        <v>-1.73680919769186</v>
      </c>
      <c r="G123" s="11">
        <v>23.0</v>
      </c>
      <c r="H123" s="11">
        <v>0.357319340989181</v>
      </c>
      <c r="I123" s="11">
        <v>22.2</v>
      </c>
      <c r="J123" s="11">
        <v>-2.3439747013508</v>
      </c>
      <c r="K123" s="11">
        <v>105.0</v>
      </c>
      <c r="L123" s="11">
        <v>-1.09607477221948</v>
      </c>
      <c r="M123" s="11">
        <v>4.65</v>
      </c>
      <c r="N123" s="11">
        <v>-0.78656275336806</v>
      </c>
      <c r="O123" s="11">
        <v>7.72</v>
      </c>
      <c r="P123" s="11">
        <v>-1.22618066454028</v>
      </c>
      <c r="Q123" s="11">
        <v>-6.8322827481813</v>
      </c>
      <c r="R123" s="11">
        <v>-1.13871379136355</v>
      </c>
      <c r="S123" s="11">
        <v>4.0</v>
      </c>
      <c r="T123" s="11">
        <v>108.0</v>
      </c>
      <c r="U123" s="11">
        <v>95.0</v>
      </c>
      <c r="V123" s="14"/>
      <c r="W123" s="11"/>
      <c r="X123" s="11"/>
      <c r="Y123" s="11"/>
      <c r="Z123" s="11"/>
      <c r="AA123" s="11">
        <v>0.0</v>
      </c>
      <c r="AB123" s="11"/>
      <c r="AC123" s="14"/>
      <c r="AD123" s="11"/>
      <c r="AE123" s="11"/>
      <c r="AF123" s="11"/>
      <c r="AG123" s="11"/>
      <c r="AH123" s="11">
        <v>0.0</v>
      </c>
      <c r="AI123" s="11"/>
      <c r="AJ123" s="14"/>
      <c r="AK123" s="11"/>
      <c r="AL123" s="11"/>
      <c r="AM123" s="11"/>
      <c r="AN123" s="11"/>
      <c r="AO123" s="11">
        <v>0.0</v>
      </c>
      <c r="AP123" s="11"/>
      <c r="AQ123" s="14"/>
      <c r="AR123" s="11"/>
      <c r="AS123" s="11"/>
      <c r="AT123" s="11"/>
      <c r="AU123" s="11"/>
      <c r="AV123" s="11">
        <v>0.0</v>
      </c>
      <c r="AW123" s="11"/>
      <c r="AX123" s="14"/>
      <c r="AY123" s="11"/>
      <c r="AZ123" s="11"/>
      <c r="BA123" s="11"/>
      <c r="BB123" s="11"/>
      <c r="BC123" s="11">
        <v>0.0</v>
      </c>
      <c r="BD123" s="11"/>
      <c r="BE123" s="11"/>
    </row>
    <row r="124" ht="15.75" customHeight="1">
      <c r="A124" s="11" t="s">
        <v>176</v>
      </c>
      <c r="B124" s="11" t="s">
        <v>40</v>
      </c>
      <c r="C124" s="11">
        <v>76.13</v>
      </c>
      <c r="D124" s="11">
        <v>320.0</v>
      </c>
      <c r="E124" s="11">
        <v>5.25</v>
      </c>
      <c r="F124" s="11">
        <v>-1.53787053665835</v>
      </c>
      <c r="G124" s="11">
        <v>36.0</v>
      </c>
      <c r="H124" s="11">
        <v>2.20590001324953</v>
      </c>
      <c r="I124" s="11">
        <v>28.0</v>
      </c>
      <c r="J124" s="11">
        <v>-1.00139983671574</v>
      </c>
      <c r="K124" s="11">
        <v>95.0</v>
      </c>
      <c r="L124" s="11">
        <v>-2.15188892686869</v>
      </c>
      <c r="M124" s="11">
        <v>5.09</v>
      </c>
      <c r="N124" s="11">
        <v>-2.36203071459197</v>
      </c>
      <c r="O124" s="11">
        <v>7.99</v>
      </c>
      <c r="P124" s="11">
        <v>-1.89205763098687</v>
      </c>
      <c r="Q124" s="11">
        <v>-6.73934763257208</v>
      </c>
      <c r="R124" s="11">
        <v>-1.12322460542868</v>
      </c>
      <c r="S124" s="11">
        <v>7.0</v>
      </c>
      <c r="T124" s="11">
        <v>225.0</v>
      </c>
      <c r="U124" s="11">
        <v>176.0</v>
      </c>
      <c r="V124" s="14"/>
      <c r="W124" s="11"/>
      <c r="X124" s="11"/>
      <c r="Y124" s="11"/>
      <c r="Z124" s="11"/>
      <c r="AA124" s="11">
        <v>0.0</v>
      </c>
      <c r="AB124" s="11"/>
      <c r="AC124" s="14"/>
      <c r="AD124" s="11"/>
      <c r="AE124" s="11"/>
      <c r="AF124" s="11"/>
      <c r="AG124" s="11"/>
      <c r="AH124" s="11">
        <v>0.0</v>
      </c>
      <c r="AI124" s="11"/>
      <c r="AJ124" s="14"/>
      <c r="AK124" s="11"/>
      <c r="AL124" s="11"/>
      <c r="AM124" s="11"/>
      <c r="AN124" s="11"/>
      <c r="AO124" s="11">
        <v>0.0</v>
      </c>
      <c r="AP124" s="11"/>
      <c r="AQ124" s="14"/>
      <c r="AR124" s="11"/>
      <c r="AS124" s="11"/>
      <c r="AT124" s="11"/>
      <c r="AU124" s="11"/>
      <c r="AV124" s="11">
        <v>0.0</v>
      </c>
      <c r="AW124" s="11"/>
      <c r="AX124" s="14"/>
      <c r="AY124" s="11"/>
      <c r="AZ124" s="11"/>
      <c r="BA124" s="11"/>
      <c r="BB124" s="11"/>
      <c r="BC124" s="11">
        <v>0.0</v>
      </c>
      <c r="BD124" s="11"/>
      <c r="BE124" s="11"/>
    </row>
    <row r="125" ht="15.75" customHeight="1">
      <c r="A125" s="11" t="s">
        <v>183</v>
      </c>
      <c r="B125" s="11" t="s">
        <v>40</v>
      </c>
      <c r="C125" s="11">
        <v>77.88</v>
      </c>
      <c r="D125" s="11">
        <v>318.0</v>
      </c>
      <c r="E125" s="11">
        <v>5.33</v>
      </c>
      <c r="F125" s="11">
        <v>-1.80312208470303</v>
      </c>
      <c r="G125" s="11">
        <v>28.0</v>
      </c>
      <c r="H125" s="11">
        <v>1.06831190724316</v>
      </c>
      <c r="I125" s="11">
        <v>30.0</v>
      </c>
      <c r="J125" s="11">
        <v>-0.538442986841589</v>
      </c>
      <c r="K125" s="11">
        <v>108.0</v>
      </c>
      <c r="L125" s="11">
        <v>-0.779330525824723</v>
      </c>
      <c r="M125" s="11">
        <v>4.75</v>
      </c>
      <c r="N125" s="11">
        <v>-1.14462365364622</v>
      </c>
      <c r="O125" s="11">
        <v>7.65</v>
      </c>
      <c r="P125" s="11">
        <v>-1.05354589546154</v>
      </c>
      <c r="Q125" s="11">
        <v>-4.25075323923394</v>
      </c>
      <c r="R125" s="11">
        <v>-0.708458873205657</v>
      </c>
      <c r="S125" s="11">
        <v>7.0</v>
      </c>
      <c r="T125" s="11">
        <v>227.0</v>
      </c>
      <c r="U125" s="11">
        <v>178.0</v>
      </c>
      <c r="V125" s="14"/>
      <c r="W125" s="11">
        <v>6.0</v>
      </c>
      <c r="X125" s="11">
        <v>93.0</v>
      </c>
      <c r="Y125" s="11">
        <v>0.0</v>
      </c>
      <c r="Z125" s="11">
        <v>15.0</v>
      </c>
      <c r="AA125" s="11">
        <v>108.0</v>
      </c>
      <c r="AB125" s="11">
        <v>18.0</v>
      </c>
      <c r="AC125" s="14"/>
      <c r="AD125" s="11">
        <v>16.0</v>
      </c>
      <c r="AE125" s="11">
        <v>206.0</v>
      </c>
      <c r="AF125" s="11">
        <v>0.0</v>
      </c>
      <c r="AG125" s="11">
        <v>55.0</v>
      </c>
      <c r="AH125" s="11">
        <v>261.0</v>
      </c>
      <c r="AI125" s="11">
        <v>16.3125</v>
      </c>
      <c r="AJ125" s="14"/>
      <c r="AK125" s="11"/>
      <c r="AL125" s="11"/>
      <c r="AM125" s="11"/>
      <c r="AN125" s="11"/>
      <c r="AO125" s="11">
        <v>0.0</v>
      </c>
      <c r="AP125" s="11"/>
      <c r="AQ125" s="14"/>
      <c r="AR125" s="11"/>
      <c r="AS125" s="11"/>
      <c r="AT125" s="11"/>
      <c r="AU125" s="11"/>
      <c r="AV125" s="11">
        <v>0.0</v>
      </c>
      <c r="AW125" s="11"/>
      <c r="AX125" s="14"/>
      <c r="AY125" s="11"/>
      <c r="AZ125" s="11"/>
      <c r="BA125" s="11"/>
      <c r="BB125" s="11"/>
      <c r="BC125" s="11">
        <v>0.0</v>
      </c>
      <c r="BD125" s="11"/>
      <c r="BE125" s="11"/>
    </row>
    <row r="126" ht="15.75" customHeight="1">
      <c r="A126" s="11" t="s">
        <v>196</v>
      </c>
      <c r="B126" s="11" t="s">
        <v>40</v>
      </c>
      <c r="C126" s="11">
        <v>75.25</v>
      </c>
      <c r="D126" s="11">
        <v>320.0</v>
      </c>
      <c r="E126" s="11">
        <v>5.11</v>
      </c>
      <c r="F126" s="11">
        <v>-1.07368032758016</v>
      </c>
      <c r="G126" s="11">
        <v>27.0</v>
      </c>
      <c r="H126" s="11">
        <v>0.926113393992366</v>
      </c>
      <c r="I126" s="11"/>
      <c r="J126" s="11"/>
      <c r="K126" s="11"/>
      <c r="L126" s="11"/>
      <c r="M126" s="11">
        <v>4.63</v>
      </c>
      <c r="N126" s="11">
        <v>-0.714950573312426</v>
      </c>
      <c r="O126" s="11">
        <v>7.45</v>
      </c>
      <c r="P126" s="11">
        <v>-0.560303698093704</v>
      </c>
      <c r="Q126" s="11">
        <v>-1.42282120499392</v>
      </c>
      <c r="R126" s="11">
        <v>-0.355705301248481</v>
      </c>
      <c r="S126" s="11">
        <v>3.0</v>
      </c>
      <c r="T126" s="11">
        <v>86.0</v>
      </c>
      <c r="U126" s="11">
        <v>77.0</v>
      </c>
      <c r="V126" s="14"/>
      <c r="W126" s="11">
        <v>14.0</v>
      </c>
      <c r="X126" s="11">
        <v>870.0</v>
      </c>
      <c r="Y126" s="11">
        <v>0.0</v>
      </c>
      <c r="Z126" s="11">
        <v>67.0</v>
      </c>
      <c r="AA126" s="11">
        <v>937.0</v>
      </c>
      <c r="AB126" s="11">
        <v>66.9285714285714</v>
      </c>
      <c r="AC126" s="14"/>
      <c r="AD126" s="11">
        <v>10.0</v>
      </c>
      <c r="AE126" s="11">
        <v>566.0</v>
      </c>
      <c r="AF126" s="11">
        <v>0.0</v>
      </c>
      <c r="AG126" s="11">
        <v>51.0</v>
      </c>
      <c r="AH126" s="11">
        <v>617.0</v>
      </c>
      <c r="AI126" s="11">
        <v>61.7</v>
      </c>
      <c r="AJ126" s="14"/>
      <c r="AK126" s="11">
        <v>13.0</v>
      </c>
      <c r="AL126" s="11">
        <v>800.0</v>
      </c>
      <c r="AM126" s="11">
        <v>0.0</v>
      </c>
      <c r="AN126" s="11">
        <v>54.0</v>
      </c>
      <c r="AO126" s="11">
        <v>854.0</v>
      </c>
      <c r="AP126" s="11">
        <v>65.6923076923077</v>
      </c>
      <c r="AQ126" s="14"/>
      <c r="AR126" s="11"/>
      <c r="AS126" s="11"/>
      <c r="AT126" s="11"/>
      <c r="AU126" s="11"/>
      <c r="AV126" s="11">
        <v>0.0</v>
      </c>
      <c r="AW126" s="11"/>
      <c r="AX126" s="14"/>
      <c r="AY126" s="11"/>
      <c r="AZ126" s="11"/>
      <c r="BA126" s="11"/>
      <c r="BB126" s="11"/>
      <c r="BC126" s="11">
        <v>0.0</v>
      </c>
      <c r="BD126" s="11"/>
      <c r="BE126" s="11"/>
    </row>
    <row r="127" ht="15.75" customHeight="1">
      <c r="A127" s="11" t="s">
        <v>197</v>
      </c>
      <c r="B127" s="11" t="s">
        <v>40</v>
      </c>
      <c r="C127" s="11">
        <v>75.63</v>
      </c>
      <c r="D127" s="11">
        <v>307.0</v>
      </c>
      <c r="E127" s="11">
        <v>5.09</v>
      </c>
      <c r="F127" s="11">
        <v>-1.00736744056899</v>
      </c>
      <c r="G127" s="11">
        <v>29.0</v>
      </c>
      <c r="H127" s="11">
        <v>1.21051042049396</v>
      </c>
      <c r="I127" s="11">
        <v>29.5</v>
      </c>
      <c r="J127" s="11">
        <v>-0.654182199310128</v>
      </c>
      <c r="K127" s="11">
        <v>109.0</v>
      </c>
      <c r="L127" s="11">
        <v>-0.673749110359803</v>
      </c>
      <c r="M127" s="11">
        <v>4.69</v>
      </c>
      <c r="N127" s="11">
        <v>-0.929787113479324</v>
      </c>
      <c r="O127" s="11">
        <v>7.48</v>
      </c>
      <c r="P127" s="11">
        <v>-0.63429002769888</v>
      </c>
      <c r="Q127" s="11">
        <v>-2.68886547092317</v>
      </c>
      <c r="R127" s="11">
        <v>-0.448144245153861</v>
      </c>
      <c r="S127" s="11"/>
      <c r="T127" s="11"/>
      <c r="U127" s="11"/>
      <c r="V127" s="14"/>
      <c r="W127" s="11"/>
      <c r="X127" s="11"/>
      <c r="Y127" s="11"/>
      <c r="Z127" s="11"/>
      <c r="AA127" s="11">
        <v>0.0</v>
      </c>
      <c r="AB127" s="11"/>
      <c r="AC127" s="14"/>
      <c r="AD127" s="11">
        <v>8.0</v>
      </c>
      <c r="AE127" s="11">
        <v>58.0</v>
      </c>
      <c r="AF127" s="11">
        <v>0.0</v>
      </c>
      <c r="AG127" s="11">
        <v>52.0</v>
      </c>
      <c r="AH127" s="11">
        <v>110.0</v>
      </c>
      <c r="AI127" s="11">
        <v>13.75</v>
      </c>
      <c r="AJ127" s="14"/>
      <c r="AK127" s="11">
        <v>16.0</v>
      </c>
      <c r="AL127" s="11">
        <v>373.0</v>
      </c>
      <c r="AM127" s="11">
        <v>0.0</v>
      </c>
      <c r="AN127" s="11">
        <v>123.0</v>
      </c>
      <c r="AO127" s="11">
        <v>496.0</v>
      </c>
      <c r="AP127" s="11">
        <v>31.0</v>
      </c>
      <c r="AQ127" s="14"/>
      <c r="AR127" s="11">
        <v>7.0</v>
      </c>
      <c r="AS127" s="11">
        <v>488.0</v>
      </c>
      <c r="AT127" s="11">
        <v>0.0</v>
      </c>
      <c r="AU127" s="11">
        <v>0.0</v>
      </c>
      <c r="AV127" s="11">
        <v>488.0</v>
      </c>
      <c r="AW127" s="11">
        <v>69.7142857142857</v>
      </c>
      <c r="AX127" s="14"/>
      <c r="AY127" s="11">
        <v>16.0</v>
      </c>
      <c r="AZ127" s="11">
        <v>1068.0</v>
      </c>
      <c r="BA127" s="11">
        <v>0.0</v>
      </c>
      <c r="BB127" s="11">
        <v>0.0</v>
      </c>
      <c r="BC127" s="11">
        <v>1068.0</v>
      </c>
      <c r="BD127" s="11">
        <v>66.75</v>
      </c>
      <c r="BE127" s="11"/>
    </row>
    <row r="128" ht="15.75" customHeight="1">
      <c r="A128" s="11" t="s">
        <v>202</v>
      </c>
      <c r="B128" s="11" t="s">
        <v>40</v>
      </c>
      <c r="C128" s="11">
        <v>77.0</v>
      </c>
      <c r="D128" s="11">
        <v>313.0</v>
      </c>
      <c r="E128" s="11">
        <v>5.37</v>
      </c>
      <c r="F128" s="11">
        <v>-1.93574785872537</v>
      </c>
      <c r="G128" s="11">
        <v>17.0</v>
      </c>
      <c r="H128" s="11">
        <v>-0.495871738515597</v>
      </c>
      <c r="I128" s="11">
        <v>23.0</v>
      </c>
      <c r="J128" s="11">
        <v>-2.15879196140113</v>
      </c>
      <c r="K128" s="11">
        <v>92.0</v>
      </c>
      <c r="L128" s="11">
        <v>-2.46863317326345</v>
      </c>
      <c r="M128" s="11">
        <v>4.74</v>
      </c>
      <c r="N128" s="11">
        <v>-1.1088175636184</v>
      </c>
      <c r="O128" s="11">
        <v>8.12</v>
      </c>
      <c r="P128" s="11">
        <v>-2.21266505927596</v>
      </c>
      <c r="Q128" s="11">
        <v>-10.3805273547999</v>
      </c>
      <c r="R128" s="11">
        <v>-1.73008789246665</v>
      </c>
      <c r="S128" s="11"/>
      <c r="T128" s="11"/>
      <c r="U128" s="11"/>
      <c r="V128" s="14"/>
      <c r="W128" s="11"/>
      <c r="X128" s="11"/>
      <c r="Y128" s="11"/>
      <c r="Z128" s="11"/>
      <c r="AA128" s="11">
        <v>0.0</v>
      </c>
      <c r="AB128" s="11"/>
      <c r="AC128" s="14"/>
      <c r="AD128" s="11"/>
      <c r="AE128" s="11"/>
      <c r="AF128" s="11"/>
      <c r="AG128" s="11"/>
      <c r="AH128" s="11">
        <v>0.0</v>
      </c>
      <c r="AI128" s="11"/>
      <c r="AJ128" s="14"/>
      <c r="AK128" s="11"/>
      <c r="AL128" s="11"/>
      <c r="AM128" s="11"/>
      <c r="AN128" s="11"/>
      <c r="AO128" s="11">
        <v>0.0</v>
      </c>
      <c r="AP128" s="11"/>
      <c r="AQ128" s="14"/>
      <c r="AR128" s="11"/>
      <c r="AS128" s="11"/>
      <c r="AT128" s="11"/>
      <c r="AU128" s="11"/>
      <c r="AV128" s="11">
        <v>0.0</v>
      </c>
      <c r="AW128" s="11"/>
      <c r="AX128" s="14"/>
      <c r="AY128" s="11"/>
      <c r="AZ128" s="11"/>
      <c r="BA128" s="11"/>
      <c r="BB128" s="11"/>
      <c r="BC128" s="11">
        <v>0.0</v>
      </c>
      <c r="BD128" s="11"/>
      <c r="BE128" s="11"/>
    </row>
    <row r="129" ht="15.75" customHeight="1">
      <c r="A129" s="11" t="s">
        <v>217</v>
      </c>
      <c r="B129" s="11" t="s">
        <v>40</v>
      </c>
      <c r="C129" s="11">
        <v>75.38</v>
      </c>
      <c r="D129" s="11">
        <v>302.0</v>
      </c>
      <c r="E129" s="11">
        <v>5.03</v>
      </c>
      <c r="F129" s="11">
        <v>-0.808428779535481</v>
      </c>
      <c r="G129" s="11"/>
      <c r="H129" s="11"/>
      <c r="I129" s="11">
        <v>26.5</v>
      </c>
      <c r="J129" s="11">
        <v>-1.34861747412136</v>
      </c>
      <c r="K129" s="11"/>
      <c r="L129" s="11"/>
      <c r="M129" s="11">
        <v>4.44</v>
      </c>
      <c r="N129" s="11">
        <v>-0.034634862783921</v>
      </c>
      <c r="O129" s="11">
        <v>7.26</v>
      </c>
      <c r="P129" s="11">
        <v>-0.0917236105942568</v>
      </c>
      <c r="Q129" s="11">
        <v>-2.28340472703502</v>
      </c>
      <c r="R129" s="11">
        <v>-0.570851181758755</v>
      </c>
      <c r="S129" s="11">
        <v>6.0</v>
      </c>
      <c r="T129" s="11">
        <v>196.0</v>
      </c>
      <c r="U129" s="11">
        <v>160.0</v>
      </c>
      <c r="V129" s="14"/>
      <c r="W129" s="11">
        <v>4.0</v>
      </c>
      <c r="X129" s="11">
        <v>4.0</v>
      </c>
      <c r="Y129" s="11">
        <v>0.0</v>
      </c>
      <c r="Z129" s="11">
        <v>26.0</v>
      </c>
      <c r="AA129" s="11">
        <v>30.0</v>
      </c>
      <c r="AB129" s="11">
        <v>7.5</v>
      </c>
      <c r="AC129" s="14"/>
      <c r="AD129" s="11"/>
      <c r="AE129" s="11"/>
      <c r="AF129" s="11"/>
      <c r="AG129" s="11"/>
      <c r="AH129" s="11">
        <v>0.0</v>
      </c>
      <c r="AI129" s="11"/>
      <c r="AJ129" s="14"/>
      <c r="AK129" s="11"/>
      <c r="AL129" s="11"/>
      <c r="AM129" s="11"/>
      <c r="AN129" s="11"/>
      <c r="AO129" s="11">
        <v>0.0</v>
      </c>
      <c r="AP129" s="11"/>
      <c r="AQ129" s="14"/>
      <c r="AR129" s="11"/>
      <c r="AS129" s="11"/>
      <c r="AT129" s="11"/>
      <c r="AU129" s="11"/>
      <c r="AV129" s="11">
        <v>0.0</v>
      </c>
      <c r="AW129" s="11"/>
      <c r="AX129" s="14"/>
      <c r="AY129" s="11"/>
      <c r="AZ129" s="11"/>
      <c r="BA129" s="11"/>
      <c r="BB129" s="11"/>
      <c r="BC129" s="11">
        <v>0.0</v>
      </c>
      <c r="BD129" s="11"/>
      <c r="BE129" s="11"/>
    </row>
    <row r="130" ht="15.75" customHeight="1">
      <c r="A130" s="11" t="s">
        <v>236</v>
      </c>
      <c r="B130" s="11" t="s">
        <v>40</v>
      </c>
      <c r="C130" s="11">
        <v>74.13</v>
      </c>
      <c r="D130" s="11">
        <v>311.0</v>
      </c>
      <c r="E130" s="11">
        <v>5.07</v>
      </c>
      <c r="F130" s="11">
        <v>-0.941054553557821</v>
      </c>
      <c r="G130" s="11">
        <v>35.0</v>
      </c>
      <c r="H130" s="11">
        <v>2.06370149999874</v>
      </c>
      <c r="I130" s="11">
        <v>27.0</v>
      </c>
      <c r="J130" s="11">
        <v>-1.23287826165282</v>
      </c>
      <c r="K130" s="11">
        <v>108.0</v>
      </c>
      <c r="L130" s="11">
        <v>-0.779330525824723</v>
      </c>
      <c r="M130" s="11">
        <v>4.84</v>
      </c>
      <c r="N130" s="11">
        <v>-1.46687846389656</v>
      </c>
      <c r="O130" s="11">
        <v>7.78</v>
      </c>
      <c r="P130" s="11">
        <v>-1.37415332375064</v>
      </c>
      <c r="Q130" s="11">
        <v>-3.73059362868383</v>
      </c>
      <c r="R130" s="11">
        <v>-0.621765604780638</v>
      </c>
      <c r="S130" s="11">
        <v>1.0</v>
      </c>
      <c r="T130" s="11">
        <v>7.0</v>
      </c>
      <c r="U130" s="11">
        <v>7.0</v>
      </c>
      <c r="V130" s="14"/>
      <c r="W130" s="11"/>
      <c r="X130" s="11"/>
      <c r="Y130" s="11"/>
      <c r="Z130" s="11"/>
      <c r="AA130" s="11">
        <v>0.0</v>
      </c>
      <c r="AB130" s="11"/>
      <c r="AC130" s="14"/>
      <c r="AD130" s="11">
        <v>10.0</v>
      </c>
      <c r="AE130" s="11">
        <v>184.0</v>
      </c>
      <c r="AF130" s="11">
        <v>0.0</v>
      </c>
      <c r="AG130" s="11">
        <v>25.0</v>
      </c>
      <c r="AH130" s="11">
        <v>209.0</v>
      </c>
      <c r="AI130" s="11">
        <v>20.9</v>
      </c>
      <c r="AJ130" s="14"/>
      <c r="AK130" s="11">
        <v>14.0</v>
      </c>
      <c r="AL130" s="11">
        <v>638.0</v>
      </c>
      <c r="AM130" s="11">
        <v>0.0</v>
      </c>
      <c r="AN130" s="11">
        <v>79.0</v>
      </c>
      <c r="AO130" s="11">
        <v>717.0</v>
      </c>
      <c r="AP130" s="11">
        <v>51.2142857142857</v>
      </c>
      <c r="AQ130" s="14"/>
      <c r="AR130" s="11">
        <v>5.0</v>
      </c>
      <c r="AS130" s="11">
        <v>183.0</v>
      </c>
      <c r="AT130" s="11">
        <v>0.0</v>
      </c>
      <c r="AU130" s="11">
        <v>16.0</v>
      </c>
      <c r="AV130" s="11">
        <v>199.0</v>
      </c>
      <c r="AW130" s="11">
        <v>39.8</v>
      </c>
      <c r="AX130" s="14"/>
      <c r="AY130" s="11">
        <v>13.0</v>
      </c>
      <c r="AZ130" s="11">
        <v>835.0</v>
      </c>
      <c r="BA130" s="11">
        <v>0.0</v>
      </c>
      <c r="BB130" s="11">
        <v>53.0</v>
      </c>
      <c r="BC130" s="11">
        <v>888.0</v>
      </c>
      <c r="BD130" s="11">
        <v>68.3076923076923</v>
      </c>
      <c r="BE130" s="11"/>
    </row>
    <row r="131" ht="15.75" customHeight="1">
      <c r="A131" s="11" t="s">
        <v>257</v>
      </c>
      <c r="B131" s="11" t="s">
        <v>40</v>
      </c>
      <c r="C131" s="11">
        <v>76.5</v>
      </c>
      <c r="D131" s="11">
        <v>307.0</v>
      </c>
      <c r="E131" s="11">
        <v>5.14</v>
      </c>
      <c r="F131" s="11">
        <v>-1.17314965809691</v>
      </c>
      <c r="G131" s="11"/>
      <c r="H131" s="11"/>
      <c r="I131" s="11">
        <v>28.5</v>
      </c>
      <c r="J131" s="11">
        <v>-0.885660624247206</v>
      </c>
      <c r="K131" s="11">
        <v>103.0</v>
      </c>
      <c r="L131" s="11">
        <v>-1.30723760314932</v>
      </c>
      <c r="M131" s="11">
        <v>4.63</v>
      </c>
      <c r="N131" s="11">
        <v>-0.714950573312426</v>
      </c>
      <c r="O131" s="11">
        <v>7.45</v>
      </c>
      <c r="P131" s="11">
        <v>-0.560303698093704</v>
      </c>
      <c r="Q131" s="11">
        <v>-4.64130215689957</v>
      </c>
      <c r="R131" s="11">
        <v>-0.928260431379915</v>
      </c>
      <c r="S131" s="11">
        <v>1.0</v>
      </c>
      <c r="T131" s="11">
        <v>19.0</v>
      </c>
      <c r="U131" s="11">
        <v>18.0</v>
      </c>
      <c r="V131" s="14"/>
      <c r="W131" s="11">
        <v>16.0</v>
      </c>
      <c r="X131" s="11">
        <v>1027.0</v>
      </c>
      <c r="Y131" s="11">
        <v>0.0</v>
      </c>
      <c r="Z131" s="11">
        <v>57.0</v>
      </c>
      <c r="AA131" s="11">
        <v>1084.0</v>
      </c>
      <c r="AB131" s="11">
        <v>67.75</v>
      </c>
      <c r="AC131" s="14"/>
      <c r="AD131" s="11">
        <v>14.0</v>
      </c>
      <c r="AE131" s="11">
        <v>910.0</v>
      </c>
      <c r="AF131" s="11">
        <v>0.0</v>
      </c>
      <c r="AG131" s="11">
        <v>4.0</v>
      </c>
      <c r="AH131" s="11">
        <v>914.0</v>
      </c>
      <c r="AI131" s="11">
        <v>65.2857142857143</v>
      </c>
      <c r="AJ131" s="14"/>
      <c r="AK131" s="11">
        <v>14.0</v>
      </c>
      <c r="AL131" s="11">
        <v>968.0</v>
      </c>
      <c r="AM131" s="11">
        <v>0.0</v>
      </c>
      <c r="AN131" s="11">
        <v>29.0</v>
      </c>
      <c r="AO131" s="11">
        <v>997.0</v>
      </c>
      <c r="AP131" s="11">
        <v>71.2142857142857</v>
      </c>
      <c r="AQ131" s="14"/>
      <c r="AR131" s="11">
        <v>11.0</v>
      </c>
      <c r="AS131" s="11">
        <v>687.0</v>
      </c>
      <c r="AT131" s="11">
        <v>0.0</v>
      </c>
      <c r="AU131" s="11">
        <v>39.0</v>
      </c>
      <c r="AV131" s="11">
        <v>726.0</v>
      </c>
      <c r="AW131" s="11">
        <v>66.0</v>
      </c>
      <c r="AX131" s="14"/>
      <c r="AY131" s="11">
        <v>8.0</v>
      </c>
      <c r="AZ131" s="11">
        <v>436.0</v>
      </c>
      <c r="BA131" s="11">
        <v>0.0</v>
      </c>
      <c r="BB131" s="11">
        <v>22.0</v>
      </c>
      <c r="BC131" s="11">
        <v>458.0</v>
      </c>
      <c r="BD131" s="11">
        <v>57.25</v>
      </c>
      <c r="BE131" s="11"/>
    </row>
    <row r="132" ht="15.75" customHeight="1">
      <c r="A132" s="11" t="s">
        <v>276</v>
      </c>
      <c r="B132" s="11" t="s">
        <v>40</v>
      </c>
      <c r="C132" s="11">
        <v>74.0</v>
      </c>
      <c r="D132" s="11">
        <v>317.0</v>
      </c>
      <c r="E132" s="11">
        <v>5.48</v>
      </c>
      <c r="F132" s="11">
        <v>-2.3004687372868</v>
      </c>
      <c r="G132" s="11">
        <v>35.0</v>
      </c>
      <c r="H132" s="11">
        <v>2.06370149999874</v>
      </c>
      <c r="I132" s="11">
        <v>23.0</v>
      </c>
      <c r="J132" s="11">
        <v>-2.15879196140113</v>
      </c>
      <c r="K132" s="11">
        <v>95.0</v>
      </c>
      <c r="L132" s="11">
        <v>-2.15188892686869</v>
      </c>
      <c r="M132" s="11">
        <v>4.82</v>
      </c>
      <c r="N132" s="11">
        <v>-1.39526628384093</v>
      </c>
      <c r="O132" s="11">
        <v>8.07</v>
      </c>
      <c r="P132" s="11">
        <v>-2.089354509934</v>
      </c>
      <c r="Q132" s="11">
        <v>-8.03206891933282</v>
      </c>
      <c r="R132" s="11">
        <v>-1.33867815322214</v>
      </c>
      <c r="S132" s="11"/>
      <c r="T132" s="11"/>
      <c r="U132" s="11"/>
      <c r="V132" s="14"/>
      <c r="W132" s="11">
        <v>7.0</v>
      </c>
      <c r="X132" s="11">
        <v>95.0</v>
      </c>
      <c r="Y132" s="11">
        <v>0.0</v>
      </c>
      <c r="Z132" s="11">
        <v>19.0</v>
      </c>
      <c r="AA132" s="11">
        <v>114.0</v>
      </c>
      <c r="AB132" s="11">
        <v>16.2857142857143</v>
      </c>
      <c r="AC132" s="14"/>
      <c r="AD132" s="11"/>
      <c r="AE132" s="11"/>
      <c r="AF132" s="11"/>
      <c r="AG132" s="11"/>
      <c r="AH132" s="11">
        <v>0.0</v>
      </c>
      <c r="AI132" s="11"/>
      <c r="AJ132" s="14"/>
      <c r="AK132" s="11"/>
      <c r="AL132" s="11"/>
      <c r="AM132" s="11"/>
      <c r="AN132" s="11"/>
      <c r="AO132" s="11">
        <v>0.0</v>
      </c>
      <c r="AP132" s="11"/>
      <c r="AQ132" s="14"/>
      <c r="AR132" s="11"/>
      <c r="AS132" s="11"/>
      <c r="AT132" s="11"/>
      <c r="AU132" s="11"/>
      <c r="AV132" s="11">
        <v>0.0</v>
      </c>
      <c r="AW132" s="11"/>
      <c r="AX132" s="14"/>
      <c r="AY132" s="11"/>
      <c r="AZ132" s="11"/>
      <c r="BA132" s="11"/>
      <c r="BB132" s="11"/>
      <c r="BC132" s="11">
        <v>0.0</v>
      </c>
      <c r="BD132" s="11"/>
      <c r="BE132" s="11"/>
    </row>
    <row r="133" ht="15.75" customHeight="1">
      <c r="A133" s="11" t="s">
        <v>282</v>
      </c>
      <c r="B133" s="11" t="s">
        <v>40</v>
      </c>
      <c r="C133" s="11">
        <v>75.0</v>
      </c>
      <c r="D133" s="11">
        <v>332.0</v>
      </c>
      <c r="E133" s="11">
        <v>5.58</v>
      </c>
      <c r="F133" s="11">
        <v>-2.63203317234265</v>
      </c>
      <c r="G133" s="11">
        <v>28.0</v>
      </c>
      <c r="H133" s="11">
        <v>1.06831190724316</v>
      </c>
      <c r="I133" s="11">
        <v>22.5</v>
      </c>
      <c r="J133" s="11">
        <v>-2.27453117386967</v>
      </c>
      <c r="K133" s="11">
        <v>96.0</v>
      </c>
      <c r="L133" s="11">
        <v>-2.04630751140377</v>
      </c>
      <c r="M133" s="11">
        <v>5.1</v>
      </c>
      <c r="N133" s="11">
        <v>-2.39783680461978</v>
      </c>
      <c r="O133" s="11">
        <v>7.78</v>
      </c>
      <c r="P133" s="11">
        <v>-1.37415332375064</v>
      </c>
      <c r="Q133" s="11">
        <v>-9.65655007874335</v>
      </c>
      <c r="R133" s="11">
        <v>-1.60942501312389</v>
      </c>
      <c r="S133" s="11">
        <v>3.0</v>
      </c>
      <c r="T133" s="11">
        <v>65.0</v>
      </c>
      <c r="U133" s="11">
        <v>59.0</v>
      </c>
      <c r="V133" s="14"/>
      <c r="W133" s="11">
        <v>16.0</v>
      </c>
      <c r="X133" s="11">
        <v>1135.0</v>
      </c>
      <c r="Y133" s="11">
        <v>0.0</v>
      </c>
      <c r="Z133" s="11">
        <v>71.0</v>
      </c>
      <c r="AA133" s="11">
        <v>1206.0</v>
      </c>
      <c r="AB133" s="11">
        <v>75.375</v>
      </c>
      <c r="AC133" s="14"/>
      <c r="AD133" s="11">
        <v>13.0</v>
      </c>
      <c r="AE133" s="11">
        <v>784.0</v>
      </c>
      <c r="AF133" s="11">
        <v>0.0</v>
      </c>
      <c r="AG133" s="11">
        <v>52.0</v>
      </c>
      <c r="AH133" s="11">
        <v>836.0</v>
      </c>
      <c r="AI133" s="11">
        <v>64.3076923076923</v>
      </c>
      <c r="AJ133" s="14"/>
      <c r="AK133" s="11">
        <v>13.0</v>
      </c>
      <c r="AL133" s="11">
        <v>814.0</v>
      </c>
      <c r="AM133" s="11">
        <v>0.0</v>
      </c>
      <c r="AN133" s="11">
        <v>11.0</v>
      </c>
      <c r="AO133" s="11">
        <v>825.0</v>
      </c>
      <c r="AP133" s="11">
        <v>63.4615384615385</v>
      </c>
      <c r="AQ133" s="14"/>
      <c r="AR133" s="11">
        <v>15.0</v>
      </c>
      <c r="AS133" s="11">
        <v>970.0</v>
      </c>
      <c r="AT133" s="11">
        <v>0.0</v>
      </c>
      <c r="AU133" s="11">
        <v>64.0</v>
      </c>
      <c r="AV133" s="11">
        <v>1034.0</v>
      </c>
      <c r="AW133" s="11">
        <v>68.9333333333333</v>
      </c>
      <c r="AX133" s="14"/>
      <c r="AY133" s="11">
        <v>14.0</v>
      </c>
      <c r="AZ133" s="11">
        <v>824.0</v>
      </c>
      <c r="BA133" s="11">
        <v>0.0</v>
      </c>
      <c r="BB133" s="11">
        <v>75.0</v>
      </c>
      <c r="BC133" s="11">
        <v>899.0</v>
      </c>
      <c r="BD133" s="11">
        <v>64.2142857142857</v>
      </c>
      <c r="BE133" s="11"/>
    </row>
    <row r="134" ht="15.75" customHeight="1">
      <c r="A134" s="11" t="s">
        <v>305</v>
      </c>
      <c r="B134" s="11" t="s">
        <v>40</v>
      </c>
      <c r="C134" s="11">
        <v>77.38</v>
      </c>
      <c r="D134" s="11">
        <v>328.0</v>
      </c>
      <c r="E134" s="11">
        <v>5.65</v>
      </c>
      <c r="F134" s="11">
        <v>-2.86412827688175</v>
      </c>
      <c r="G134" s="11">
        <v>20.0</v>
      </c>
      <c r="H134" s="11">
        <v>-0.0692761987632082</v>
      </c>
      <c r="I134" s="11">
        <v>20.5</v>
      </c>
      <c r="J134" s="11">
        <v>-2.73748802374383</v>
      </c>
      <c r="K134" s="11">
        <v>91.0</v>
      </c>
      <c r="L134" s="11">
        <v>-2.57421458872837</v>
      </c>
      <c r="M134" s="11">
        <v>5.03</v>
      </c>
      <c r="N134" s="11">
        <v>-2.14719417442507</v>
      </c>
      <c r="O134" s="11">
        <v>8.07</v>
      </c>
      <c r="P134" s="11">
        <v>-2.089354509934</v>
      </c>
      <c r="Q134" s="11">
        <v>-12.4816557724762</v>
      </c>
      <c r="R134" s="11">
        <v>-2.08027596207937</v>
      </c>
      <c r="S134" s="11"/>
      <c r="T134" s="11"/>
      <c r="U134" s="11"/>
      <c r="V134" s="14"/>
      <c r="W134" s="11"/>
      <c r="X134" s="11"/>
      <c r="Y134" s="11"/>
      <c r="Z134" s="11"/>
      <c r="AA134" s="11">
        <v>0.0</v>
      </c>
      <c r="AB134" s="11"/>
      <c r="AC134" s="14"/>
      <c r="AD134" s="11"/>
      <c r="AE134" s="11"/>
      <c r="AF134" s="11"/>
      <c r="AG134" s="11"/>
      <c r="AH134" s="11">
        <v>0.0</v>
      </c>
      <c r="AI134" s="11"/>
      <c r="AJ134" s="14"/>
      <c r="AK134" s="11"/>
      <c r="AL134" s="11"/>
      <c r="AM134" s="11"/>
      <c r="AN134" s="11"/>
      <c r="AO134" s="11">
        <v>0.0</v>
      </c>
      <c r="AP134" s="11"/>
      <c r="AQ134" s="14"/>
      <c r="AR134" s="11"/>
      <c r="AS134" s="11"/>
      <c r="AT134" s="11"/>
      <c r="AU134" s="11"/>
      <c r="AV134" s="11">
        <v>0.0</v>
      </c>
      <c r="AW134" s="11"/>
      <c r="AX134" s="14"/>
      <c r="AY134" s="11"/>
      <c r="AZ134" s="11"/>
      <c r="BA134" s="11"/>
      <c r="BB134" s="11"/>
      <c r="BC134" s="11">
        <v>0.0</v>
      </c>
      <c r="BD134" s="11"/>
      <c r="BE134" s="11"/>
    </row>
    <row r="135" ht="15.75" customHeight="1">
      <c r="A135" s="11" t="s">
        <v>414</v>
      </c>
      <c r="B135" s="11" t="s">
        <v>40</v>
      </c>
      <c r="C135" s="11">
        <v>77.88</v>
      </c>
      <c r="D135" s="11">
        <v>329.0</v>
      </c>
      <c r="E135" s="11">
        <v>5.27</v>
      </c>
      <c r="F135" s="11">
        <v>-1.60418342366952</v>
      </c>
      <c r="G135" s="11">
        <v>22.0</v>
      </c>
      <c r="H135" s="11">
        <v>0.215120827738384</v>
      </c>
      <c r="I135" s="11">
        <v>22.5</v>
      </c>
      <c r="J135" s="11">
        <v>-2.27453117386967</v>
      </c>
      <c r="K135" s="11">
        <v>98.0</v>
      </c>
      <c r="L135" s="11">
        <v>-1.83514468047393</v>
      </c>
      <c r="M135" s="11">
        <v>4.96</v>
      </c>
      <c r="N135" s="11">
        <v>-1.89655154423036</v>
      </c>
      <c r="O135" s="11">
        <v>7.85</v>
      </c>
      <c r="P135" s="11">
        <v>-1.54678809282938</v>
      </c>
      <c r="Q135" s="11">
        <v>-8.94207808733447</v>
      </c>
      <c r="R135" s="11">
        <v>-1.49034634788908</v>
      </c>
      <c r="S135" s="11">
        <v>7.0</v>
      </c>
      <c r="T135" s="11">
        <v>214.0</v>
      </c>
      <c r="U135" s="11">
        <v>169.0</v>
      </c>
      <c r="V135" s="14"/>
      <c r="W135" s="11">
        <v>2.0</v>
      </c>
      <c r="X135" s="11">
        <v>4.0</v>
      </c>
      <c r="Y135" s="11">
        <v>0.0</v>
      </c>
      <c r="Z135" s="11">
        <v>2.0</v>
      </c>
      <c r="AA135" s="11">
        <v>6.0</v>
      </c>
      <c r="AB135" s="11">
        <v>3.0</v>
      </c>
      <c r="AC135" s="14"/>
      <c r="AD135" s="11"/>
      <c r="AE135" s="11"/>
      <c r="AF135" s="11"/>
      <c r="AG135" s="11"/>
      <c r="AH135" s="11">
        <v>0.0</v>
      </c>
      <c r="AI135" s="11"/>
      <c r="AJ135" s="14"/>
      <c r="AK135" s="11"/>
      <c r="AL135" s="11"/>
      <c r="AM135" s="11"/>
      <c r="AN135" s="11"/>
      <c r="AO135" s="11">
        <v>0.0</v>
      </c>
      <c r="AP135" s="11"/>
      <c r="AQ135" s="14"/>
      <c r="AR135" s="11"/>
      <c r="AS135" s="11"/>
      <c r="AT135" s="11"/>
      <c r="AU135" s="11"/>
      <c r="AV135" s="11">
        <v>0.0</v>
      </c>
      <c r="AW135" s="11"/>
      <c r="AX135" s="14"/>
      <c r="AY135" s="11"/>
      <c r="AZ135" s="11"/>
      <c r="BA135" s="11"/>
      <c r="BB135" s="11"/>
      <c r="BC135" s="11">
        <v>0.0</v>
      </c>
      <c r="BD135" s="11"/>
      <c r="BE135" s="11"/>
    </row>
    <row r="136" ht="15.75" customHeight="1">
      <c r="A136" s="11" t="s">
        <v>436</v>
      </c>
      <c r="B136" s="11" t="s">
        <v>40</v>
      </c>
      <c r="C136" s="11">
        <v>73.75</v>
      </c>
      <c r="D136" s="11">
        <v>332.0</v>
      </c>
      <c r="E136" s="11">
        <v>5.43</v>
      </c>
      <c r="F136" s="11">
        <v>-2.13468651975888</v>
      </c>
      <c r="G136" s="11">
        <v>32.0</v>
      </c>
      <c r="H136" s="11">
        <v>1.63710596024635</v>
      </c>
      <c r="I136" s="11"/>
      <c r="J136" s="11"/>
      <c r="K136" s="11"/>
      <c r="L136" s="11"/>
      <c r="M136" s="11"/>
      <c r="N136" s="11"/>
      <c r="O136" s="11"/>
      <c r="P136" s="11"/>
      <c r="Q136" s="11">
        <v>-0.497580559512529</v>
      </c>
      <c r="R136" s="11">
        <v>-0.248790279756264</v>
      </c>
      <c r="S136" s="11"/>
      <c r="T136" s="11"/>
      <c r="U136" s="11"/>
      <c r="V136" s="14"/>
      <c r="W136" s="11"/>
      <c r="X136" s="11"/>
      <c r="Y136" s="11"/>
      <c r="Z136" s="11"/>
      <c r="AA136" s="11">
        <v>0.0</v>
      </c>
      <c r="AB136" s="11"/>
      <c r="AC136" s="14"/>
      <c r="AD136" s="11"/>
      <c r="AE136" s="11"/>
      <c r="AF136" s="11"/>
      <c r="AG136" s="11"/>
      <c r="AH136" s="11">
        <v>0.0</v>
      </c>
      <c r="AI136" s="11"/>
      <c r="AJ136" s="14"/>
      <c r="AK136" s="11"/>
      <c r="AL136" s="11"/>
      <c r="AM136" s="11"/>
      <c r="AN136" s="11"/>
      <c r="AO136" s="11">
        <v>0.0</v>
      </c>
      <c r="AP136" s="11"/>
      <c r="AQ136" s="14"/>
      <c r="AR136" s="11"/>
      <c r="AS136" s="11"/>
      <c r="AT136" s="11"/>
      <c r="AU136" s="11"/>
      <c r="AV136" s="11">
        <v>0.0</v>
      </c>
      <c r="AW136" s="11"/>
      <c r="AX136" s="14"/>
      <c r="AY136" s="11"/>
      <c r="AZ136" s="11"/>
      <c r="BA136" s="11"/>
      <c r="BB136" s="11"/>
      <c r="BC136" s="11">
        <v>0.0</v>
      </c>
      <c r="BD136" s="11"/>
      <c r="BE136" s="11"/>
    </row>
    <row r="137" ht="15.75" customHeight="1">
      <c r="A137" s="11" t="s">
        <v>34</v>
      </c>
      <c r="B137" s="11" t="s">
        <v>35</v>
      </c>
      <c r="C137" s="11">
        <v>74.5</v>
      </c>
      <c r="D137" s="11">
        <v>242.0</v>
      </c>
      <c r="E137" s="11">
        <v>4.7</v>
      </c>
      <c r="F137" s="11">
        <v>0.285733856148822</v>
      </c>
      <c r="G137" s="11">
        <v>20.0</v>
      </c>
      <c r="H137" s="11">
        <v>-0.0692761987632082</v>
      </c>
      <c r="I137" s="11">
        <v>33.5</v>
      </c>
      <c r="J137" s="11">
        <v>0.271731500438184</v>
      </c>
      <c r="K137" s="11">
        <v>122.0</v>
      </c>
      <c r="L137" s="11">
        <v>0.69880929068416</v>
      </c>
      <c r="M137" s="11">
        <v>4.39</v>
      </c>
      <c r="N137" s="11">
        <v>0.144395587355162</v>
      </c>
      <c r="O137" s="11">
        <v>7.16</v>
      </c>
      <c r="P137" s="11">
        <v>0.154897488089661</v>
      </c>
      <c r="Q137" s="11">
        <v>1.48629152395278</v>
      </c>
      <c r="R137" s="11">
        <v>0.24771525399213</v>
      </c>
      <c r="S137" s="11">
        <v>1.0</v>
      </c>
      <c r="T137" s="11">
        <v>30.0</v>
      </c>
      <c r="U137" s="11">
        <v>29.0</v>
      </c>
      <c r="V137" s="14"/>
      <c r="W137" s="11">
        <v>16.0</v>
      </c>
      <c r="X137" s="11">
        <v>0.0</v>
      </c>
      <c r="Y137" s="11">
        <v>1033.0</v>
      </c>
      <c r="Z137" s="11">
        <v>82.0</v>
      </c>
      <c r="AA137" s="11">
        <v>1115.0</v>
      </c>
      <c r="AB137" s="11">
        <v>69.6875</v>
      </c>
      <c r="AC137" s="14"/>
      <c r="AD137" s="11">
        <v>16.0</v>
      </c>
      <c r="AE137" s="11">
        <v>0.0</v>
      </c>
      <c r="AF137" s="11">
        <v>978.0</v>
      </c>
      <c r="AG137" s="11">
        <v>30.0</v>
      </c>
      <c r="AH137" s="11">
        <v>1008.0</v>
      </c>
      <c r="AI137" s="11">
        <v>63.0</v>
      </c>
      <c r="AJ137" s="14"/>
      <c r="AK137" s="11"/>
      <c r="AL137" s="11"/>
      <c r="AM137" s="11"/>
      <c r="AN137" s="11"/>
      <c r="AO137" s="11">
        <v>0.0</v>
      </c>
      <c r="AP137" s="11"/>
      <c r="AQ137" s="14"/>
      <c r="AR137" s="11">
        <v>16.0</v>
      </c>
      <c r="AS137" s="11">
        <v>0.0</v>
      </c>
      <c r="AT137" s="11">
        <v>1090.0</v>
      </c>
      <c r="AU137" s="11">
        <v>2.0</v>
      </c>
      <c r="AV137" s="11">
        <v>1092.0</v>
      </c>
      <c r="AW137" s="11">
        <v>68.25</v>
      </c>
      <c r="AX137" s="14"/>
      <c r="AY137" s="11">
        <v>15.0</v>
      </c>
      <c r="AZ137" s="11">
        <v>0.0</v>
      </c>
      <c r="BA137" s="11">
        <v>923.0</v>
      </c>
      <c r="BB137" s="11">
        <v>63.0</v>
      </c>
      <c r="BC137" s="11">
        <v>986.0</v>
      </c>
      <c r="BD137" s="11">
        <v>65.7333333333333</v>
      </c>
      <c r="BE137" s="11"/>
    </row>
    <row r="138" ht="15.75" customHeight="1">
      <c r="A138" s="11" t="s">
        <v>47</v>
      </c>
      <c r="B138" s="11" t="s">
        <v>35</v>
      </c>
      <c r="C138" s="11">
        <v>72.38</v>
      </c>
      <c r="D138" s="11">
        <v>241.0</v>
      </c>
      <c r="E138" s="11">
        <v>4.62</v>
      </c>
      <c r="F138" s="11">
        <v>0.550985404193501</v>
      </c>
      <c r="G138" s="11"/>
      <c r="H138" s="11"/>
      <c r="I138" s="11"/>
      <c r="J138" s="11"/>
      <c r="K138" s="11">
        <v>116.0</v>
      </c>
      <c r="L138" s="11">
        <v>0.0653207978946388</v>
      </c>
      <c r="M138" s="11"/>
      <c r="N138" s="11"/>
      <c r="O138" s="11"/>
      <c r="P138" s="11"/>
      <c r="Q138" s="11">
        <v>0.61630620208814</v>
      </c>
      <c r="R138" s="11">
        <v>0.30815310104407</v>
      </c>
      <c r="S138" s="11">
        <v>2.0</v>
      </c>
      <c r="T138" s="11">
        <v>56.0</v>
      </c>
      <c r="U138" s="11">
        <v>51.0</v>
      </c>
      <c r="V138" s="14"/>
      <c r="W138" s="11">
        <v>14.0</v>
      </c>
      <c r="X138" s="11">
        <v>0.0</v>
      </c>
      <c r="Y138" s="11">
        <v>205.0</v>
      </c>
      <c r="Z138" s="11">
        <v>229.0</v>
      </c>
      <c r="AA138" s="11">
        <v>434.0</v>
      </c>
      <c r="AB138" s="11">
        <v>31.0</v>
      </c>
      <c r="AC138" s="14"/>
      <c r="AD138" s="11">
        <v>4.0</v>
      </c>
      <c r="AE138" s="11">
        <v>0.0</v>
      </c>
      <c r="AF138" s="11">
        <v>0.0</v>
      </c>
      <c r="AG138" s="11">
        <v>51.0</v>
      </c>
      <c r="AH138" s="11">
        <v>51.0</v>
      </c>
      <c r="AI138" s="11">
        <v>12.75</v>
      </c>
      <c r="AJ138" s="14"/>
      <c r="AK138" s="11">
        <v>16.0</v>
      </c>
      <c r="AL138" s="11">
        <v>0.0</v>
      </c>
      <c r="AM138" s="11">
        <v>10.0</v>
      </c>
      <c r="AN138" s="11">
        <v>258.0</v>
      </c>
      <c r="AO138" s="11">
        <v>268.0</v>
      </c>
      <c r="AP138" s="11">
        <v>16.75</v>
      </c>
      <c r="AQ138" s="14"/>
      <c r="AR138" s="11">
        <v>14.0</v>
      </c>
      <c r="AS138" s="11">
        <v>0.0</v>
      </c>
      <c r="AT138" s="11">
        <v>6.0</v>
      </c>
      <c r="AU138" s="11">
        <v>335.0</v>
      </c>
      <c r="AV138" s="11">
        <v>341.0</v>
      </c>
      <c r="AW138" s="11">
        <v>24.3571428571429</v>
      </c>
      <c r="AX138" s="14"/>
      <c r="AY138" s="11"/>
      <c r="AZ138" s="11"/>
      <c r="BA138" s="11"/>
      <c r="BB138" s="11"/>
      <c r="BC138" s="11">
        <v>0.0</v>
      </c>
      <c r="BD138" s="11"/>
      <c r="BE138" s="11"/>
    </row>
    <row r="139" ht="15.75" customHeight="1">
      <c r="A139" s="11" t="s">
        <v>53</v>
      </c>
      <c r="B139" s="11" t="s">
        <v>35</v>
      </c>
      <c r="C139" s="11">
        <v>76.25</v>
      </c>
      <c r="D139" s="11">
        <v>241.0</v>
      </c>
      <c r="E139" s="11">
        <v>4.58</v>
      </c>
      <c r="F139" s="11">
        <v>0.683611178215841</v>
      </c>
      <c r="G139" s="11"/>
      <c r="H139" s="11"/>
      <c r="I139" s="11">
        <v>37.0</v>
      </c>
      <c r="J139" s="11">
        <v>1.08190598771796</v>
      </c>
      <c r="K139" s="11">
        <v>128.0</v>
      </c>
      <c r="L139" s="11">
        <v>1.33229778347368</v>
      </c>
      <c r="M139" s="11">
        <v>4.39</v>
      </c>
      <c r="N139" s="11">
        <v>0.144395587355162</v>
      </c>
      <c r="O139" s="11">
        <v>6.84</v>
      </c>
      <c r="P139" s="11">
        <v>0.944085003878202</v>
      </c>
      <c r="Q139" s="11">
        <v>4.18629554064084</v>
      </c>
      <c r="R139" s="11">
        <v>0.837259108128169</v>
      </c>
      <c r="S139" s="11">
        <v>1.0</v>
      </c>
      <c r="T139" s="11">
        <v>6.0</v>
      </c>
      <c r="U139" s="11">
        <v>6.0</v>
      </c>
      <c r="V139" s="14"/>
      <c r="W139" s="11">
        <v>15.0</v>
      </c>
      <c r="X139" s="11">
        <v>0.0</v>
      </c>
      <c r="Y139" s="11">
        <v>666.0</v>
      </c>
      <c r="Z139" s="11">
        <v>134.0</v>
      </c>
      <c r="AA139" s="11">
        <v>800.0</v>
      </c>
      <c r="AB139" s="11">
        <v>53.3333333333333</v>
      </c>
      <c r="AC139" s="14"/>
      <c r="AD139" s="11">
        <v>15.0</v>
      </c>
      <c r="AE139" s="11">
        <v>0.0</v>
      </c>
      <c r="AF139" s="11">
        <v>667.0</v>
      </c>
      <c r="AG139" s="11">
        <v>213.0</v>
      </c>
      <c r="AH139" s="11">
        <v>880.0</v>
      </c>
      <c r="AI139" s="11">
        <v>58.6666666666667</v>
      </c>
      <c r="AJ139" s="14"/>
      <c r="AK139" s="11">
        <v>16.0</v>
      </c>
      <c r="AL139" s="11">
        <v>0.0</v>
      </c>
      <c r="AM139" s="11">
        <v>256.0</v>
      </c>
      <c r="AN139" s="11">
        <v>368.0</v>
      </c>
      <c r="AO139" s="11">
        <v>624.0</v>
      </c>
      <c r="AP139" s="11">
        <v>39.0</v>
      </c>
      <c r="AQ139" s="14"/>
      <c r="AR139" s="11">
        <v>16.0</v>
      </c>
      <c r="AS139" s="11">
        <v>0.0</v>
      </c>
      <c r="AT139" s="11">
        <v>47.0</v>
      </c>
      <c r="AU139" s="11">
        <v>323.0</v>
      </c>
      <c r="AV139" s="11">
        <v>370.0</v>
      </c>
      <c r="AW139" s="11">
        <v>23.125</v>
      </c>
      <c r="AX139" s="14"/>
      <c r="AY139" s="11">
        <v>16.0</v>
      </c>
      <c r="AZ139" s="11">
        <v>0.0</v>
      </c>
      <c r="BA139" s="11">
        <v>501.0</v>
      </c>
      <c r="BB139" s="11">
        <v>287.0</v>
      </c>
      <c r="BC139" s="11">
        <v>788.0</v>
      </c>
      <c r="BD139" s="11">
        <v>49.25</v>
      </c>
      <c r="BE139" s="11"/>
    </row>
    <row r="140" ht="15.75" customHeight="1">
      <c r="A140" s="11" t="s">
        <v>72</v>
      </c>
      <c r="B140" s="11" t="s">
        <v>35</v>
      </c>
      <c r="C140" s="11">
        <v>74.5</v>
      </c>
      <c r="D140" s="11">
        <v>251.0</v>
      </c>
      <c r="E140" s="11">
        <v>4.69</v>
      </c>
      <c r="F140" s="11">
        <v>0.318890299654406</v>
      </c>
      <c r="G140" s="11">
        <v>18.0</v>
      </c>
      <c r="H140" s="11">
        <v>-0.353673225264801</v>
      </c>
      <c r="I140" s="11"/>
      <c r="J140" s="11"/>
      <c r="K140" s="11"/>
      <c r="L140" s="11"/>
      <c r="M140" s="11"/>
      <c r="N140" s="11"/>
      <c r="O140" s="11"/>
      <c r="P140" s="11"/>
      <c r="Q140" s="11">
        <v>-0.034782925610395</v>
      </c>
      <c r="R140" s="11">
        <v>-0.0173914628051975</v>
      </c>
      <c r="S140" s="11">
        <v>5.0</v>
      </c>
      <c r="T140" s="11">
        <v>162.0</v>
      </c>
      <c r="U140" s="11">
        <v>136.0</v>
      </c>
      <c r="V140" s="14"/>
      <c r="W140" s="11">
        <v>5.0</v>
      </c>
      <c r="X140" s="11">
        <v>0.0</v>
      </c>
      <c r="Y140" s="11">
        <v>39.0</v>
      </c>
      <c r="Z140" s="11">
        <v>42.0</v>
      </c>
      <c r="AA140" s="11">
        <v>81.0</v>
      </c>
      <c r="AB140" s="11">
        <v>16.2</v>
      </c>
      <c r="AC140" s="14"/>
      <c r="AD140" s="11"/>
      <c r="AE140" s="11"/>
      <c r="AF140" s="11"/>
      <c r="AG140" s="11"/>
      <c r="AH140" s="11">
        <v>0.0</v>
      </c>
      <c r="AI140" s="11"/>
      <c r="AJ140" s="14"/>
      <c r="AK140" s="11"/>
      <c r="AL140" s="11"/>
      <c r="AM140" s="11"/>
      <c r="AN140" s="11"/>
      <c r="AO140" s="11">
        <v>0.0</v>
      </c>
      <c r="AP140" s="11"/>
      <c r="AQ140" s="14"/>
      <c r="AR140" s="11"/>
      <c r="AS140" s="11"/>
      <c r="AT140" s="11"/>
      <c r="AU140" s="11"/>
      <c r="AV140" s="11">
        <v>0.0</v>
      </c>
      <c r="AW140" s="11"/>
      <c r="AX140" s="14"/>
      <c r="AY140" s="11"/>
      <c r="AZ140" s="11"/>
      <c r="BA140" s="11"/>
      <c r="BB140" s="11"/>
      <c r="BC140" s="11">
        <v>0.0</v>
      </c>
      <c r="BD140" s="11"/>
      <c r="BE140" s="11"/>
    </row>
    <row r="141" ht="15.75" customHeight="1">
      <c r="A141" s="11" t="s">
        <v>75</v>
      </c>
      <c r="B141" s="11" t="s">
        <v>35</v>
      </c>
      <c r="C141" s="11">
        <v>71.0</v>
      </c>
      <c r="D141" s="11">
        <v>223.0</v>
      </c>
      <c r="E141" s="11">
        <v>4.74</v>
      </c>
      <c r="F141" s="11">
        <v>0.153108082126482</v>
      </c>
      <c r="G141" s="11"/>
      <c r="H141" s="11"/>
      <c r="I141" s="11"/>
      <c r="J141" s="11"/>
      <c r="K141" s="11">
        <v>114.0</v>
      </c>
      <c r="L141" s="11">
        <v>-0.145842033035202</v>
      </c>
      <c r="M141" s="11"/>
      <c r="N141" s="11"/>
      <c r="O141" s="11"/>
      <c r="P141" s="11"/>
      <c r="Q141" s="11">
        <v>0.00726604909128009</v>
      </c>
      <c r="R141" s="11">
        <v>0.00363302454564005</v>
      </c>
      <c r="S141" s="11"/>
      <c r="T141" s="11"/>
      <c r="U141" s="11"/>
      <c r="V141" s="14"/>
      <c r="W141" s="11">
        <v>8.0</v>
      </c>
      <c r="X141" s="11">
        <v>0.0</v>
      </c>
      <c r="Y141" s="11">
        <v>0.0</v>
      </c>
      <c r="Z141" s="11">
        <v>148.0</v>
      </c>
      <c r="AA141" s="11">
        <v>148.0</v>
      </c>
      <c r="AB141" s="11">
        <v>18.5</v>
      </c>
      <c r="AC141" s="14"/>
      <c r="AD141" s="11">
        <v>9.0</v>
      </c>
      <c r="AE141" s="11">
        <v>0.0</v>
      </c>
      <c r="AF141" s="11">
        <v>16.0</v>
      </c>
      <c r="AG141" s="11">
        <v>170.0</v>
      </c>
      <c r="AH141" s="11">
        <v>186.0</v>
      </c>
      <c r="AI141" s="11">
        <v>20.6666666666667</v>
      </c>
      <c r="AJ141" s="14"/>
      <c r="AK141" s="11"/>
      <c r="AL141" s="11"/>
      <c r="AM141" s="11"/>
      <c r="AN141" s="11"/>
      <c r="AO141" s="11">
        <v>0.0</v>
      </c>
      <c r="AP141" s="11"/>
      <c r="AQ141" s="14"/>
      <c r="AR141" s="11"/>
      <c r="AS141" s="11"/>
      <c r="AT141" s="11"/>
      <c r="AU141" s="11"/>
      <c r="AV141" s="11">
        <v>0.0</v>
      </c>
      <c r="AW141" s="11"/>
      <c r="AX141" s="14"/>
      <c r="AY141" s="11"/>
      <c r="AZ141" s="11"/>
      <c r="BA141" s="11"/>
      <c r="BB141" s="11"/>
      <c r="BC141" s="11">
        <v>0.0</v>
      </c>
      <c r="BD141" s="11"/>
      <c r="BE141" s="11"/>
    </row>
    <row r="142" ht="15.75" customHeight="1">
      <c r="A142" s="11" t="s">
        <v>91</v>
      </c>
      <c r="B142" s="11" t="s">
        <v>35</v>
      </c>
      <c r="C142" s="11">
        <v>75.25</v>
      </c>
      <c r="D142" s="11">
        <v>244.0</v>
      </c>
      <c r="E142" s="11">
        <v>4.91</v>
      </c>
      <c r="F142" s="11">
        <v>-0.410551457468462</v>
      </c>
      <c r="G142" s="11">
        <v>18.0</v>
      </c>
      <c r="H142" s="11">
        <v>-0.353673225264801</v>
      </c>
      <c r="I142" s="11">
        <v>32.0</v>
      </c>
      <c r="J142" s="11">
        <v>-0.0754861369674331</v>
      </c>
      <c r="K142" s="11">
        <v>113.0</v>
      </c>
      <c r="L142" s="11">
        <v>-0.251423448500122</v>
      </c>
      <c r="M142" s="11">
        <v>4.31</v>
      </c>
      <c r="N142" s="11">
        <v>0.430844307577692</v>
      </c>
      <c r="O142" s="11">
        <v>7.17</v>
      </c>
      <c r="P142" s="11">
        <v>0.13023537822127</v>
      </c>
      <c r="Q142" s="11">
        <v>-0.530054582401856</v>
      </c>
      <c r="R142" s="11">
        <v>-0.0883424304003094</v>
      </c>
      <c r="S142" s="11"/>
      <c r="T142" s="11"/>
      <c r="U142" s="11"/>
      <c r="V142" s="14"/>
      <c r="W142" s="11"/>
      <c r="X142" s="11"/>
      <c r="Y142" s="11"/>
      <c r="Z142" s="11"/>
      <c r="AA142" s="11">
        <v>0.0</v>
      </c>
      <c r="AB142" s="11"/>
      <c r="AC142" s="14"/>
      <c r="AD142" s="11">
        <v>5.0</v>
      </c>
      <c r="AE142" s="11">
        <v>0.0</v>
      </c>
      <c r="AF142" s="11">
        <v>0.0</v>
      </c>
      <c r="AG142" s="11">
        <v>53.0</v>
      </c>
      <c r="AH142" s="11">
        <v>53.0</v>
      </c>
      <c r="AI142" s="11">
        <v>10.6</v>
      </c>
      <c r="AJ142" s="14"/>
      <c r="AK142" s="11"/>
      <c r="AL142" s="11"/>
      <c r="AM142" s="11"/>
      <c r="AN142" s="11"/>
      <c r="AO142" s="11">
        <v>0.0</v>
      </c>
      <c r="AP142" s="11"/>
      <c r="AQ142" s="14"/>
      <c r="AR142" s="11"/>
      <c r="AS142" s="11"/>
      <c r="AT142" s="11"/>
      <c r="AU142" s="11"/>
      <c r="AV142" s="11">
        <v>0.0</v>
      </c>
      <c r="AW142" s="11"/>
      <c r="AX142" s="14"/>
      <c r="AY142" s="11"/>
      <c r="AZ142" s="11"/>
      <c r="BA142" s="11"/>
      <c r="BB142" s="11"/>
      <c r="BC142" s="11">
        <v>0.0</v>
      </c>
      <c r="BD142" s="11"/>
      <c r="BE142" s="11"/>
    </row>
    <row r="143" ht="15.75" customHeight="1">
      <c r="A143" s="11" t="s">
        <v>155</v>
      </c>
      <c r="B143" s="11" t="s">
        <v>35</v>
      </c>
      <c r="C143" s="11">
        <v>73.38</v>
      </c>
      <c r="D143" s="11">
        <v>243.0</v>
      </c>
      <c r="E143" s="11">
        <v>4.76</v>
      </c>
      <c r="F143" s="11">
        <v>0.0867951951153134</v>
      </c>
      <c r="G143" s="11">
        <v>15.0</v>
      </c>
      <c r="H143" s="11">
        <v>-0.78026876501719</v>
      </c>
      <c r="I143" s="11">
        <v>33.0</v>
      </c>
      <c r="J143" s="11">
        <v>0.155992287969645</v>
      </c>
      <c r="K143" s="11">
        <v>113.0</v>
      </c>
      <c r="L143" s="11">
        <v>-0.251423448500122</v>
      </c>
      <c r="M143" s="11">
        <v>4.26</v>
      </c>
      <c r="N143" s="11">
        <v>0.609874757716772</v>
      </c>
      <c r="O143" s="11">
        <v>7.3</v>
      </c>
      <c r="P143" s="11">
        <v>-0.190372050067824</v>
      </c>
      <c r="Q143" s="11">
        <v>-0.369402022783406</v>
      </c>
      <c r="R143" s="11">
        <v>-0.0615670037972344</v>
      </c>
      <c r="S143" s="11">
        <v>6.0</v>
      </c>
      <c r="T143" s="11">
        <v>185.0</v>
      </c>
      <c r="U143" s="11">
        <v>152.0</v>
      </c>
      <c r="V143" s="14"/>
      <c r="W143" s="11">
        <v>9.0</v>
      </c>
      <c r="X143" s="11">
        <v>0.0</v>
      </c>
      <c r="Y143" s="11">
        <v>208.0</v>
      </c>
      <c r="Z143" s="11">
        <v>141.0</v>
      </c>
      <c r="AA143" s="11">
        <v>349.0</v>
      </c>
      <c r="AB143" s="11">
        <v>38.7777777777778</v>
      </c>
      <c r="AC143" s="14"/>
      <c r="AD143" s="11"/>
      <c r="AE143" s="11"/>
      <c r="AF143" s="11"/>
      <c r="AG143" s="11"/>
      <c r="AH143" s="11">
        <v>0.0</v>
      </c>
      <c r="AI143" s="11"/>
      <c r="AJ143" s="14"/>
      <c r="AK143" s="11"/>
      <c r="AL143" s="11"/>
      <c r="AM143" s="11"/>
      <c r="AN143" s="11"/>
      <c r="AO143" s="11">
        <v>0.0</v>
      </c>
      <c r="AP143" s="11"/>
      <c r="AQ143" s="14"/>
      <c r="AR143" s="11"/>
      <c r="AS143" s="11"/>
      <c r="AT143" s="11"/>
      <c r="AU143" s="11"/>
      <c r="AV143" s="11">
        <v>0.0</v>
      </c>
      <c r="AW143" s="11"/>
      <c r="AX143" s="14"/>
      <c r="AY143" s="11"/>
      <c r="AZ143" s="11"/>
      <c r="BA143" s="11"/>
      <c r="BB143" s="11"/>
      <c r="BC143" s="11">
        <v>0.0</v>
      </c>
      <c r="BD143" s="11"/>
      <c r="BE143" s="11"/>
    </row>
    <row r="144" ht="15.75" customHeight="1">
      <c r="A144" s="11" t="s">
        <v>179</v>
      </c>
      <c r="B144" s="11" t="s">
        <v>35</v>
      </c>
      <c r="C144" s="11">
        <v>74.0</v>
      </c>
      <c r="D144" s="11">
        <v>247.0</v>
      </c>
      <c r="E144" s="11">
        <v>4.75</v>
      </c>
      <c r="F144" s="11">
        <v>0.119951638620898</v>
      </c>
      <c r="G144" s="11">
        <v>24.0</v>
      </c>
      <c r="H144" s="11">
        <v>0.499517854239977</v>
      </c>
      <c r="I144" s="11"/>
      <c r="J144" s="11"/>
      <c r="K144" s="11">
        <v>114.0</v>
      </c>
      <c r="L144" s="11">
        <v>-0.145842033035202</v>
      </c>
      <c r="M144" s="11"/>
      <c r="N144" s="11"/>
      <c r="O144" s="11"/>
      <c r="P144" s="11"/>
      <c r="Q144" s="11">
        <v>0.473627459825673</v>
      </c>
      <c r="R144" s="11">
        <v>0.157875819941891</v>
      </c>
      <c r="S144" s="11"/>
      <c r="T144" s="11"/>
      <c r="U144" s="11"/>
      <c r="V144" s="14"/>
      <c r="W144" s="11"/>
      <c r="X144" s="11"/>
      <c r="Y144" s="11"/>
      <c r="Z144" s="11"/>
      <c r="AA144" s="11">
        <v>0.0</v>
      </c>
      <c r="AB144" s="11"/>
      <c r="AC144" s="14"/>
      <c r="AD144" s="11"/>
      <c r="AE144" s="11"/>
      <c r="AF144" s="11"/>
      <c r="AG144" s="11"/>
      <c r="AH144" s="11">
        <v>0.0</v>
      </c>
      <c r="AI144" s="11"/>
      <c r="AJ144" s="14"/>
      <c r="AK144" s="11"/>
      <c r="AL144" s="11"/>
      <c r="AM144" s="11"/>
      <c r="AN144" s="11"/>
      <c r="AO144" s="11">
        <v>0.0</v>
      </c>
      <c r="AP144" s="11"/>
      <c r="AQ144" s="14"/>
      <c r="AR144" s="11"/>
      <c r="AS144" s="11"/>
      <c r="AT144" s="11"/>
      <c r="AU144" s="11"/>
      <c r="AV144" s="11">
        <v>0.0</v>
      </c>
      <c r="AW144" s="11"/>
      <c r="AX144" s="14"/>
      <c r="AY144" s="11"/>
      <c r="AZ144" s="11"/>
      <c r="BA144" s="11"/>
      <c r="BB144" s="11"/>
      <c r="BC144" s="11">
        <v>0.0</v>
      </c>
      <c r="BD144" s="11"/>
      <c r="BE144" s="11"/>
    </row>
    <row r="145" ht="15.75" customHeight="1">
      <c r="A145" s="11" t="s">
        <v>191</v>
      </c>
      <c r="B145" s="11" t="s">
        <v>35</v>
      </c>
      <c r="C145" s="11">
        <v>73.0</v>
      </c>
      <c r="D145" s="11">
        <v>243.0</v>
      </c>
      <c r="E145" s="11">
        <v>4.78</v>
      </c>
      <c r="F145" s="11">
        <v>0.020482308104142</v>
      </c>
      <c r="G145" s="11">
        <v>22.0</v>
      </c>
      <c r="H145" s="11">
        <v>0.215120827738384</v>
      </c>
      <c r="I145" s="11"/>
      <c r="J145" s="11"/>
      <c r="K145" s="11">
        <v>119.0</v>
      </c>
      <c r="L145" s="11">
        <v>0.3820650442894</v>
      </c>
      <c r="M145" s="11"/>
      <c r="N145" s="11"/>
      <c r="O145" s="11"/>
      <c r="P145" s="11"/>
      <c r="Q145" s="11">
        <v>0.617668180131926</v>
      </c>
      <c r="R145" s="11">
        <v>0.205889393377309</v>
      </c>
      <c r="S145" s="11">
        <v>4.0</v>
      </c>
      <c r="T145" s="11">
        <v>120.0</v>
      </c>
      <c r="U145" s="11">
        <v>105.0</v>
      </c>
      <c r="V145" s="14"/>
      <c r="W145" s="11">
        <v>11.0</v>
      </c>
      <c r="X145" s="11">
        <v>0.0</v>
      </c>
      <c r="Y145" s="11">
        <v>2.0</v>
      </c>
      <c r="Z145" s="11">
        <v>181.0</v>
      </c>
      <c r="AA145" s="11">
        <v>183.0</v>
      </c>
      <c r="AB145" s="11">
        <v>16.6363636363636</v>
      </c>
      <c r="AC145" s="14"/>
      <c r="AD145" s="11">
        <v>14.0</v>
      </c>
      <c r="AE145" s="11">
        <v>0.0</v>
      </c>
      <c r="AF145" s="11">
        <v>503.0</v>
      </c>
      <c r="AG145" s="11">
        <v>136.0</v>
      </c>
      <c r="AH145" s="11">
        <v>639.0</v>
      </c>
      <c r="AI145" s="11">
        <v>45.6428571428572</v>
      </c>
      <c r="AJ145" s="14"/>
      <c r="AK145" s="11">
        <v>14.0</v>
      </c>
      <c r="AL145" s="11">
        <v>0.0</v>
      </c>
      <c r="AM145" s="11">
        <v>517.0</v>
      </c>
      <c r="AN145" s="11">
        <v>80.0</v>
      </c>
      <c r="AO145" s="11">
        <v>597.0</v>
      </c>
      <c r="AP145" s="11">
        <v>42.6428571428571</v>
      </c>
      <c r="AQ145" s="14"/>
      <c r="AR145" s="11">
        <v>15.0</v>
      </c>
      <c r="AS145" s="11">
        <v>0.0</v>
      </c>
      <c r="AT145" s="11">
        <v>584.0</v>
      </c>
      <c r="AU145" s="11">
        <v>73.0</v>
      </c>
      <c r="AV145" s="11">
        <v>657.0</v>
      </c>
      <c r="AW145" s="11">
        <v>43.8</v>
      </c>
      <c r="AX145" s="14"/>
      <c r="AY145" s="11">
        <v>11.0</v>
      </c>
      <c r="AZ145" s="11">
        <v>0.0</v>
      </c>
      <c r="BA145" s="11">
        <v>12.0</v>
      </c>
      <c r="BB145" s="11">
        <v>178.0</v>
      </c>
      <c r="BC145" s="11">
        <v>190.0</v>
      </c>
      <c r="BD145" s="11">
        <v>17.2727272727273</v>
      </c>
      <c r="BE145" s="11"/>
    </row>
    <row r="146" ht="15.75" customHeight="1">
      <c r="A146" s="11" t="s">
        <v>207</v>
      </c>
      <c r="B146" s="11" t="s">
        <v>35</v>
      </c>
      <c r="C146" s="11">
        <v>75.5</v>
      </c>
      <c r="D146" s="11">
        <v>250.0</v>
      </c>
      <c r="E146" s="11">
        <v>4.64</v>
      </c>
      <c r="F146" s="11">
        <v>0.484672517182333</v>
      </c>
      <c r="G146" s="11">
        <v>19.0</v>
      </c>
      <c r="H146" s="11">
        <v>-0.211474712014004</v>
      </c>
      <c r="I146" s="11">
        <v>41.5</v>
      </c>
      <c r="J146" s="11">
        <v>2.12355889993481</v>
      </c>
      <c r="K146" s="11">
        <v>139.0</v>
      </c>
      <c r="L146" s="11">
        <v>2.4936933535878</v>
      </c>
      <c r="M146" s="11">
        <v>4.32</v>
      </c>
      <c r="N146" s="11">
        <v>0.395038217549873</v>
      </c>
      <c r="O146" s="11">
        <v>7.1</v>
      </c>
      <c r="P146" s="11">
        <v>0.302870147300014</v>
      </c>
      <c r="Q146" s="11">
        <v>5.58835842354083</v>
      </c>
      <c r="R146" s="11">
        <v>0.931393070590138</v>
      </c>
      <c r="S146" s="11">
        <v>2.0</v>
      </c>
      <c r="T146" s="11">
        <v>52.0</v>
      </c>
      <c r="U146" s="11">
        <v>47.0</v>
      </c>
      <c r="V146" s="14"/>
      <c r="W146" s="11">
        <v>16.0</v>
      </c>
      <c r="X146" s="11">
        <v>0.0</v>
      </c>
      <c r="Y146" s="11">
        <v>296.0</v>
      </c>
      <c r="Z146" s="11">
        <v>364.0</v>
      </c>
      <c r="AA146" s="11">
        <v>660.0</v>
      </c>
      <c r="AB146" s="11">
        <v>41.25</v>
      </c>
      <c r="AC146" s="14"/>
      <c r="AD146" s="11">
        <v>15.0</v>
      </c>
      <c r="AE146" s="11">
        <v>0.0</v>
      </c>
      <c r="AF146" s="11">
        <v>925.0</v>
      </c>
      <c r="AG146" s="11">
        <v>79.0</v>
      </c>
      <c r="AH146" s="11">
        <v>1004.0</v>
      </c>
      <c r="AI146" s="11">
        <v>66.9333333333333</v>
      </c>
      <c r="AJ146" s="14"/>
      <c r="AK146" s="11">
        <v>12.0</v>
      </c>
      <c r="AL146" s="11">
        <v>0.0</v>
      </c>
      <c r="AM146" s="11">
        <v>775.0</v>
      </c>
      <c r="AN146" s="11">
        <v>57.0</v>
      </c>
      <c r="AO146" s="11">
        <v>832.0</v>
      </c>
      <c r="AP146" s="11">
        <v>69.3333333333333</v>
      </c>
      <c r="AQ146" s="14"/>
      <c r="AR146" s="11">
        <v>15.0</v>
      </c>
      <c r="AS146" s="11">
        <v>0.0</v>
      </c>
      <c r="AT146" s="11">
        <v>980.0</v>
      </c>
      <c r="AU146" s="11">
        <v>30.0</v>
      </c>
      <c r="AV146" s="11">
        <v>1010.0</v>
      </c>
      <c r="AW146" s="11">
        <v>67.3333333333333</v>
      </c>
      <c r="AX146" s="14"/>
      <c r="AY146" s="11">
        <v>6.0</v>
      </c>
      <c r="AZ146" s="11">
        <v>0.0</v>
      </c>
      <c r="BA146" s="11">
        <v>330.0</v>
      </c>
      <c r="BB146" s="11">
        <v>26.0</v>
      </c>
      <c r="BC146" s="11">
        <v>356.0</v>
      </c>
      <c r="BD146" s="11">
        <v>59.3333333333333</v>
      </c>
      <c r="BE146" s="11"/>
    </row>
    <row r="147" ht="15.75" customHeight="1">
      <c r="A147" s="11" t="s">
        <v>211</v>
      </c>
      <c r="B147" s="11" t="s">
        <v>35</v>
      </c>
      <c r="C147" s="11">
        <v>75.0</v>
      </c>
      <c r="D147" s="11">
        <v>241.0</v>
      </c>
      <c r="E147" s="11">
        <v>4.74</v>
      </c>
      <c r="F147" s="11">
        <v>0.153108082126482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>
        <v>0.153108082126482</v>
      </c>
      <c r="R147" s="11">
        <v>0.153108082126482</v>
      </c>
      <c r="S147" s="11">
        <v>1.0</v>
      </c>
      <c r="T147" s="11">
        <v>17.0</v>
      </c>
      <c r="U147" s="11">
        <v>16.0</v>
      </c>
      <c r="V147" s="14"/>
      <c r="W147" s="11">
        <v>14.0</v>
      </c>
      <c r="X147" s="11">
        <v>0.0</v>
      </c>
      <c r="Y147" s="11">
        <v>630.0</v>
      </c>
      <c r="Z147" s="11">
        <v>121.0</v>
      </c>
      <c r="AA147" s="11">
        <v>751.0</v>
      </c>
      <c r="AB147" s="11">
        <v>53.6428571428572</v>
      </c>
      <c r="AC147" s="14"/>
      <c r="AD147" s="11">
        <v>7.0</v>
      </c>
      <c r="AE147" s="11">
        <v>0.0</v>
      </c>
      <c r="AF147" s="11">
        <v>231.0</v>
      </c>
      <c r="AG147" s="11">
        <v>35.0</v>
      </c>
      <c r="AH147" s="11">
        <v>266.0</v>
      </c>
      <c r="AI147" s="11">
        <v>38.0</v>
      </c>
      <c r="AJ147" s="14"/>
      <c r="AK147" s="11">
        <v>15.0</v>
      </c>
      <c r="AL147" s="11">
        <v>0.0</v>
      </c>
      <c r="AM147" s="11">
        <v>455.0</v>
      </c>
      <c r="AN147" s="11">
        <v>113.0</v>
      </c>
      <c r="AO147" s="11">
        <v>568.0</v>
      </c>
      <c r="AP147" s="11">
        <v>37.8666666666667</v>
      </c>
      <c r="AQ147" s="14"/>
      <c r="AR147" s="11">
        <v>14.0</v>
      </c>
      <c r="AS147" s="11">
        <v>0.0</v>
      </c>
      <c r="AT147" s="11">
        <v>474.0</v>
      </c>
      <c r="AU147" s="11">
        <v>32.0</v>
      </c>
      <c r="AV147" s="11">
        <v>506.0</v>
      </c>
      <c r="AW147" s="11">
        <v>36.1428571428571</v>
      </c>
      <c r="AX147" s="14"/>
      <c r="AY147" s="11"/>
      <c r="AZ147" s="11"/>
      <c r="BA147" s="11"/>
      <c r="BB147" s="11"/>
      <c r="BC147" s="11">
        <v>0.0</v>
      </c>
      <c r="BD147" s="11"/>
      <c r="BE147" s="11"/>
    </row>
    <row r="148" ht="15.75" customHeight="1">
      <c r="A148" s="11" t="s">
        <v>218</v>
      </c>
      <c r="B148" s="11" t="s">
        <v>35</v>
      </c>
      <c r="C148" s="11">
        <v>72.5</v>
      </c>
      <c r="D148" s="11">
        <v>243.0</v>
      </c>
      <c r="E148" s="11">
        <v>4.54</v>
      </c>
      <c r="F148" s="11">
        <v>0.816236952238181</v>
      </c>
      <c r="G148" s="11">
        <v>27.0</v>
      </c>
      <c r="H148" s="11">
        <v>0.926113393992366</v>
      </c>
      <c r="I148" s="11"/>
      <c r="J148" s="11"/>
      <c r="K148" s="11"/>
      <c r="L148" s="11"/>
      <c r="M148" s="11"/>
      <c r="N148" s="11"/>
      <c r="O148" s="11"/>
      <c r="P148" s="11"/>
      <c r="Q148" s="11">
        <v>1.74235034623055</v>
      </c>
      <c r="R148" s="11">
        <v>0.871175173115273</v>
      </c>
      <c r="S148" s="11">
        <v>4.0</v>
      </c>
      <c r="T148" s="11">
        <v>104.0</v>
      </c>
      <c r="U148" s="11">
        <v>92.0</v>
      </c>
      <c r="V148" s="14"/>
      <c r="W148" s="11">
        <v>16.0</v>
      </c>
      <c r="X148" s="11">
        <v>0.0</v>
      </c>
      <c r="Y148" s="11">
        <v>125.0</v>
      </c>
      <c r="Z148" s="11">
        <v>209.0</v>
      </c>
      <c r="AA148" s="11">
        <v>334.0</v>
      </c>
      <c r="AB148" s="11">
        <v>20.875</v>
      </c>
      <c r="AC148" s="14"/>
      <c r="AD148" s="11">
        <v>15.0</v>
      </c>
      <c r="AE148" s="11">
        <v>0.0</v>
      </c>
      <c r="AF148" s="11">
        <v>900.0</v>
      </c>
      <c r="AG148" s="11">
        <v>77.0</v>
      </c>
      <c r="AH148" s="11">
        <v>977.0</v>
      </c>
      <c r="AI148" s="11">
        <v>65.1333333333333</v>
      </c>
      <c r="AJ148" s="14"/>
      <c r="AK148" s="11">
        <v>13.0</v>
      </c>
      <c r="AL148" s="11">
        <v>0.0</v>
      </c>
      <c r="AM148" s="11">
        <v>697.0</v>
      </c>
      <c r="AN148" s="11">
        <v>13.0</v>
      </c>
      <c r="AO148" s="11">
        <v>710.0</v>
      </c>
      <c r="AP148" s="11">
        <v>54.6153846153846</v>
      </c>
      <c r="AQ148" s="14"/>
      <c r="AR148" s="11">
        <v>9.0</v>
      </c>
      <c r="AS148" s="11">
        <v>0.0</v>
      </c>
      <c r="AT148" s="11">
        <v>371.0</v>
      </c>
      <c r="AU148" s="11">
        <v>7.0</v>
      </c>
      <c r="AV148" s="11">
        <v>378.0</v>
      </c>
      <c r="AW148" s="11">
        <v>42.0</v>
      </c>
      <c r="AX148" s="14"/>
      <c r="AY148" s="11">
        <v>7.0</v>
      </c>
      <c r="AZ148" s="11">
        <v>0.0</v>
      </c>
      <c r="BA148" s="11">
        <v>81.0</v>
      </c>
      <c r="BB148" s="11">
        <v>46.0</v>
      </c>
      <c r="BC148" s="11">
        <v>127.0</v>
      </c>
      <c r="BD148" s="11">
        <v>18.1428571428571</v>
      </c>
      <c r="BE148" s="11"/>
    </row>
    <row r="149" ht="15.75" customHeight="1">
      <c r="A149" s="11" t="s">
        <v>226</v>
      </c>
      <c r="B149" s="11" t="s">
        <v>35</v>
      </c>
      <c r="C149" s="11">
        <v>71.38</v>
      </c>
      <c r="D149" s="11">
        <v>233.0</v>
      </c>
      <c r="E149" s="11">
        <v>4.84</v>
      </c>
      <c r="F149" s="11">
        <v>-0.178456352929366</v>
      </c>
      <c r="G149" s="11">
        <v>25.0</v>
      </c>
      <c r="H149" s="11">
        <v>0.641716367490773</v>
      </c>
      <c r="I149" s="11">
        <v>35.5</v>
      </c>
      <c r="J149" s="11">
        <v>0.73468835031234</v>
      </c>
      <c r="K149" s="11">
        <v>117.0</v>
      </c>
      <c r="L149" s="11">
        <v>0.170902213359559</v>
      </c>
      <c r="M149" s="11">
        <v>4.3</v>
      </c>
      <c r="N149" s="11">
        <v>0.466650397605507</v>
      </c>
      <c r="O149" s="11">
        <v>6.91</v>
      </c>
      <c r="P149" s="11">
        <v>0.771450234799458</v>
      </c>
      <c r="Q149" s="11">
        <v>2.60695121063827</v>
      </c>
      <c r="R149" s="11">
        <v>0.434491868439712</v>
      </c>
      <c r="S149" s="11"/>
      <c r="T149" s="11"/>
      <c r="U149" s="11"/>
      <c r="V149" s="14"/>
      <c r="W149" s="11">
        <v>14.0</v>
      </c>
      <c r="X149" s="11">
        <v>0.0</v>
      </c>
      <c r="Y149" s="11">
        <v>108.0</v>
      </c>
      <c r="Z149" s="11">
        <v>241.0</v>
      </c>
      <c r="AA149" s="11">
        <v>349.0</v>
      </c>
      <c r="AB149" s="11">
        <v>24.9285714285714</v>
      </c>
      <c r="AC149" s="14"/>
      <c r="AD149" s="11"/>
      <c r="AE149" s="11"/>
      <c r="AF149" s="11"/>
      <c r="AG149" s="11"/>
      <c r="AH149" s="11">
        <v>0.0</v>
      </c>
      <c r="AI149" s="11"/>
      <c r="AJ149" s="14"/>
      <c r="AK149" s="11">
        <v>4.0</v>
      </c>
      <c r="AL149" s="11">
        <v>0.0</v>
      </c>
      <c r="AM149" s="11">
        <v>0.0</v>
      </c>
      <c r="AN149" s="11">
        <v>106.0</v>
      </c>
      <c r="AO149" s="11">
        <v>106.0</v>
      </c>
      <c r="AP149" s="11">
        <v>26.5</v>
      </c>
      <c r="AQ149" s="14"/>
      <c r="AR149" s="11"/>
      <c r="AS149" s="11"/>
      <c r="AT149" s="11"/>
      <c r="AU149" s="11"/>
      <c r="AV149" s="11">
        <v>0.0</v>
      </c>
      <c r="AW149" s="11"/>
      <c r="AX149" s="14"/>
      <c r="AY149" s="11"/>
      <c r="AZ149" s="11"/>
      <c r="BA149" s="11"/>
      <c r="BB149" s="11"/>
      <c r="BC149" s="11">
        <v>0.0</v>
      </c>
      <c r="BD149" s="11"/>
      <c r="BE149" s="11"/>
    </row>
    <row r="150" ht="15.75" customHeight="1">
      <c r="A150" s="11" t="s">
        <v>260</v>
      </c>
      <c r="B150" s="11" t="s">
        <v>35</v>
      </c>
      <c r="C150" s="11">
        <v>73.75</v>
      </c>
      <c r="D150" s="11">
        <v>239.0</v>
      </c>
      <c r="E150" s="11">
        <v>4.9</v>
      </c>
      <c r="F150" s="11">
        <v>-0.377395013962877</v>
      </c>
      <c r="G150" s="11">
        <v>17.0</v>
      </c>
      <c r="H150" s="11">
        <v>-0.495871738515597</v>
      </c>
      <c r="I150" s="11">
        <v>33.0</v>
      </c>
      <c r="J150" s="11">
        <v>0.155992287969645</v>
      </c>
      <c r="K150" s="11">
        <v>118.0</v>
      </c>
      <c r="L150" s="11">
        <v>0.276483628824479</v>
      </c>
      <c r="M150" s="11">
        <v>4.47</v>
      </c>
      <c r="N150" s="11">
        <v>-0.142053132867367</v>
      </c>
      <c r="O150" s="11">
        <v>7.28</v>
      </c>
      <c r="P150" s="11">
        <v>-0.141047830331042</v>
      </c>
      <c r="Q150" s="11">
        <v>-0.723891798882759</v>
      </c>
      <c r="R150" s="11">
        <v>-0.120648633147127</v>
      </c>
      <c r="S150" s="11"/>
      <c r="T150" s="11"/>
      <c r="U150" s="11"/>
      <c r="V150" s="14"/>
      <c r="W150" s="11"/>
      <c r="X150" s="11"/>
      <c r="Y150" s="11"/>
      <c r="Z150" s="11"/>
      <c r="AA150" s="11">
        <v>0.0</v>
      </c>
      <c r="AB150" s="11"/>
      <c r="AC150" s="14"/>
      <c r="AD150" s="11"/>
      <c r="AE150" s="11"/>
      <c r="AF150" s="11"/>
      <c r="AG150" s="11"/>
      <c r="AH150" s="11">
        <v>0.0</v>
      </c>
      <c r="AI150" s="11"/>
      <c r="AJ150" s="14"/>
      <c r="AK150" s="11"/>
      <c r="AL150" s="11"/>
      <c r="AM150" s="11"/>
      <c r="AN150" s="11"/>
      <c r="AO150" s="11">
        <v>0.0</v>
      </c>
      <c r="AP150" s="11"/>
      <c r="AQ150" s="14"/>
      <c r="AR150" s="11"/>
      <c r="AS150" s="11"/>
      <c r="AT150" s="11"/>
      <c r="AU150" s="11"/>
      <c r="AV150" s="11">
        <v>0.0</v>
      </c>
      <c r="AW150" s="11"/>
      <c r="AX150" s="14"/>
      <c r="AY150" s="11"/>
      <c r="AZ150" s="11"/>
      <c r="BA150" s="11"/>
      <c r="BB150" s="11"/>
      <c r="BC150" s="11">
        <v>0.0</v>
      </c>
      <c r="BD150" s="11"/>
      <c r="BE150" s="11"/>
    </row>
    <row r="151" ht="15.75" customHeight="1">
      <c r="A151" s="11" t="s">
        <v>272</v>
      </c>
      <c r="B151" s="11" t="s">
        <v>35</v>
      </c>
      <c r="C151" s="11">
        <v>72.75</v>
      </c>
      <c r="D151" s="11">
        <v>241.0</v>
      </c>
      <c r="E151" s="11">
        <v>4.71</v>
      </c>
      <c r="F151" s="11">
        <v>0.252577412643237</v>
      </c>
      <c r="G151" s="11">
        <v>17.0</v>
      </c>
      <c r="H151" s="11">
        <v>-0.495871738515597</v>
      </c>
      <c r="I151" s="11">
        <v>30.0</v>
      </c>
      <c r="J151" s="11">
        <v>-0.538442986841589</v>
      </c>
      <c r="K151" s="11">
        <v>116.0</v>
      </c>
      <c r="L151" s="11">
        <v>0.0653207978946388</v>
      </c>
      <c r="M151" s="11">
        <v>4.2</v>
      </c>
      <c r="N151" s="11">
        <v>0.824711297883667</v>
      </c>
      <c r="O151" s="11">
        <v>7.58</v>
      </c>
      <c r="P151" s="11">
        <v>-0.880911126382798</v>
      </c>
      <c r="Q151" s="11">
        <v>-0.772616343318441</v>
      </c>
      <c r="R151" s="11">
        <v>-0.128769390553073</v>
      </c>
      <c r="S151" s="11">
        <v>4.0</v>
      </c>
      <c r="T151" s="11">
        <v>117.0</v>
      </c>
      <c r="U151" s="11">
        <v>103.0</v>
      </c>
      <c r="V151" s="14"/>
      <c r="W151" s="11"/>
      <c r="X151" s="11"/>
      <c r="Y151" s="11"/>
      <c r="Z151" s="11"/>
      <c r="AA151" s="11">
        <v>0.0</v>
      </c>
      <c r="AB151" s="11"/>
      <c r="AC151" s="14"/>
      <c r="AD151" s="11">
        <v>10.0</v>
      </c>
      <c r="AE151" s="11">
        <v>0.0</v>
      </c>
      <c r="AF151" s="11">
        <v>117.0</v>
      </c>
      <c r="AG151" s="11">
        <v>108.0</v>
      </c>
      <c r="AH151" s="11">
        <v>225.0</v>
      </c>
      <c r="AI151" s="11">
        <v>22.5</v>
      </c>
      <c r="AJ151" s="14"/>
      <c r="AK151" s="11"/>
      <c r="AL151" s="11"/>
      <c r="AM151" s="11"/>
      <c r="AN151" s="11"/>
      <c r="AO151" s="11">
        <v>0.0</v>
      </c>
      <c r="AP151" s="11"/>
      <c r="AQ151" s="14"/>
      <c r="AR151" s="11"/>
      <c r="AS151" s="11"/>
      <c r="AT151" s="11"/>
      <c r="AU151" s="11"/>
      <c r="AV151" s="11">
        <v>0.0</v>
      </c>
      <c r="AW151" s="11"/>
      <c r="AX151" s="14"/>
      <c r="AY151" s="11"/>
      <c r="AZ151" s="11"/>
      <c r="BA151" s="11"/>
      <c r="BB151" s="11"/>
      <c r="BC151" s="11">
        <v>0.0</v>
      </c>
      <c r="BD151" s="11"/>
      <c r="BE151" s="11"/>
    </row>
    <row r="152" ht="15.75" customHeight="1">
      <c r="A152" s="11" t="s">
        <v>325</v>
      </c>
      <c r="B152" s="11" t="s">
        <v>35</v>
      </c>
      <c r="C152" s="11">
        <v>73.88</v>
      </c>
      <c r="D152" s="11">
        <v>243.0</v>
      </c>
      <c r="E152" s="11">
        <v>4.83</v>
      </c>
      <c r="F152" s="11">
        <v>-0.145299909423782</v>
      </c>
      <c r="G152" s="11">
        <v>28.0</v>
      </c>
      <c r="H152" s="11">
        <v>1.06831190724316</v>
      </c>
      <c r="I152" s="11"/>
      <c r="J152" s="11"/>
      <c r="K152" s="11"/>
      <c r="L152" s="11"/>
      <c r="M152" s="11"/>
      <c r="N152" s="11"/>
      <c r="O152" s="11"/>
      <c r="P152" s="11"/>
      <c r="Q152" s="11">
        <v>0.92301199781938</v>
      </c>
      <c r="R152" s="11">
        <v>0.46150599890969</v>
      </c>
      <c r="S152" s="11">
        <v>7.0</v>
      </c>
      <c r="T152" s="11">
        <v>213.0</v>
      </c>
      <c r="U152" s="11">
        <v>168.0</v>
      </c>
      <c r="V152" s="14"/>
      <c r="W152" s="11">
        <v>14.0</v>
      </c>
      <c r="X152" s="11">
        <v>0.0</v>
      </c>
      <c r="Y152" s="11">
        <v>11.0</v>
      </c>
      <c r="Z152" s="11">
        <v>265.0</v>
      </c>
      <c r="AA152" s="11">
        <v>276.0</v>
      </c>
      <c r="AB152" s="11">
        <v>19.7142857142857</v>
      </c>
      <c r="AC152" s="14"/>
      <c r="AD152" s="11">
        <v>9.0</v>
      </c>
      <c r="AE152" s="11">
        <v>0.0</v>
      </c>
      <c r="AF152" s="11">
        <v>1.0</v>
      </c>
      <c r="AG152" s="11">
        <v>168.0</v>
      </c>
      <c r="AH152" s="11">
        <v>169.0</v>
      </c>
      <c r="AI152" s="11">
        <v>18.7777777777778</v>
      </c>
      <c r="AJ152" s="14"/>
      <c r="AK152" s="11">
        <v>16.0</v>
      </c>
      <c r="AL152" s="11">
        <v>0.0</v>
      </c>
      <c r="AM152" s="11">
        <v>174.0</v>
      </c>
      <c r="AN152" s="11">
        <v>305.0</v>
      </c>
      <c r="AO152" s="11">
        <v>479.0</v>
      </c>
      <c r="AP152" s="11">
        <v>29.9375</v>
      </c>
      <c r="AQ152" s="14"/>
      <c r="AR152" s="11">
        <v>8.0</v>
      </c>
      <c r="AS152" s="11">
        <v>0.0</v>
      </c>
      <c r="AT152" s="11">
        <v>58.0</v>
      </c>
      <c r="AU152" s="11">
        <v>168.0</v>
      </c>
      <c r="AV152" s="11">
        <v>226.0</v>
      </c>
      <c r="AW152" s="11">
        <v>28.25</v>
      </c>
      <c r="AX152" s="14"/>
      <c r="AY152" s="11">
        <v>11.0</v>
      </c>
      <c r="AZ152" s="11">
        <v>0.0</v>
      </c>
      <c r="BA152" s="11">
        <v>63.0</v>
      </c>
      <c r="BB152" s="11">
        <v>237.0</v>
      </c>
      <c r="BC152" s="11">
        <v>300.0</v>
      </c>
      <c r="BD152" s="11">
        <v>27.2727272727273</v>
      </c>
      <c r="BE152" s="11"/>
    </row>
    <row r="153" ht="15.75" customHeight="1">
      <c r="A153" s="11" t="s">
        <v>339</v>
      </c>
      <c r="B153" s="11" t="s">
        <v>35</v>
      </c>
      <c r="C153" s="11">
        <v>75.0</v>
      </c>
      <c r="D153" s="11">
        <v>241.0</v>
      </c>
      <c r="E153" s="11">
        <v>4.88</v>
      </c>
      <c r="F153" s="11">
        <v>-0.311082126951706</v>
      </c>
      <c r="G153" s="11">
        <v>24.0</v>
      </c>
      <c r="H153" s="11">
        <v>0.499517854239977</v>
      </c>
      <c r="I153" s="11">
        <v>35.0</v>
      </c>
      <c r="J153" s="11">
        <v>0.618949137843801</v>
      </c>
      <c r="K153" s="11">
        <v>113.0</v>
      </c>
      <c r="L153" s="11">
        <v>-0.251423448500122</v>
      </c>
      <c r="M153" s="11">
        <v>4.44</v>
      </c>
      <c r="N153" s="11">
        <v>-0.034634862783921</v>
      </c>
      <c r="O153" s="11">
        <v>6.99</v>
      </c>
      <c r="P153" s="11">
        <v>0.574153355852323</v>
      </c>
      <c r="Q153" s="11">
        <v>1.09547990970035</v>
      </c>
      <c r="R153" s="11">
        <v>0.182579984950059</v>
      </c>
      <c r="S153" s="11"/>
      <c r="T153" s="11"/>
      <c r="U153" s="11"/>
      <c r="V153" s="14"/>
      <c r="W153" s="11"/>
      <c r="X153" s="11"/>
      <c r="Y153" s="11"/>
      <c r="Z153" s="11"/>
      <c r="AA153" s="11">
        <v>0.0</v>
      </c>
      <c r="AB153" s="11"/>
      <c r="AC153" s="14"/>
      <c r="AD153" s="11"/>
      <c r="AE153" s="11"/>
      <c r="AF153" s="11"/>
      <c r="AG153" s="11"/>
      <c r="AH153" s="11">
        <v>0.0</v>
      </c>
      <c r="AI153" s="11"/>
      <c r="AJ153" s="14"/>
      <c r="AK153" s="11"/>
      <c r="AL153" s="11"/>
      <c r="AM153" s="11"/>
      <c r="AN153" s="11"/>
      <c r="AO153" s="11">
        <v>0.0</v>
      </c>
      <c r="AP153" s="11"/>
      <c r="AQ153" s="14"/>
      <c r="AR153" s="11"/>
      <c r="AS153" s="11"/>
      <c r="AT153" s="11"/>
      <c r="AU153" s="11"/>
      <c r="AV153" s="11">
        <v>0.0</v>
      </c>
      <c r="AW153" s="11"/>
      <c r="AX153" s="14"/>
      <c r="AY153" s="11"/>
      <c r="AZ153" s="11"/>
      <c r="BA153" s="11"/>
      <c r="BB153" s="11"/>
      <c r="BC153" s="11">
        <v>0.0</v>
      </c>
      <c r="BD153" s="11"/>
      <c r="BE153" s="11"/>
    </row>
    <row r="154" ht="15.75" customHeight="1">
      <c r="A154" s="11" t="s">
        <v>344</v>
      </c>
      <c r="B154" s="11" t="s">
        <v>35</v>
      </c>
      <c r="C154" s="11">
        <v>73.0</v>
      </c>
      <c r="D154" s="11">
        <v>236.0</v>
      </c>
      <c r="E154" s="11">
        <v>4.71</v>
      </c>
      <c r="F154" s="11">
        <v>0.252577412643237</v>
      </c>
      <c r="G154" s="11">
        <v>17.0</v>
      </c>
      <c r="H154" s="11">
        <v>-0.495871738515597</v>
      </c>
      <c r="I154" s="11"/>
      <c r="J154" s="11"/>
      <c r="K154" s="11">
        <v>118.0</v>
      </c>
      <c r="L154" s="11">
        <v>0.276483628824479</v>
      </c>
      <c r="M154" s="11"/>
      <c r="N154" s="11"/>
      <c r="O154" s="11"/>
      <c r="P154" s="11"/>
      <c r="Q154" s="11">
        <v>0.0331893029521195</v>
      </c>
      <c r="R154" s="11">
        <v>0.0110631009840398</v>
      </c>
      <c r="S154" s="11">
        <v>6.0</v>
      </c>
      <c r="T154" s="11">
        <v>180.0</v>
      </c>
      <c r="U154" s="11">
        <v>149.0</v>
      </c>
      <c r="V154" s="14"/>
      <c r="W154" s="11">
        <v>4.0</v>
      </c>
      <c r="X154" s="11">
        <v>0.0</v>
      </c>
      <c r="Y154" s="11">
        <v>10.0</v>
      </c>
      <c r="Z154" s="11">
        <v>55.0</v>
      </c>
      <c r="AA154" s="11">
        <v>65.0</v>
      </c>
      <c r="AB154" s="11">
        <v>16.25</v>
      </c>
      <c r="AC154" s="14"/>
      <c r="AD154" s="11">
        <v>16.0</v>
      </c>
      <c r="AE154" s="11">
        <v>0.0</v>
      </c>
      <c r="AF154" s="11">
        <v>164.0</v>
      </c>
      <c r="AG154" s="11">
        <v>211.0</v>
      </c>
      <c r="AH154" s="11">
        <v>375.0</v>
      </c>
      <c r="AI154" s="11">
        <v>23.4375</v>
      </c>
      <c r="AJ154" s="14"/>
      <c r="AK154" s="11">
        <v>3.0</v>
      </c>
      <c r="AL154" s="11">
        <v>0.0</v>
      </c>
      <c r="AM154" s="11">
        <v>0.0</v>
      </c>
      <c r="AN154" s="11">
        <v>40.0</v>
      </c>
      <c r="AO154" s="11">
        <v>40.0</v>
      </c>
      <c r="AP154" s="11">
        <v>13.3333333333333</v>
      </c>
      <c r="AQ154" s="14"/>
      <c r="AR154" s="11">
        <v>1.0</v>
      </c>
      <c r="AS154" s="11">
        <v>0.0</v>
      </c>
      <c r="AT154" s="11">
        <v>0.0</v>
      </c>
      <c r="AU154" s="11">
        <v>24.0</v>
      </c>
      <c r="AV154" s="11">
        <v>24.0</v>
      </c>
      <c r="AW154" s="11">
        <v>24.0</v>
      </c>
      <c r="AX154" s="14"/>
      <c r="AY154" s="11"/>
      <c r="AZ154" s="11"/>
      <c r="BA154" s="11"/>
      <c r="BB154" s="11"/>
      <c r="BC154" s="11">
        <v>0.0</v>
      </c>
      <c r="BD154" s="11"/>
      <c r="BE154" s="11"/>
    </row>
    <row r="155" ht="15.75" customHeight="1">
      <c r="A155" s="11" t="s">
        <v>379</v>
      </c>
      <c r="B155" s="11" t="s">
        <v>35</v>
      </c>
      <c r="C155" s="11">
        <v>73.25</v>
      </c>
      <c r="D155" s="11">
        <v>229.0</v>
      </c>
      <c r="E155" s="11">
        <v>4.75</v>
      </c>
      <c r="F155" s="11">
        <v>0.119951638620898</v>
      </c>
      <c r="G155" s="11">
        <v>22.0</v>
      </c>
      <c r="H155" s="11">
        <v>0.215120827738384</v>
      </c>
      <c r="I155" s="11">
        <v>35.0</v>
      </c>
      <c r="J155" s="11">
        <v>0.618949137843801</v>
      </c>
      <c r="K155" s="11">
        <v>119.0</v>
      </c>
      <c r="L155" s="11">
        <v>0.3820650442894</v>
      </c>
      <c r="M155" s="11"/>
      <c r="N155" s="11"/>
      <c r="O155" s="11"/>
      <c r="P155" s="11"/>
      <c r="Q155" s="11">
        <v>1.33608664849248</v>
      </c>
      <c r="R155" s="11">
        <v>0.334021662123121</v>
      </c>
      <c r="S155" s="11">
        <v>4.0</v>
      </c>
      <c r="T155" s="11">
        <v>118.0</v>
      </c>
      <c r="U155" s="11">
        <v>104.0</v>
      </c>
      <c r="V155" s="14"/>
      <c r="W155" s="11"/>
      <c r="X155" s="11"/>
      <c r="Y155" s="11"/>
      <c r="Z155" s="11"/>
      <c r="AA155" s="11">
        <v>0.0</v>
      </c>
      <c r="AB155" s="11"/>
      <c r="AC155" s="14"/>
      <c r="AD155" s="11">
        <v>1.0</v>
      </c>
      <c r="AE155" s="11">
        <v>0.0</v>
      </c>
      <c r="AF155" s="11">
        <v>0.0</v>
      </c>
      <c r="AG155" s="11">
        <v>1.0</v>
      </c>
      <c r="AH155" s="11">
        <v>1.0</v>
      </c>
      <c r="AI155" s="11">
        <v>1.0</v>
      </c>
      <c r="AJ155" s="14"/>
      <c r="AK155" s="11"/>
      <c r="AL155" s="11"/>
      <c r="AM155" s="11"/>
      <c r="AN155" s="11"/>
      <c r="AO155" s="11">
        <v>0.0</v>
      </c>
      <c r="AP155" s="11"/>
      <c r="AQ155" s="14"/>
      <c r="AR155" s="11">
        <v>2.0</v>
      </c>
      <c r="AS155" s="11">
        <v>0.0</v>
      </c>
      <c r="AT155" s="11">
        <v>0.0</v>
      </c>
      <c r="AU155" s="11">
        <v>23.0</v>
      </c>
      <c r="AV155" s="11">
        <v>23.0</v>
      </c>
      <c r="AW155" s="11">
        <v>11.5</v>
      </c>
      <c r="AX155" s="14"/>
      <c r="AY155" s="11"/>
      <c r="AZ155" s="11"/>
      <c r="BA155" s="11"/>
      <c r="BB155" s="11"/>
      <c r="BC155" s="11">
        <v>0.0</v>
      </c>
      <c r="BD155" s="11"/>
      <c r="BE155" s="11"/>
    </row>
    <row r="156" ht="15.75" customHeight="1">
      <c r="A156" s="11" t="s">
        <v>385</v>
      </c>
      <c r="B156" s="11" t="s">
        <v>35</v>
      </c>
      <c r="C156" s="11">
        <v>72.75</v>
      </c>
      <c r="D156" s="11">
        <v>245.0</v>
      </c>
      <c r="E156" s="11">
        <v>4.65</v>
      </c>
      <c r="F156" s="11">
        <v>0.451516073676746</v>
      </c>
      <c r="G156" s="11">
        <v>29.0</v>
      </c>
      <c r="H156" s="11">
        <v>1.21051042049396</v>
      </c>
      <c r="I156" s="11">
        <v>38.0</v>
      </c>
      <c r="J156" s="11">
        <v>1.31338441265503</v>
      </c>
      <c r="K156" s="11">
        <v>127.0</v>
      </c>
      <c r="L156" s="11">
        <v>1.22671636800876</v>
      </c>
      <c r="M156" s="11">
        <v>4.31</v>
      </c>
      <c r="N156" s="11">
        <v>0.430844307577692</v>
      </c>
      <c r="O156" s="11">
        <v>7.49</v>
      </c>
      <c r="P156" s="11">
        <v>-0.658952137567271</v>
      </c>
      <c r="Q156" s="11">
        <v>3.97401944484492</v>
      </c>
      <c r="R156" s="11">
        <v>0.66233657414082</v>
      </c>
      <c r="S156" s="11">
        <v>3.0</v>
      </c>
      <c r="T156" s="11">
        <v>66.0</v>
      </c>
      <c r="U156" s="11">
        <v>60.0</v>
      </c>
      <c r="V156" s="14"/>
      <c r="W156" s="11">
        <v>15.0</v>
      </c>
      <c r="X156" s="11">
        <v>0.0</v>
      </c>
      <c r="Y156" s="11">
        <v>577.0</v>
      </c>
      <c r="Z156" s="11">
        <v>113.0</v>
      </c>
      <c r="AA156" s="11">
        <v>690.0</v>
      </c>
      <c r="AB156" s="11">
        <v>46.0</v>
      </c>
      <c r="AC156" s="14"/>
      <c r="AD156" s="11">
        <v>11.0</v>
      </c>
      <c r="AE156" s="11">
        <v>0.0</v>
      </c>
      <c r="AF156" s="11">
        <v>697.0</v>
      </c>
      <c r="AG156" s="11">
        <v>63.0</v>
      </c>
      <c r="AH156" s="11">
        <v>760.0</v>
      </c>
      <c r="AI156" s="11">
        <v>69.0909090909091</v>
      </c>
      <c r="AJ156" s="14"/>
      <c r="AK156" s="11">
        <v>12.0</v>
      </c>
      <c r="AL156" s="11">
        <v>0.0</v>
      </c>
      <c r="AM156" s="11">
        <v>69.0</v>
      </c>
      <c r="AN156" s="11">
        <v>211.0</v>
      </c>
      <c r="AO156" s="11">
        <v>280.0</v>
      </c>
      <c r="AP156" s="11">
        <v>23.3333333333333</v>
      </c>
      <c r="AQ156" s="14"/>
      <c r="AR156" s="11">
        <v>9.0</v>
      </c>
      <c r="AS156" s="11">
        <v>0.0</v>
      </c>
      <c r="AT156" s="11">
        <v>412.0</v>
      </c>
      <c r="AU156" s="11">
        <v>33.0</v>
      </c>
      <c r="AV156" s="11">
        <v>445.0</v>
      </c>
      <c r="AW156" s="11">
        <v>49.4444444444444</v>
      </c>
      <c r="AX156" s="14"/>
      <c r="AY156" s="11"/>
      <c r="AZ156" s="11"/>
      <c r="BA156" s="11"/>
      <c r="BB156" s="11"/>
      <c r="BC156" s="11">
        <v>0.0</v>
      </c>
      <c r="BD156" s="11"/>
      <c r="BE156" s="11"/>
    </row>
    <row r="157" ht="15.75" customHeight="1">
      <c r="A157" s="11" t="s">
        <v>417</v>
      </c>
      <c r="B157" s="11" t="s">
        <v>35</v>
      </c>
      <c r="C157" s="11">
        <v>73.25</v>
      </c>
      <c r="D157" s="11">
        <v>241.0</v>
      </c>
      <c r="E157" s="11">
        <v>4.57</v>
      </c>
      <c r="F157" s="11">
        <v>0.716767621721425</v>
      </c>
      <c r="G157" s="11">
        <v>30.0</v>
      </c>
      <c r="H157" s="11">
        <v>1.35270893374475</v>
      </c>
      <c r="I157" s="11">
        <v>38.0</v>
      </c>
      <c r="J157" s="11">
        <v>1.31338441265503</v>
      </c>
      <c r="K157" s="11">
        <v>124.0</v>
      </c>
      <c r="L157" s="11">
        <v>0.909972121614001</v>
      </c>
      <c r="M157" s="11"/>
      <c r="N157" s="11"/>
      <c r="O157" s="11"/>
      <c r="P157" s="11"/>
      <c r="Q157" s="11">
        <v>4.29283308973522</v>
      </c>
      <c r="R157" s="11">
        <v>1.0732082724338</v>
      </c>
      <c r="S157" s="11">
        <v>4.0</v>
      </c>
      <c r="T157" s="11">
        <v>124.0</v>
      </c>
      <c r="U157" s="11">
        <v>107.0</v>
      </c>
      <c r="V157" s="14"/>
      <c r="W157" s="11"/>
      <c r="X157" s="11"/>
      <c r="Y157" s="11"/>
      <c r="Z157" s="11"/>
      <c r="AA157" s="11">
        <v>0.0</v>
      </c>
      <c r="AB157" s="11"/>
      <c r="AC157" s="14"/>
      <c r="AD157" s="11">
        <v>3.0</v>
      </c>
      <c r="AE157" s="11">
        <v>0.0</v>
      </c>
      <c r="AF157" s="11">
        <v>15.0</v>
      </c>
      <c r="AG157" s="11">
        <v>50.0</v>
      </c>
      <c r="AH157" s="11">
        <v>65.0</v>
      </c>
      <c r="AI157" s="11">
        <v>21.6666666666667</v>
      </c>
      <c r="AJ157" s="14"/>
      <c r="AK157" s="11"/>
      <c r="AL157" s="11"/>
      <c r="AM157" s="11"/>
      <c r="AN157" s="11"/>
      <c r="AO157" s="11">
        <v>0.0</v>
      </c>
      <c r="AP157" s="11"/>
      <c r="AQ157" s="14"/>
      <c r="AR157" s="11"/>
      <c r="AS157" s="11"/>
      <c r="AT157" s="11"/>
      <c r="AU157" s="11"/>
      <c r="AV157" s="11">
        <v>0.0</v>
      </c>
      <c r="AW157" s="11"/>
      <c r="AX157" s="14"/>
      <c r="AY157" s="11"/>
      <c r="AZ157" s="11"/>
      <c r="BA157" s="11"/>
      <c r="BB157" s="11"/>
      <c r="BC157" s="11">
        <v>0.0</v>
      </c>
      <c r="BD157" s="11"/>
      <c r="BE157" s="11"/>
    </row>
    <row r="158" ht="15.75" customHeight="1">
      <c r="A158" s="11" t="s">
        <v>418</v>
      </c>
      <c r="B158" s="11" t="s">
        <v>35</v>
      </c>
      <c r="C158" s="11">
        <v>74.13</v>
      </c>
      <c r="D158" s="11">
        <v>249.0</v>
      </c>
      <c r="E158" s="11">
        <v>4.64</v>
      </c>
      <c r="F158" s="11">
        <v>0.484672517182333</v>
      </c>
      <c r="G158" s="11">
        <v>28.0</v>
      </c>
      <c r="H158" s="11">
        <v>1.06831190724316</v>
      </c>
      <c r="I158" s="11">
        <v>37.0</v>
      </c>
      <c r="J158" s="11">
        <v>1.08190598771796</v>
      </c>
      <c r="K158" s="11">
        <v>122.0</v>
      </c>
      <c r="L158" s="11">
        <v>0.69880929068416</v>
      </c>
      <c r="M158" s="11">
        <v>4.4</v>
      </c>
      <c r="N158" s="11">
        <v>0.108589497327344</v>
      </c>
      <c r="O158" s="11">
        <v>6.98</v>
      </c>
      <c r="P158" s="11">
        <v>0.598815465720714</v>
      </c>
      <c r="Q158" s="11">
        <v>4.04110466587567</v>
      </c>
      <c r="R158" s="11">
        <v>0.673517444312612</v>
      </c>
      <c r="S158" s="11">
        <v>7.0</v>
      </c>
      <c r="T158" s="11">
        <v>231.0</v>
      </c>
      <c r="U158" s="11">
        <v>182.0</v>
      </c>
      <c r="V158" s="14"/>
      <c r="W158" s="11">
        <v>5.0</v>
      </c>
      <c r="X158" s="11">
        <v>0.0</v>
      </c>
      <c r="Y158" s="11">
        <v>15.0</v>
      </c>
      <c r="Z158" s="11">
        <v>102.0</v>
      </c>
      <c r="AA158" s="11">
        <v>117.0</v>
      </c>
      <c r="AB158" s="11">
        <v>23.4</v>
      </c>
      <c r="AC158" s="14"/>
      <c r="AD158" s="11">
        <v>14.0</v>
      </c>
      <c r="AE158" s="11">
        <v>0.0</v>
      </c>
      <c r="AF158" s="11">
        <v>45.0</v>
      </c>
      <c r="AG158" s="11">
        <v>278.0</v>
      </c>
      <c r="AH158" s="11">
        <v>323.0</v>
      </c>
      <c r="AI158" s="11">
        <v>23.0714285714286</v>
      </c>
      <c r="AJ158" s="14"/>
      <c r="AK158" s="11"/>
      <c r="AL158" s="11"/>
      <c r="AM158" s="11"/>
      <c r="AN158" s="11"/>
      <c r="AO158" s="11">
        <v>0.0</v>
      </c>
      <c r="AP158" s="11"/>
      <c r="AQ158" s="14"/>
      <c r="AR158" s="11"/>
      <c r="AS158" s="11"/>
      <c r="AT158" s="11"/>
      <c r="AU158" s="11"/>
      <c r="AV158" s="11">
        <v>0.0</v>
      </c>
      <c r="AW158" s="11"/>
      <c r="AX158" s="14"/>
      <c r="AY158" s="11"/>
      <c r="AZ158" s="11"/>
      <c r="BA158" s="11"/>
      <c r="BB158" s="11"/>
      <c r="BC158" s="11">
        <v>0.0</v>
      </c>
      <c r="BD158" s="11"/>
      <c r="BE158" s="11"/>
    </row>
    <row r="159" ht="15.75" customHeight="1">
      <c r="A159" s="11" t="s">
        <v>440</v>
      </c>
      <c r="B159" s="11" t="s">
        <v>35</v>
      </c>
      <c r="C159" s="11">
        <v>73.5</v>
      </c>
      <c r="D159" s="11">
        <v>234.0</v>
      </c>
      <c r="E159" s="11">
        <v>4.47</v>
      </c>
      <c r="F159" s="11">
        <v>1.04833205677728</v>
      </c>
      <c r="G159" s="11">
        <v>27.0</v>
      </c>
      <c r="H159" s="11">
        <v>0.926113393992366</v>
      </c>
      <c r="I159" s="11">
        <v>34.0</v>
      </c>
      <c r="J159" s="11">
        <v>0.387470712906723</v>
      </c>
      <c r="K159" s="11">
        <v>131.0</v>
      </c>
      <c r="L159" s="11">
        <v>1.64904202986844</v>
      </c>
      <c r="M159" s="11">
        <v>4.18</v>
      </c>
      <c r="N159" s="11">
        <v>0.896323477939301</v>
      </c>
      <c r="O159" s="11">
        <v>6.71</v>
      </c>
      <c r="P159" s="11">
        <v>1.2646924321673</v>
      </c>
      <c r="Q159" s="11">
        <v>6.17197410365141</v>
      </c>
      <c r="R159" s="11">
        <v>1.02866235060857</v>
      </c>
      <c r="S159" s="11">
        <v>3.0</v>
      </c>
      <c r="T159" s="11">
        <v>97.0</v>
      </c>
      <c r="U159" s="11">
        <v>86.0</v>
      </c>
      <c r="V159" s="14"/>
      <c r="W159" s="11">
        <v>9.0</v>
      </c>
      <c r="X159" s="11">
        <v>0.0</v>
      </c>
      <c r="Y159" s="11">
        <v>74.0</v>
      </c>
      <c r="Z159" s="11">
        <v>175.0</v>
      </c>
      <c r="AA159" s="11">
        <v>249.0</v>
      </c>
      <c r="AB159" s="11">
        <v>27.6666666666667</v>
      </c>
      <c r="AC159" s="14"/>
      <c r="AD159" s="11">
        <v>15.0</v>
      </c>
      <c r="AE159" s="11">
        <v>0.0</v>
      </c>
      <c r="AF159" s="11">
        <v>157.0</v>
      </c>
      <c r="AG159" s="11">
        <v>280.0</v>
      </c>
      <c r="AH159" s="11">
        <v>437.0</v>
      </c>
      <c r="AI159" s="11">
        <v>29.1333333333333</v>
      </c>
      <c r="AJ159" s="14"/>
      <c r="AK159" s="11"/>
      <c r="AL159" s="11"/>
      <c r="AM159" s="11"/>
      <c r="AN159" s="11"/>
      <c r="AO159" s="11">
        <v>0.0</v>
      </c>
      <c r="AP159" s="11"/>
      <c r="AQ159" s="14"/>
      <c r="AR159" s="11">
        <v>8.0</v>
      </c>
      <c r="AS159" s="11">
        <v>0.0</v>
      </c>
      <c r="AT159" s="11">
        <v>39.0</v>
      </c>
      <c r="AU159" s="11">
        <v>151.0</v>
      </c>
      <c r="AV159" s="11">
        <v>190.0</v>
      </c>
      <c r="AW159" s="11">
        <v>23.75</v>
      </c>
      <c r="AX159" s="14"/>
      <c r="AY159" s="11"/>
      <c r="AZ159" s="11"/>
      <c r="BA159" s="11"/>
      <c r="BB159" s="11"/>
      <c r="BC159" s="11">
        <v>0.0</v>
      </c>
      <c r="BD159" s="11"/>
      <c r="BE159" s="11"/>
    </row>
    <row r="160" ht="15.75" customHeight="1">
      <c r="A160" s="11" t="s">
        <v>63</v>
      </c>
      <c r="B160" s="11" t="s">
        <v>64</v>
      </c>
      <c r="C160" s="11">
        <v>77.38</v>
      </c>
      <c r="D160" s="11">
        <v>310.0</v>
      </c>
      <c r="E160" s="11">
        <v>5.2</v>
      </c>
      <c r="F160" s="11">
        <v>-1.37208831913042</v>
      </c>
      <c r="G160" s="11">
        <v>26.0</v>
      </c>
      <c r="H160" s="11">
        <v>0.78391488074157</v>
      </c>
      <c r="I160" s="11">
        <v>28.0</v>
      </c>
      <c r="J160" s="11">
        <v>-1.00139983671574</v>
      </c>
      <c r="K160" s="11">
        <v>100.0</v>
      </c>
      <c r="L160" s="11">
        <v>-1.62398184954409</v>
      </c>
      <c r="M160" s="11">
        <v>4.7</v>
      </c>
      <c r="N160" s="11">
        <v>-0.96559320350714</v>
      </c>
      <c r="O160" s="11">
        <v>7.43</v>
      </c>
      <c r="P160" s="11">
        <v>-0.510979478356919</v>
      </c>
      <c r="Q160" s="11">
        <v>-4.69012780651274</v>
      </c>
      <c r="R160" s="11">
        <v>-0.781687967752124</v>
      </c>
      <c r="S160" s="11"/>
      <c r="T160" s="11"/>
      <c r="U160" s="11"/>
      <c r="V160" s="14"/>
      <c r="W160" s="11"/>
      <c r="X160" s="11"/>
      <c r="Y160" s="11"/>
      <c r="Z160" s="11"/>
      <c r="AA160" s="11">
        <v>0.0</v>
      </c>
      <c r="AB160" s="11"/>
      <c r="AC160" s="14"/>
      <c r="AD160" s="11"/>
      <c r="AE160" s="11"/>
      <c r="AF160" s="11"/>
      <c r="AG160" s="11"/>
      <c r="AH160" s="11">
        <v>0.0</v>
      </c>
      <c r="AI160" s="11"/>
      <c r="AJ160" s="14"/>
      <c r="AK160" s="11"/>
      <c r="AL160" s="11"/>
      <c r="AM160" s="11"/>
      <c r="AN160" s="11"/>
      <c r="AO160" s="11">
        <v>0.0</v>
      </c>
      <c r="AP160" s="11"/>
      <c r="AQ160" s="14"/>
      <c r="AR160" s="11"/>
      <c r="AS160" s="11"/>
      <c r="AT160" s="11"/>
      <c r="AU160" s="11"/>
      <c r="AV160" s="11">
        <v>0.0</v>
      </c>
      <c r="AW160" s="11"/>
      <c r="AX160" s="14"/>
      <c r="AY160" s="11"/>
      <c r="AZ160" s="11"/>
      <c r="BA160" s="11"/>
      <c r="BB160" s="11"/>
      <c r="BC160" s="11">
        <v>0.0</v>
      </c>
      <c r="BD160" s="11"/>
      <c r="BE160" s="11"/>
    </row>
    <row r="161" ht="15.75" customHeight="1">
      <c r="A161" s="11" t="s">
        <v>95</v>
      </c>
      <c r="B161" s="11" t="s">
        <v>64</v>
      </c>
      <c r="C161" s="11">
        <v>77.5</v>
      </c>
      <c r="D161" s="11">
        <v>331.0</v>
      </c>
      <c r="E161" s="11">
        <v>5.08</v>
      </c>
      <c r="F161" s="11">
        <v>-0.974210997063405</v>
      </c>
      <c r="G161" s="11">
        <v>25.0</v>
      </c>
      <c r="H161" s="11">
        <v>0.641716367490773</v>
      </c>
      <c r="I161" s="11"/>
      <c r="J161" s="11"/>
      <c r="K161" s="11"/>
      <c r="L161" s="11"/>
      <c r="M161" s="11"/>
      <c r="N161" s="11"/>
      <c r="O161" s="11"/>
      <c r="P161" s="11"/>
      <c r="Q161" s="11">
        <v>-0.332494629572632</v>
      </c>
      <c r="R161" s="11">
        <v>-0.166247314786316</v>
      </c>
      <c r="S161" s="11"/>
      <c r="T161" s="11"/>
      <c r="U161" s="11"/>
      <c r="V161" s="14"/>
      <c r="W161" s="11"/>
      <c r="X161" s="11"/>
      <c r="Y161" s="11"/>
      <c r="Z161" s="11"/>
      <c r="AA161" s="11">
        <v>0.0</v>
      </c>
      <c r="AB161" s="11"/>
      <c r="AC161" s="14"/>
      <c r="AD161" s="11"/>
      <c r="AE161" s="11"/>
      <c r="AF161" s="11"/>
      <c r="AG161" s="11"/>
      <c r="AH161" s="11">
        <v>0.0</v>
      </c>
      <c r="AI161" s="11"/>
      <c r="AJ161" s="14"/>
      <c r="AK161" s="11"/>
      <c r="AL161" s="11"/>
      <c r="AM161" s="11"/>
      <c r="AN161" s="11"/>
      <c r="AO161" s="11">
        <v>0.0</v>
      </c>
      <c r="AP161" s="11"/>
      <c r="AQ161" s="14"/>
      <c r="AR161" s="11"/>
      <c r="AS161" s="11"/>
      <c r="AT161" s="11"/>
      <c r="AU161" s="11"/>
      <c r="AV161" s="11">
        <v>0.0</v>
      </c>
      <c r="AW161" s="11"/>
      <c r="AX161" s="14"/>
      <c r="AY161" s="11"/>
      <c r="AZ161" s="11"/>
      <c r="BA161" s="11"/>
      <c r="BB161" s="11"/>
      <c r="BC161" s="11">
        <v>0.0</v>
      </c>
      <c r="BD161" s="11"/>
      <c r="BE161" s="11"/>
    </row>
    <row r="162" ht="15.75" customHeight="1">
      <c r="A162" s="11" t="s">
        <v>122</v>
      </c>
      <c r="B162" s="11" t="s">
        <v>64</v>
      </c>
      <c r="C162" s="11">
        <v>76.63</v>
      </c>
      <c r="D162" s="11">
        <v>339.0</v>
      </c>
      <c r="E162" s="11">
        <v>5.31</v>
      </c>
      <c r="F162" s="11">
        <v>-1.73680919769186</v>
      </c>
      <c r="G162" s="11">
        <v>21.0</v>
      </c>
      <c r="H162" s="11">
        <v>0.0729223144875881</v>
      </c>
      <c r="I162" s="11"/>
      <c r="J162" s="11"/>
      <c r="K162" s="11"/>
      <c r="L162" s="11"/>
      <c r="M162" s="11"/>
      <c r="N162" s="11"/>
      <c r="O162" s="11"/>
      <c r="P162" s="11"/>
      <c r="Q162" s="11">
        <v>-1.66388688320427</v>
      </c>
      <c r="R162" s="11">
        <v>-0.831943441602134</v>
      </c>
      <c r="S162" s="11">
        <v>1.0</v>
      </c>
      <c r="T162" s="11">
        <v>11.0</v>
      </c>
      <c r="U162" s="11">
        <v>11.0</v>
      </c>
      <c r="V162" s="14"/>
      <c r="W162" s="11">
        <v>15.0</v>
      </c>
      <c r="X162" s="11">
        <v>1045.0</v>
      </c>
      <c r="Y162" s="11">
        <v>0.0</v>
      </c>
      <c r="Z162" s="11">
        <v>44.0</v>
      </c>
      <c r="AA162" s="11">
        <v>1089.0</v>
      </c>
      <c r="AB162" s="11">
        <v>72.6</v>
      </c>
      <c r="AC162" s="14"/>
      <c r="AD162" s="11">
        <v>16.0</v>
      </c>
      <c r="AE162" s="11">
        <v>1020.0</v>
      </c>
      <c r="AF162" s="11">
        <v>0.0</v>
      </c>
      <c r="AG162" s="11">
        <v>47.0</v>
      </c>
      <c r="AH162" s="11">
        <v>1067.0</v>
      </c>
      <c r="AI162" s="11">
        <v>66.6875</v>
      </c>
      <c r="AJ162" s="14"/>
      <c r="AK162" s="11">
        <v>12.0</v>
      </c>
      <c r="AL162" s="11">
        <v>861.0</v>
      </c>
      <c r="AM162" s="11">
        <v>0.0</v>
      </c>
      <c r="AN162" s="11">
        <v>8.0</v>
      </c>
      <c r="AO162" s="11">
        <v>869.0</v>
      </c>
      <c r="AP162" s="11">
        <v>72.4166666666667</v>
      </c>
      <c r="AQ162" s="14"/>
      <c r="AR162" s="11">
        <v>16.0</v>
      </c>
      <c r="AS162" s="11">
        <v>991.0</v>
      </c>
      <c r="AT162" s="11">
        <v>0.0</v>
      </c>
      <c r="AU162" s="11">
        <v>79.0</v>
      </c>
      <c r="AV162" s="11">
        <v>1070.0</v>
      </c>
      <c r="AW162" s="11">
        <v>66.875</v>
      </c>
      <c r="AX162" s="14"/>
      <c r="AY162" s="11">
        <v>9.0</v>
      </c>
      <c r="AZ162" s="11">
        <v>446.0</v>
      </c>
      <c r="BA162" s="11">
        <v>0.0</v>
      </c>
      <c r="BB162" s="11">
        <v>29.0</v>
      </c>
      <c r="BC162" s="11">
        <v>475.0</v>
      </c>
      <c r="BD162" s="11">
        <v>52.7777777777778</v>
      </c>
      <c r="BE162" s="11"/>
    </row>
    <row r="163" ht="15.75" customHeight="1">
      <c r="A163" s="11" t="s">
        <v>138</v>
      </c>
      <c r="B163" s="11" t="s">
        <v>64</v>
      </c>
      <c r="C163" s="11">
        <v>76.25</v>
      </c>
      <c r="D163" s="11">
        <v>299.0</v>
      </c>
      <c r="E163" s="11">
        <v>5.18</v>
      </c>
      <c r="F163" s="11">
        <v>-1.30577543211925</v>
      </c>
      <c r="G163" s="11">
        <v>28.0</v>
      </c>
      <c r="H163" s="11">
        <v>1.06831190724316</v>
      </c>
      <c r="I163" s="11">
        <v>25.5</v>
      </c>
      <c r="J163" s="11">
        <v>-1.58009589905844</v>
      </c>
      <c r="K163" s="11">
        <v>101.0</v>
      </c>
      <c r="L163" s="11">
        <v>-1.51840043407917</v>
      </c>
      <c r="M163" s="11">
        <v>4.74</v>
      </c>
      <c r="N163" s="11">
        <v>-1.1088175636184</v>
      </c>
      <c r="O163" s="11">
        <v>7.7</v>
      </c>
      <c r="P163" s="11">
        <v>-1.1768564448035</v>
      </c>
      <c r="Q163" s="11">
        <v>-5.6216338664356</v>
      </c>
      <c r="R163" s="11">
        <v>-0.936938977739267</v>
      </c>
      <c r="S163" s="11">
        <v>4.0</v>
      </c>
      <c r="T163" s="11">
        <v>109.0</v>
      </c>
      <c r="U163" s="11">
        <v>96.0</v>
      </c>
      <c r="V163" s="14"/>
      <c r="W163" s="11">
        <v>16.0</v>
      </c>
      <c r="X163" s="11">
        <v>1119.0</v>
      </c>
      <c r="Y163" s="11">
        <v>0.0</v>
      </c>
      <c r="Z163" s="11">
        <v>80.0</v>
      </c>
      <c r="AA163" s="11">
        <v>1199.0</v>
      </c>
      <c r="AB163" s="11">
        <v>74.9375</v>
      </c>
      <c r="AC163" s="14"/>
      <c r="AD163" s="11">
        <v>16.0</v>
      </c>
      <c r="AE163" s="11">
        <v>1006.0</v>
      </c>
      <c r="AF163" s="11">
        <v>0.0</v>
      </c>
      <c r="AG163" s="11">
        <v>91.0</v>
      </c>
      <c r="AH163" s="11">
        <v>1097.0</v>
      </c>
      <c r="AI163" s="11">
        <v>68.5625</v>
      </c>
      <c r="AJ163" s="14"/>
      <c r="AK163" s="11">
        <v>14.0</v>
      </c>
      <c r="AL163" s="11">
        <v>956.0</v>
      </c>
      <c r="AM163" s="11">
        <v>0.0</v>
      </c>
      <c r="AN163" s="11">
        <v>32.0</v>
      </c>
      <c r="AO163" s="11">
        <v>988.0</v>
      </c>
      <c r="AP163" s="11">
        <v>70.5714285714286</v>
      </c>
      <c r="AQ163" s="14"/>
      <c r="AR163" s="11">
        <v>16.0</v>
      </c>
      <c r="AS163" s="11">
        <v>1055.0</v>
      </c>
      <c r="AT163" s="11">
        <v>0.0</v>
      </c>
      <c r="AU163" s="11">
        <v>65.0</v>
      </c>
      <c r="AV163" s="11">
        <v>1120.0</v>
      </c>
      <c r="AW163" s="11">
        <v>70.0</v>
      </c>
      <c r="AX163" s="14"/>
      <c r="AY163" s="11">
        <v>12.0</v>
      </c>
      <c r="AZ163" s="11">
        <v>754.0</v>
      </c>
      <c r="BA163" s="11">
        <v>0.0</v>
      </c>
      <c r="BB163" s="11">
        <v>36.0</v>
      </c>
      <c r="BC163" s="11">
        <v>790.0</v>
      </c>
      <c r="BD163" s="11">
        <v>65.8333333333333</v>
      </c>
      <c r="BE163" s="11"/>
    </row>
    <row r="164" ht="15.75" customHeight="1">
      <c r="A164" s="11" t="s">
        <v>142</v>
      </c>
      <c r="B164" s="11" t="s">
        <v>64</v>
      </c>
      <c r="C164" s="11">
        <v>76.88</v>
      </c>
      <c r="D164" s="11">
        <v>302.0</v>
      </c>
      <c r="E164" s="11">
        <v>5.08</v>
      </c>
      <c r="F164" s="11">
        <v>-0.974210997063405</v>
      </c>
      <c r="G164" s="11">
        <v>25.0</v>
      </c>
      <c r="H164" s="11">
        <v>0.641716367490773</v>
      </c>
      <c r="I164" s="11">
        <v>29.5</v>
      </c>
      <c r="J164" s="11">
        <v>-0.654182199310128</v>
      </c>
      <c r="K164" s="11">
        <v>112.0</v>
      </c>
      <c r="L164" s="11">
        <v>-0.357004863965042</v>
      </c>
      <c r="M164" s="11">
        <v>4.45</v>
      </c>
      <c r="N164" s="11">
        <v>-0.0704409528117364</v>
      </c>
      <c r="O164" s="11">
        <v>7.49</v>
      </c>
      <c r="P164" s="11">
        <v>-0.658952137567271</v>
      </c>
      <c r="Q164" s="11">
        <v>-2.07307478322681</v>
      </c>
      <c r="R164" s="11">
        <v>-0.345512463871135</v>
      </c>
      <c r="S164" s="11">
        <v>6.0</v>
      </c>
      <c r="T164" s="11">
        <v>176.0</v>
      </c>
      <c r="U164" s="11">
        <v>146.0</v>
      </c>
      <c r="V164" s="14"/>
      <c r="W164" s="11"/>
      <c r="X164" s="11"/>
      <c r="Y164" s="11"/>
      <c r="Z164" s="11"/>
      <c r="AA164" s="11">
        <v>0.0</v>
      </c>
      <c r="AB164" s="11"/>
      <c r="AC164" s="14"/>
      <c r="AD164" s="11"/>
      <c r="AE164" s="11"/>
      <c r="AF164" s="11"/>
      <c r="AG164" s="11"/>
      <c r="AH164" s="11">
        <v>0.0</v>
      </c>
      <c r="AI164" s="11"/>
      <c r="AJ164" s="14"/>
      <c r="AK164" s="11"/>
      <c r="AL164" s="11"/>
      <c r="AM164" s="11"/>
      <c r="AN164" s="11"/>
      <c r="AO164" s="11">
        <v>0.0</v>
      </c>
      <c r="AP164" s="11"/>
      <c r="AQ164" s="14"/>
      <c r="AR164" s="11"/>
      <c r="AS164" s="11"/>
      <c r="AT164" s="11"/>
      <c r="AU164" s="11"/>
      <c r="AV164" s="11">
        <v>0.0</v>
      </c>
      <c r="AW164" s="11"/>
      <c r="AX164" s="14"/>
      <c r="AY164" s="11">
        <v>2.0</v>
      </c>
      <c r="AZ164" s="11">
        <v>28.0</v>
      </c>
      <c r="BA164" s="11">
        <v>0.0</v>
      </c>
      <c r="BB164" s="11">
        <v>4.0</v>
      </c>
      <c r="BC164" s="11">
        <v>32.0</v>
      </c>
      <c r="BD164" s="11">
        <v>16.0</v>
      </c>
      <c r="BE164" s="11"/>
    </row>
    <row r="165" ht="15.75" customHeight="1">
      <c r="A165" s="11" t="s">
        <v>173</v>
      </c>
      <c r="B165" s="11" t="s">
        <v>64</v>
      </c>
      <c r="C165" s="11">
        <v>78.88</v>
      </c>
      <c r="D165" s="11">
        <v>316.0</v>
      </c>
      <c r="E165" s="11">
        <v>5.21</v>
      </c>
      <c r="F165" s="11">
        <v>-1.40524476263601</v>
      </c>
      <c r="G165" s="11">
        <v>24.0</v>
      </c>
      <c r="H165" s="11">
        <v>0.499517854239977</v>
      </c>
      <c r="I165" s="11">
        <v>28.5</v>
      </c>
      <c r="J165" s="11">
        <v>-0.885660624247206</v>
      </c>
      <c r="K165" s="11">
        <v>108.0</v>
      </c>
      <c r="L165" s="11">
        <v>-0.779330525824723</v>
      </c>
      <c r="M165" s="11">
        <v>4.7</v>
      </c>
      <c r="N165" s="11">
        <v>-0.96559320350714</v>
      </c>
      <c r="O165" s="11">
        <v>7.81</v>
      </c>
      <c r="P165" s="11">
        <v>-1.44813965335581</v>
      </c>
      <c r="Q165" s="11">
        <v>-4.98445091533091</v>
      </c>
      <c r="R165" s="11">
        <v>-0.830741819221819</v>
      </c>
      <c r="S165" s="11"/>
      <c r="T165" s="11"/>
      <c r="U165" s="11"/>
      <c r="V165" s="14"/>
      <c r="W165" s="11"/>
      <c r="X165" s="11"/>
      <c r="Y165" s="11"/>
      <c r="Z165" s="11"/>
      <c r="AA165" s="11">
        <v>0.0</v>
      </c>
      <c r="AB165" s="11"/>
      <c r="AC165" s="14"/>
      <c r="AD165" s="11"/>
      <c r="AE165" s="11"/>
      <c r="AF165" s="11"/>
      <c r="AG165" s="11"/>
      <c r="AH165" s="11">
        <v>0.0</v>
      </c>
      <c r="AI165" s="11"/>
      <c r="AJ165" s="14"/>
      <c r="AK165" s="11"/>
      <c r="AL165" s="11"/>
      <c r="AM165" s="11"/>
      <c r="AN165" s="11"/>
      <c r="AO165" s="11">
        <v>0.0</v>
      </c>
      <c r="AP165" s="11"/>
      <c r="AQ165" s="14"/>
      <c r="AR165" s="11">
        <v>13.0</v>
      </c>
      <c r="AS165" s="11">
        <v>76.0</v>
      </c>
      <c r="AT165" s="11">
        <v>0.0</v>
      </c>
      <c r="AU165" s="11">
        <v>61.0</v>
      </c>
      <c r="AV165" s="11">
        <v>137.0</v>
      </c>
      <c r="AW165" s="11">
        <v>10.5384615384615</v>
      </c>
      <c r="AX165" s="14"/>
      <c r="AY165" s="11">
        <v>7.0</v>
      </c>
      <c r="AZ165" s="11">
        <v>60.0</v>
      </c>
      <c r="BA165" s="11">
        <v>0.0</v>
      </c>
      <c r="BB165" s="11">
        <v>51.0</v>
      </c>
      <c r="BC165" s="11">
        <v>111.0</v>
      </c>
      <c r="BD165" s="11">
        <v>15.8571428571429</v>
      </c>
      <c r="BE165" s="11"/>
    </row>
    <row r="166" ht="15.75" customHeight="1">
      <c r="A166" s="11" t="s">
        <v>174</v>
      </c>
      <c r="B166" s="11" t="s">
        <v>64</v>
      </c>
      <c r="C166" s="11">
        <v>79.25</v>
      </c>
      <c r="D166" s="11">
        <v>306.0</v>
      </c>
      <c r="E166" s="11">
        <v>5.05</v>
      </c>
      <c r="F166" s="11">
        <v>-0.874741666546649</v>
      </c>
      <c r="G166" s="11">
        <v>27.0</v>
      </c>
      <c r="H166" s="11">
        <v>0.926113393992366</v>
      </c>
      <c r="I166" s="11">
        <v>28.5</v>
      </c>
      <c r="J166" s="11">
        <v>-0.885660624247206</v>
      </c>
      <c r="K166" s="11">
        <v>116.0</v>
      </c>
      <c r="L166" s="11">
        <v>0.0653207978946388</v>
      </c>
      <c r="M166" s="11">
        <v>4.44</v>
      </c>
      <c r="N166" s="11">
        <v>-0.034634862783921</v>
      </c>
      <c r="O166" s="11">
        <v>7.59</v>
      </c>
      <c r="P166" s="11">
        <v>-0.905573236251189</v>
      </c>
      <c r="Q166" s="11">
        <v>-1.70917619794196</v>
      </c>
      <c r="R166" s="11">
        <v>-0.284862699656993</v>
      </c>
      <c r="S166" s="11">
        <v>1.0</v>
      </c>
      <c r="T166" s="11">
        <v>1.0</v>
      </c>
      <c r="U166" s="11">
        <v>1.0</v>
      </c>
      <c r="V166" s="14"/>
      <c r="W166" s="11">
        <v>14.0</v>
      </c>
      <c r="X166" s="11">
        <v>789.0</v>
      </c>
      <c r="Y166" s="11">
        <v>0.0</v>
      </c>
      <c r="Z166" s="11">
        <v>61.0</v>
      </c>
      <c r="AA166" s="11">
        <v>850.0</v>
      </c>
      <c r="AB166" s="11">
        <v>60.7142857142857</v>
      </c>
      <c r="AC166" s="14"/>
      <c r="AD166" s="11">
        <v>16.0</v>
      </c>
      <c r="AE166" s="11">
        <v>1006.0</v>
      </c>
      <c r="AF166" s="11">
        <v>0.0</v>
      </c>
      <c r="AG166" s="11">
        <v>69.0</v>
      </c>
      <c r="AH166" s="11">
        <v>1075.0</v>
      </c>
      <c r="AI166" s="11">
        <v>67.1875</v>
      </c>
      <c r="AJ166" s="14"/>
      <c r="AK166" s="11">
        <v>16.0</v>
      </c>
      <c r="AL166" s="11">
        <v>826.0</v>
      </c>
      <c r="AM166" s="11">
        <v>0.0</v>
      </c>
      <c r="AN166" s="11">
        <v>77.0</v>
      </c>
      <c r="AO166" s="11">
        <v>903.0</v>
      </c>
      <c r="AP166" s="11">
        <v>56.4375</v>
      </c>
      <c r="AQ166" s="14"/>
      <c r="AR166" s="11">
        <v>16.0</v>
      </c>
      <c r="AS166" s="11">
        <v>1022.0</v>
      </c>
      <c r="AT166" s="11">
        <v>0.0</v>
      </c>
      <c r="AU166" s="11">
        <v>75.0</v>
      </c>
      <c r="AV166" s="11">
        <v>1097.0</v>
      </c>
      <c r="AW166" s="11">
        <v>68.5625</v>
      </c>
      <c r="AX166" s="14"/>
      <c r="AY166" s="11">
        <v>16.0</v>
      </c>
      <c r="AZ166" s="11">
        <v>961.0</v>
      </c>
      <c r="BA166" s="11">
        <v>0.0</v>
      </c>
      <c r="BB166" s="11">
        <v>86.0</v>
      </c>
      <c r="BC166" s="11">
        <v>1047.0</v>
      </c>
      <c r="BD166" s="11">
        <v>65.4375</v>
      </c>
      <c r="BE166" s="11"/>
    </row>
    <row r="167" ht="15.75" customHeight="1">
      <c r="A167" s="11" t="s">
        <v>212</v>
      </c>
      <c r="B167" s="11" t="s">
        <v>64</v>
      </c>
      <c r="C167" s="11">
        <v>76.38</v>
      </c>
      <c r="D167" s="11">
        <v>313.0</v>
      </c>
      <c r="E167" s="11">
        <v>5.44</v>
      </c>
      <c r="F167" s="11">
        <v>-2.16784296326446</v>
      </c>
      <c r="G167" s="11">
        <v>23.0</v>
      </c>
      <c r="H167" s="11">
        <v>0.357319340989181</v>
      </c>
      <c r="I167" s="11">
        <v>21.0</v>
      </c>
      <c r="J167" s="11">
        <v>-2.62174881127529</v>
      </c>
      <c r="K167" s="11">
        <v>94.0</v>
      </c>
      <c r="L167" s="11">
        <v>-2.25747034233361</v>
      </c>
      <c r="M167" s="11">
        <v>5.07</v>
      </c>
      <c r="N167" s="11">
        <v>-2.29041853453634</v>
      </c>
      <c r="O167" s="11">
        <v>8.23</v>
      </c>
      <c r="P167" s="11">
        <v>-2.48394826782827</v>
      </c>
      <c r="Q167" s="11">
        <v>-11.4641095782488</v>
      </c>
      <c r="R167" s="11">
        <v>-1.91068492970813</v>
      </c>
      <c r="S167" s="11"/>
      <c r="T167" s="11"/>
      <c r="U167" s="11"/>
      <c r="V167" s="14"/>
      <c r="W167" s="11"/>
      <c r="X167" s="11"/>
      <c r="Y167" s="11"/>
      <c r="Z167" s="11"/>
      <c r="AA167" s="11">
        <v>0.0</v>
      </c>
      <c r="AB167" s="11"/>
      <c r="AC167" s="14"/>
      <c r="AD167" s="11"/>
      <c r="AE167" s="11"/>
      <c r="AF167" s="11"/>
      <c r="AG167" s="11"/>
      <c r="AH167" s="11">
        <v>0.0</v>
      </c>
      <c r="AI167" s="11"/>
      <c r="AJ167" s="14"/>
      <c r="AK167" s="11"/>
      <c r="AL167" s="11"/>
      <c r="AM167" s="11"/>
      <c r="AN167" s="11"/>
      <c r="AO167" s="11">
        <v>0.0</v>
      </c>
      <c r="AP167" s="11"/>
      <c r="AQ167" s="14"/>
      <c r="AR167" s="11"/>
      <c r="AS167" s="11"/>
      <c r="AT167" s="11"/>
      <c r="AU167" s="11"/>
      <c r="AV167" s="11">
        <v>0.0</v>
      </c>
      <c r="AW167" s="11"/>
      <c r="AX167" s="14"/>
      <c r="AY167" s="11"/>
      <c r="AZ167" s="11"/>
      <c r="BA167" s="11"/>
      <c r="BB167" s="11"/>
      <c r="BC167" s="11">
        <v>0.0</v>
      </c>
      <c r="BD167" s="11"/>
      <c r="BE167" s="11"/>
    </row>
    <row r="168" ht="15.75" customHeight="1">
      <c r="A168" s="11" t="s">
        <v>228</v>
      </c>
      <c r="B168" s="11" t="s">
        <v>64</v>
      </c>
      <c r="C168" s="11">
        <v>79.0</v>
      </c>
      <c r="D168" s="11">
        <v>315.0</v>
      </c>
      <c r="E168" s="11">
        <v>5.46</v>
      </c>
      <c r="F168" s="11">
        <v>-2.23415585027563</v>
      </c>
      <c r="G168" s="11">
        <v>22.0</v>
      </c>
      <c r="H168" s="11">
        <v>0.215120827738384</v>
      </c>
      <c r="I168" s="11">
        <v>25.0</v>
      </c>
      <c r="J168" s="11">
        <v>-1.69583511152698</v>
      </c>
      <c r="K168" s="11">
        <v>105.0</v>
      </c>
      <c r="L168" s="11">
        <v>-1.09607477221948</v>
      </c>
      <c r="M168" s="11">
        <v>4.81</v>
      </c>
      <c r="N168" s="11">
        <v>-1.35946019381312</v>
      </c>
      <c r="O168" s="11">
        <v>7.9</v>
      </c>
      <c r="P168" s="11">
        <v>-1.67009864217134</v>
      </c>
      <c r="Q168" s="11">
        <v>-7.84050374226816</v>
      </c>
      <c r="R168" s="11">
        <v>-1.30675062371136</v>
      </c>
      <c r="S168" s="11"/>
      <c r="T168" s="11"/>
      <c r="U168" s="11"/>
      <c r="V168" s="14"/>
      <c r="W168" s="11"/>
      <c r="X168" s="11"/>
      <c r="Y168" s="11"/>
      <c r="Z168" s="11"/>
      <c r="AA168" s="11">
        <v>0.0</v>
      </c>
      <c r="AB168" s="11"/>
      <c r="AC168" s="14"/>
      <c r="AD168" s="11"/>
      <c r="AE168" s="11"/>
      <c r="AF168" s="11"/>
      <c r="AG168" s="11"/>
      <c r="AH168" s="11">
        <v>0.0</v>
      </c>
      <c r="AI168" s="11"/>
      <c r="AJ168" s="14"/>
      <c r="AK168" s="11"/>
      <c r="AL168" s="11"/>
      <c r="AM168" s="11"/>
      <c r="AN168" s="11"/>
      <c r="AO168" s="11">
        <v>0.0</v>
      </c>
      <c r="AP168" s="11"/>
      <c r="AQ168" s="14"/>
      <c r="AR168" s="11">
        <v>16.0</v>
      </c>
      <c r="AS168" s="11">
        <v>646.0</v>
      </c>
      <c r="AT168" s="11">
        <v>0.0</v>
      </c>
      <c r="AU168" s="11">
        <v>78.0</v>
      </c>
      <c r="AV168" s="11">
        <v>724.0</v>
      </c>
      <c r="AW168" s="11">
        <v>45.25</v>
      </c>
      <c r="AX168" s="14"/>
      <c r="AY168" s="11">
        <v>16.0</v>
      </c>
      <c r="AZ168" s="11">
        <v>916.0</v>
      </c>
      <c r="BA168" s="11">
        <v>0.0</v>
      </c>
      <c r="BB168" s="11">
        <v>68.0</v>
      </c>
      <c r="BC168" s="11">
        <v>984.0</v>
      </c>
      <c r="BD168" s="11">
        <v>61.5</v>
      </c>
      <c r="BE168" s="11"/>
    </row>
    <row r="169" ht="15.75" customHeight="1">
      <c r="A169" s="11" t="s">
        <v>238</v>
      </c>
      <c r="B169" s="11" t="s">
        <v>64</v>
      </c>
      <c r="C169" s="11">
        <v>78.63</v>
      </c>
      <c r="D169" s="11">
        <v>317.0</v>
      </c>
      <c r="E169" s="11">
        <v>5.25</v>
      </c>
      <c r="F169" s="11">
        <v>-1.53787053665835</v>
      </c>
      <c r="G169" s="11">
        <v>21.0</v>
      </c>
      <c r="H169" s="11">
        <v>0.0729223144875881</v>
      </c>
      <c r="I169" s="11">
        <v>24.0</v>
      </c>
      <c r="J169" s="11">
        <v>-1.92731353646406</v>
      </c>
      <c r="K169" s="11">
        <v>98.0</v>
      </c>
      <c r="L169" s="11">
        <v>-1.83514468047393</v>
      </c>
      <c r="M169" s="11">
        <v>4.77</v>
      </c>
      <c r="N169" s="11">
        <v>-1.21623583370185</v>
      </c>
      <c r="O169" s="11">
        <v>7.91</v>
      </c>
      <c r="P169" s="11">
        <v>-1.69476075203973</v>
      </c>
      <c r="Q169" s="11">
        <v>-8.13840302485033</v>
      </c>
      <c r="R169" s="11">
        <v>-1.35640050414172</v>
      </c>
      <c r="S169" s="11"/>
      <c r="T169" s="11"/>
      <c r="U169" s="11"/>
      <c r="V169" s="14"/>
      <c r="W169" s="11"/>
      <c r="X169" s="11"/>
      <c r="Y169" s="11"/>
      <c r="Z169" s="11"/>
      <c r="AA169" s="11">
        <v>0.0</v>
      </c>
      <c r="AB169" s="11"/>
      <c r="AC169" s="14"/>
      <c r="AD169" s="11">
        <v>7.0</v>
      </c>
      <c r="AE169" s="11">
        <v>296.0</v>
      </c>
      <c r="AF169" s="11">
        <v>0.0</v>
      </c>
      <c r="AG169" s="11">
        <v>39.0</v>
      </c>
      <c r="AH169" s="11">
        <v>335.0</v>
      </c>
      <c r="AI169" s="11">
        <v>47.8571428571429</v>
      </c>
      <c r="AJ169" s="14"/>
      <c r="AK169" s="11">
        <v>15.0</v>
      </c>
      <c r="AL169" s="11">
        <v>388.0</v>
      </c>
      <c r="AM169" s="11">
        <v>0.0</v>
      </c>
      <c r="AN169" s="11">
        <v>45.0</v>
      </c>
      <c r="AO169" s="11">
        <v>433.0</v>
      </c>
      <c r="AP169" s="11">
        <v>28.8666666666667</v>
      </c>
      <c r="AQ169" s="14"/>
      <c r="AR169" s="11">
        <v>1.0</v>
      </c>
      <c r="AS169" s="11">
        <v>63.0</v>
      </c>
      <c r="AT169" s="11">
        <v>0.0</v>
      </c>
      <c r="AU169" s="11">
        <v>4.0</v>
      </c>
      <c r="AV169" s="11">
        <v>67.0</v>
      </c>
      <c r="AW169" s="11">
        <v>67.0</v>
      </c>
      <c r="AX169" s="14"/>
      <c r="AY169" s="11">
        <v>9.0</v>
      </c>
      <c r="AZ169" s="11">
        <v>147.0</v>
      </c>
      <c r="BA169" s="11">
        <v>0.0</v>
      </c>
      <c r="BB169" s="11">
        <v>54.0</v>
      </c>
      <c r="BC169" s="11">
        <v>201.0</v>
      </c>
      <c r="BD169" s="11">
        <v>22.3333333333333</v>
      </c>
      <c r="BE169" s="11"/>
    </row>
    <row r="170" ht="15.75" customHeight="1">
      <c r="A170" s="11" t="s">
        <v>241</v>
      </c>
      <c r="B170" s="11" t="s">
        <v>64</v>
      </c>
      <c r="C170" s="11">
        <v>77.0</v>
      </c>
      <c r="D170" s="11">
        <v>316.0</v>
      </c>
      <c r="E170" s="11">
        <v>5.37</v>
      </c>
      <c r="F170" s="11">
        <v>-1.93574785872537</v>
      </c>
      <c r="G170" s="11">
        <v>20.0</v>
      </c>
      <c r="H170" s="11">
        <v>-0.0692761987632082</v>
      </c>
      <c r="I170" s="11">
        <v>28.5</v>
      </c>
      <c r="J170" s="11">
        <v>-0.885660624247206</v>
      </c>
      <c r="K170" s="11">
        <v>101.0</v>
      </c>
      <c r="L170" s="11">
        <v>-1.51840043407917</v>
      </c>
      <c r="M170" s="11">
        <v>4.88</v>
      </c>
      <c r="N170" s="11">
        <v>-1.61010282400783</v>
      </c>
      <c r="O170" s="11">
        <v>8.1</v>
      </c>
      <c r="P170" s="11">
        <v>-2.16334083953917</v>
      </c>
      <c r="Q170" s="11">
        <v>-8.18252877936195</v>
      </c>
      <c r="R170" s="11">
        <v>-1.36375479656033</v>
      </c>
      <c r="S170" s="11">
        <v>5.0</v>
      </c>
      <c r="T170" s="11">
        <v>163.0</v>
      </c>
      <c r="U170" s="11">
        <v>137.0</v>
      </c>
      <c r="V170" s="14"/>
      <c r="W170" s="11"/>
      <c r="X170" s="11"/>
      <c r="Y170" s="11"/>
      <c r="Z170" s="11"/>
      <c r="AA170" s="11">
        <v>0.0</v>
      </c>
      <c r="AB170" s="11"/>
      <c r="AC170" s="14"/>
      <c r="AD170" s="11">
        <v>13.0</v>
      </c>
      <c r="AE170" s="11">
        <v>813.0</v>
      </c>
      <c r="AF170" s="11">
        <v>0.0</v>
      </c>
      <c r="AG170" s="11">
        <v>40.0</v>
      </c>
      <c r="AH170" s="11">
        <v>853.0</v>
      </c>
      <c r="AI170" s="11">
        <v>65.6153846153846</v>
      </c>
      <c r="AJ170" s="14"/>
      <c r="AK170" s="11">
        <v>10.0</v>
      </c>
      <c r="AL170" s="11">
        <v>355.0</v>
      </c>
      <c r="AM170" s="11">
        <v>0.0</v>
      </c>
      <c r="AN170" s="11">
        <v>43.0</v>
      </c>
      <c r="AO170" s="11">
        <v>398.0</v>
      </c>
      <c r="AP170" s="11">
        <v>39.8</v>
      </c>
      <c r="AQ170" s="14"/>
      <c r="AR170" s="11">
        <v>16.0</v>
      </c>
      <c r="AS170" s="11">
        <v>1033.0</v>
      </c>
      <c r="AT170" s="11">
        <v>0.0</v>
      </c>
      <c r="AU170" s="11">
        <v>71.0</v>
      </c>
      <c r="AV170" s="11">
        <v>1104.0</v>
      </c>
      <c r="AW170" s="11">
        <v>69.0</v>
      </c>
      <c r="AX170" s="14"/>
      <c r="AY170" s="11">
        <v>16.0</v>
      </c>
      <c r="AZ170" s="11">
        <v>1023.0</v>
      </c>
      <c r="BA170" s="11">
        <v>0.0</v>
      </c>
      <c r="BB170" s="11">
        <v>62.0</v>
      </c>
      <c r="BC170" s="11">
        <v>1085.0</v>
      </c>
      <c r="BD170" s="11">
        <v>67.8125</v>
      </c>
      <c r="BE170" s="11"/>
    </row>
    <row r="171" ht="15.75" customHeight="1">
      <c r="A171" s="11" t="s">
        <v>275</v>
      </c>
      <c r="B171" s="11" t="s">
        <v>64</v>
      </c>
      <c r="C171" s="11">
        <v>78.13</v>
      </c>
      <c r="D171" s="11">
        <v>313.0</v>
      </c>
      <c r="E171" s="11">
        <v>4.94</v>
      </c>
      <c r="F171" s="11">
        <v>-0.510020787985217</v>
      </c>
      <c r="G171" s="11"/>
      <c r="H171" s="11"/>
      <c r="I171" s="11">
        <v>28.0</v>
      </c>
      <c r="J171" s="11">
        <v>-1.00139983671574</v>
      </c>
      <c r="K171" s="11">
        <v>107.0</v>
      </c>
      <c r="L171" s="11">
        <v>-0.884911941289644</v>
      </c>
      <c r="M171" s="11">
        <v>4.63</v>
      </c>
      <c r="N171" s="11">
        <v>-0.714950573312426</v>
      </c>
      <c r="O171" s="11">
        <v>7.83</v>
      </c>
      <c r="P171" s="11">
        <v>-1.4974638730926</v>
      </c>
      <c r="Q171" s="11">
        <v>-4.60874701239563</v>
      </c>
      <c r="R171" s="11">
        <v>-0.921749402479125</v>
      </c>
      <c r="S171" s="11">
        <v>1.0</v>
      </c>
      <c r="T171" s="11">
        <v>20.0</v>
      </c>
      <c r="U171" s="11">
        <v>19.0</v>
      </c>
      <c r="V171" s="14"/>
      <c r="W171" s="11">
        <v>16.0</v>
      </c>
      <c r="X171" s="11">
        <v>1058.0</v>
      </c>
      <c r="Y171" s="11">
        <v>0.0</v>
      </c>
      <c r="Z171" s="11">
        <v>76.0</v>
      </c>
      <c r="AA171" s="11">
        <v>1134.0</v>
      </c>
      <c r="AB171" s="11">
        <v>70.875</v>
      </c>
      <c r="AC171" s="14"/>
      <c r="AD171" s="11">
        <v>15.0</v>
      </c>
      <c r="AE171" s="11">
        <v>994.0</v>
      </c>
      <c r="AF171" s="11">
        <v>0.0</v>
      </c>
      <c r="AG171" s="11">
        <v>57.0</v>
      </c>
      <c r="AH171" s="11">
        <v>1051.0</v>
      </c>
      <c r="AI171" s="11">
        <v>70.0666666666667</v>
      </c>
      <c r="AJ171" s="14"/>
      <c r="AK171" s="11">
        <v>16.0</v>
      </c>
      <c r="AL171" s="11">
        <v>1080.0</v>
      </c>
      <c r="AM171" s="11">
        <v>0.0</v>
      </c>
      <c r="AN171" s="11">
        <v>68.0</v>
      </c>
      <c r="AO171" s="11">
        <v>1148.0</v>
      </c>
      <c r="AP171" s="11">
        <v>71.75</v>
      </c>
      <c r="AQ171" s="14"/>
      <c r="AR171" s="11">
        <v>8.0</v>
      </c>
      <c r="AS171" s="11">
        <v>430.0</v>
      </c>
      <c r="AT171" s="11">
        <v>0.0</v>
      </c>
      <c r="AU171" s="11">
        <v>24.0</v>
      </c>
      <c r="AV171" s="11">
        <v>454.0</v>
      </c>
      <c r="AW171" s="11">
        <v>56.75</v>
      </c>
      <c r="AX171" s="14"/>
      <c r="AY171" s="11">
        <v>10.0</v>
      </c>
      <c r="AZ171" s="11">
        <v>447.0</v>
      </c>
      <c r="BA171" s="11">
        <v>0.0</v>
      </c>
      <c r="BB171" s="11">
        <v>16.0</v>
      </c>
      <c r="BC171" s="11">
        <v>463.0</v>
      </c>
      <c r="BD171" s="11">
        <v>46.3</v>
      </c>
      <c r="BE171" s="11"/>
    </row>
    <row r="172" ht="15.75" customHeight="1">
      <c r="A172" s="11" t="s">
        <v>279</v>
      </c>
      <c r="B172" s="11" t="s">
        <v>64</v>
      </c>
      <c r="C172" s="11">
        <v>78.0</v>
      </c>
      <c r="D172" s="11">
        <v>303.0</v>
      </c>
      <c r="E172" s="11">
        <v>4.72</v>
      </c>
      <c r="F172" s="11">
        <v>0.219420969137653</v>
      </c>
      <c r="G172" s="11">
        <v>28.0</v>
      </c>
      <c r="H172" s="11">
        <v>1.06831190724316</v>
      </c>
      <c r="I172" s="11">
        <v>34.0</v>
      </c>
      <c r="J172" s="11">
        <v>0.387470712906723</v>
      </c>
      <c r="K172" s="11">
        <v>118.0</v>
      </c>
      <c r="L172" s="11">
        <v>0.276483628824479</v>
      </c>
      <c r="M172" s="11">
        <v>4.52</v>
      </c>
      <c r="N172" s="11">
        <v>-0.321083583006447</v>
      </c>
      <c r="O172" s="11">
        <v>7.31</v>
      </c>
      <c r="P172" s="11">
        <v>-0.215034159936216</v>
      </c>
      <c r="Q172" s="11">
        <v>1.41556947516935</v>
      </c>
      <c r="R172" s="11">
        <v>0.235928245861559</v>
      </c>
      <c r="S172" s="11">
        <v>1.0</v>
      </c>
      <c r="T172" s="11">
        <v>4.0</v>
      </c>
      <c r="U172" s="11">
        <v>4.0</v>
      </c>
      <c r="V172" s="14"/>
      <c r="W172" s="11">
        <v>16.0</v>
      </c>
      <c r="X172" s="11">
        <v>1102.0</v>
      </c>
      <c r="Y172" s="11">
        <v>0.0</v>
      </c>
      <c r="Z172" s="11">
        <v>76.0</v>
      </c>
      <c r="AA172" s="11">
        <v>1178.0</v>
      </c>
      <c r="AB172" s="11">
        <v>73.625</v>
      </c>
      <c r="AC172" s="14"/>
      <c r="AD172" s="11">
        <v>12.0</v>
      </c>
      <c r="AE172" s="11">
        <v>889.0</v>
      </c>
      <c r="AF172" s="11">
        <v>0.0</v>
      </c>
      <c r="AG172" s="11">
        <v>67.0</v>
      </c>
      <c r="AH172" s="11">
        <v>956.0</v>
      </c>
      <c r="AI172" s="11">
        <v>79.6666666666667</v>
      </c>
      <c r="AJ172" s="14"/>
      <c r="AK172" s="11">
        <v>16.0</v>
      </c>
      <c r="AL172" s="11">
        <v>1156.0</v>
      </c>
      <c r="AM172" s="11">
        <v>0.0</v>
      </c>
      <c r="AN172" s="11">
        <v>15.0</v>
      </c>
      <c r="AO172" s="11">
        <v>1171.0</v>
      </c>
      <c r="AP172" s="11">
        <v>73.1875</v>
      </c>
      <c r="AQ172" s="14"/>
      <c r="AR172" s="11">
        <v>6.0</v>
      </c>
      <c r="AS172" s="11">
        <v>407.0</v>
      </c>
      <c r="AT172" s="11">
        <v>0.0</v>
      </c>
      <c r="AU172" s="11">
        <v>33.0</v>
      </c>
      <c r="AV172" s="11">
        <v>440.0</v>
      </c>
      <c r="AW172" s="11">
        <v>73.3333333333333</v>
      </c>
      <c r="AX172" s="14"/>
      <c r="AY172" s="11">
        <v>15.0</v>
      </c>
      <c r="AZ172" s="11">
        <v>964.0</v>
      </c>
      <c r="BA172" s="11">
        <v>0.0</v>
      </c>
      <c r="BB172" s="11">
        <v>69.0</v>
      </c>
      <c r="BC172" s="11">
        <v>1033.0</v>
      </c>
      <c r="BD172" s="11">
        <v>68.8666666666667</v>
      </c>
      <c r="BE172" s="11"/>
    </row>
    <row r="173" ht="15.75" customHeight="1">
      <c r="A173" s="11" t="s">
        <v>293</v>
      </c>
      <c r="B173" s="11" t="s">
        <v>64</v>
      </c>
      <c r="C173" s="11">
        <v>78.0</v>
      </c>
      <c r="D173" s="11">
        <v>306.0</v>
      </c>
      <c r="E173" s="11">
        <v>5.3</v>
      </c>
      <c r="F173" s="11">
        <v>-1.70365275418627</v>
      </c>
      <c r="G173" s="11">
        <v>27.0</v>
      </c>
      <c r="H173" s="11">
        <v>0.926113393992366</v>
      </c>
      <c r="I173" s="11">
        <v>28.5</v>
      </c>
      <c r="J173" s="11">
        <v>-0.885660624247206</v>
      </c>
      <c r="K173" s="11">
        <v>106.0</v>
      </c>
      <c r="L173" s="11">
        <v>-0.990493356754564</v>
      </c>
      <c r="M173" s="11">
        <v>4.68</v>
      </c>
      <c r="N173" s="11">
        <v>-0.893981023451506</v>
      </c>
      <c r="O173" s="11">
        <v>7.4</v>
      </c>
      <c r="P173" s="11">
        <v>-0.436993148751745</v>
      </c>
      <c r="Q173" s="11">
        <v>-3.98466751339893</v>
      </c>
      <c r="R173" s="11">
        <v>-0.664111252233154</v>
      </c>
      <c r="S173" s="11">
        <v>1.0</v>
      </c>
      <c r="T173" s="11">
        <v>2.0</v>
      </c>
      <c r="U173" s="11">
        <v>2.0</v>
      </c>
      <c r="V173" s="14"/>
      <c r="W173" s="11">
        <v>5.0</v>
      </c>
      <c r="X173" s="11">
        <v>272.0</v>
      </c>
      <c r="Y173" s="11">
        <v>0.0</v>
      </c>
      <c r="Z173" s="11">
        <v>6.0</v>
      </c>
      <c r="AA173" s="11">
        <v>278.0</v>
      </c>
      <c r="AB173" s="11">
        <v>55.6</v>
      </c>
      <c r="AC173" s="14"/>
      <c r="AD173" s="11">
        <v>16.0</v>
      </c>
      <c r="AE173" s="11">
        <v>982.0</v>
      </c>
      <c r="AF173" s="11">
        <v>0.0</v>
      </c>
      <c r="AG173" s="11">
        <v>47.0</v>
      </c>
      <c r="AH173" s="11">
        <v>1029.0</v>
      </c>
      <c r="AI173" s="11">
        <v>64.3125</v>
      </c>
      <c r="AJ173" s="14"/>
      <c r="AK173" s="11">
        <v>14.0</v>
      </c>
      <c r="AL173" s="11">
        <v>900.0</v>
      </c>
      <c r="AM173" s="11">
        <v>0.0</v>
      </c>
      <c r="AN173" s="11">
        <v>61.0</v>
      </c>
      <c r="AO173" s="11">
        <v>961.0</v>
      </c>
      <c r="AP173" s="11">
        <v>68.6428571428571</v>
      </c>
      <c r="AQ173" s="14"/>
      <c r="AR173" s="11">
        <v>4.0</v>
      </c>
      <c r="AS173" s="11">
        <v>221.0</v>
      </c>
      <c r="AT173" s="11">
        <v>0.0</v>
      </c>
      <c r="AU173" s="11">
        <v>13.0</v>
      </c>
      <c r="AV173" s="11">
        <v>234.0</v>
      </c>
      <c r="AW173" s="11">
        <v>58.5</v>
      </c>
      <c r="AX173" s="14"/>
      <c r="AY173" s="11">
        <v>11.0</v>
      </c>
      <c r="AZ173" s="11">
        <v>702.0</v>
      </c>
      <c r="BA173" s="11">
        <v>0.0</v>
      </c>
      <c r="BB173" s="11">
        <v>44.0</v>
      </c>
      <c r="BC173" s="11">
        <v>746.0</v>
      </c>
      <c r="BD173" s="11">
        <v>67.8181818181818</v>
      </c>
      <c r="BE173" s="11"/>
    </row>
    <row r="174" ht="15.75" customHeight="1">
      <c r="A174" s="11" t="s">
        <v>294</v>
      </c>
      <c r="B174" s="11" t="s">
        <v>64</v>
      </c>
      <c r="C174" s="11">
        <v>80.5</v>
      </c>
      <c r="D174" s="11">
        <v>315.0</v>
      </c>
      <c r="E174" s="11">
        <v>5.34</v>
      </c>
      <c r="F174" s="11">
        <v>-1.83627852820861</v>
      </c>
      <c r="G174" s="11">
        <v>31.0</v>
      </c>
      <c r="H174" s="11">
        <v>1.49490744699555</v>
      </c>
      <c r="I174" s="11"/>
      <c r="J174" s="11"/>
      <c r="K174" s="11"/>
      <c r="L174" s="11"/>
      <c r="M174" s="11"/>
      <c r="N174" s="11"/>
      <c r="O174" s="11"/>
      <c r="P174" s="11"/>
      <c r="Q174" s="11">
        <v>-0.341371081213061</v>
      </c>
      <c r="R174" s="11">
        <v>-0.170685540606531</v>
      </c>
      <c r="S174" s="11"/>
      <c r="T174" s="11"/>
      <c r="U174" s="11"/>
      <c r="V174" s="14"/>
      <c r="W174" s="11"/>
      <c r="X174" s="11"/>
      <c r="Y174" s="11"/>
      <c r="Z174" s="11"/>
      <c r="AA174" s="11">
        <v>0.0</v>
      </c>
      <c r="AB174" s="11"/>
      <c r="AC174" s="14"/>
      <c r="AD174" s="11"/>
      <c r="AE174" s="11"/>
      <c r="AF174" s="11"/>
      <c r="AG174" s="11"/>
      <c r="AH174" s="11">
        <v>0.0</v>
      </c>
      <c r="AI174" s="11"/>
      <c r="AJ174" s="14"/>
      <c r="AK174" s="11"/>
      <c r="AL174" s="11"/>
      <c r="AM174" s="11"/>
      <c r="AN174" s="11"/>
      <c r="AO174" s="11">
        <v>0.0</v>
      </c>
      <c r="AP174" s="11"/>
      <c r="AQ174" s="14"/>
      <c r="AR174" s="11"/>
      <c r="AS174" s="11"/>
      <c r="AT174" s="11"/>
      <c r="AU174" s="11"/>
      <c r="AV174" s="11">
        <v>0.0</v>
      </c>
      <c r="AW174" s="11"/>
      <c r="AX174" s="14"/>
      <c r="AY174" s="11"/>
      <c r="AZ174" s="11"/>
      <c r="BA174" s="11"/>
      <c r="BB174" s="11"/>
      <c r="BC174" s="11">
        <v>0.0</v>
      </c>
      <c r="BD174" s="11"/>
      <c r="BE174" s="11"/>
    </row>
    <row r="175" ht="15.75" customHeight="1">
      <c r="A175" s="11" t="s">
        <v>297</v>
      </c>
      <c r="B175" s="11" t="s">
        <v>64</v>
      </c>
      <c r="C175" s="11">
        <v>76.75</v>
      </c>
      <c r="D175" s="11">
        <v>318.0</v>
      </c>
      <c r="E175" s="11">
        <v>5.3</v>
      </c>
      <c r="F175" s="11">
        <v>-1.70365275418627</v>
      </c>
      <c r="G175" s="11">
        <v>25.0</v>
      </c>
      <c r="H175" s="11">
        <v>0.641716367490773</v>
      </c>
      <c r="I175" s="11">
        <v>23.5</v>
      </c>
      <c r="J175" s="11">
        <v>-2.0430527489326</v>
      </c>
      <c r="K175" s="11">
        <v>102.0</v>
      </c>
      <c r="L175" s="11">
        <v>-1.41281901861424</v>
      </c>
      <c r="M175" s="11">
        <v>5.06</v>
      </c>
      <c r="N175" s="11">
        <v>-2.25461244450852</v>
      </c>
      <c r="O175" s="11">
        <v>8.11</v>
      </c>
      <c r="P175" s="11">
        <v>-2.18800294940757</v>
      </c>
      <c r="Q175" s="11">
        <v>-8.96042354815843</v>
      </c>
      <c r="R175" s="11">
        <v>-1.49340392469307</v>
      </c>
      <c r="S175" s="11"/>
      <c r="T175" s="11"/>
      <c r="U175" s="11"/>
      <c r="V175" s="14"/>
      <c r="W175" s="11"/>
      <c r="X175" s="11"/>
      <c r="Y175" s="11"/>
      <c r="Z175" s="11"/>
      <c r="AA175" s="11">
        <v>0.0</v>
      </c>
      <c r="AB175" s="11"/>
      <c r="AC175" s="14"/>
      <c r="AD175" s="11"/>
      <c r="AE175" s="11"/>
      <c r="AF175" s="11"/>
      <c r="AG175" s="11"/>
      <c r="AH175" s="11">
        <v>0.0</v>
      </c>
      <c r="AI175" s="11"/>
      <c r="AJ175" s="14"/>
      <c r="AK175" s="11"/>
      <c r="AL175" s="11"/>
      <c r="AM175" s="11"/>
      <c r="AN175" s="11"/>
      <c r="AO175" s="11">
        <v>0.0</v>
      </c>
      <c r="AP175" s="11"/>
      <c r="AQ175" s="14"/>
      <c r="AR175" s="11"/>
      <c r="AS175" s="11"/>
      <c r="AT175" s="11"/>
      <c r="AU175" s="11"/>
      <c r="AV175" s="11">
        <v>0.0</v>
      </c>
      <c r="AW175" s="11"/>
      <c r="AX175" s="14"/>
      <c r="AY175" s="11"/>
      <c r="AZ175" s="11"/>
      <c r="BA175" s="11"/>
      <c r="BB175" s="11"/>
      <c r="BC175" s="11">
        <v>0.0</v>
      </c>
      <c r="BD175" s="11"/>
      <c r="BE175" s="11"/>
    </row>
    <row r="176" ht="15.75" customHeight="1">
      <c r="A176" s="11" t="s">
        <v>321</v>
      </c>
      <c r="B176" s="11" t="s">
        <v>64</v>
      </c>
      <c r="C176" s="11">
        <v>77.13</v>
      </c>
      <c r="D176" s="11">
        <v>310.0</v>
      </c>
      <c r="E176" s="11">
        <v>5.29</v>
      </c>
      <c r="F176" s="11">
        <v>-1.67049631068069</v>
      </c>
      <c r="G176" s="11"/>
      <c r="H176" s="11"/>
      <c r="I176" s="11">
        <v>24.5</v>
      </c>
      <c r="J176" s="11">
        <v>-1.81157432399552</v>
      </c>
      <c r="K176" s="11">
        <v>103.0</v>
      </c>
      <c r="L176" s="11">
        <v>-1.30723760314932</v>
      </c>
      <c r="M176" s="11">
        <v>5.01</v>
      </c>
      <c r="N176" s="11">
        <v>-2.07558199436944</v>
      </c>
      <c r="O176" s="11">
        <v>8.31</v>
      </c>
      <c r="P176" s="11">
        <v>-2.68124514677541</v>
      </c>
      <c r="Q176" s="11">
        <v>-9.54613537897038</v>
      </c>
      <c r="R176" s="11">
        <v>-1.90922707579408</v>
      </c>
      <c r="S176" s="11">
        <v>2.0</v>
      </c>
      <c r="T176" s="11">
        <v>42.0</v>
      </c>
      <c r="U176" s="11">
        <v>39.0</v>
      </c>
      <c r="V176" s="14"/>
      <c r="W176" s="11">
        <v>5.0</v>
      </c>
      <c r="X176" s="11">
        <v>173.0</v>
      </c>
      <c r="Y176" s="11">
        <v>0.0</v>
      </c>
      <c r="Z176" s="11">
        <v>6.0</v>
      </c>
      <c r="AA176" s="11">
        <v>179.0</v>
      </c>
      <c r="AB176" s="11">
        <v>35.8</v>
      </c>
      <c r="AC176" s="14"/>
      <c r="AD176" s="11">
        <v>12.0</v>
      </c>
      <c r="AE176" s="11">
        <v>486.0</v>
      </c>
      <c r="AF176" s="11">
        <v>0.0</v>
      </c>
      <c r="AG176" s="11">
        <v>34.0</v>
      </c>
      <c r="AH176" s="11">
        <v>520.0</v>
      </c>
      <c r="AI176" s="11">
        <v>43.3333333333333</v>
      </c>
      <c r="AJ176" s="14"/>
      <c r="AK176" s="11"/>
      <c r="AL176" s="11"/>
      <c r="AM176" s="11"/>
      <c r="AN176" s="11"/>
      <c r="AO176" s="11">
        <v>0.0</v>
      </c>
      <c r="AP176" s="11"/>
      <c r="AQ176" s="14"/>
      <c r="AR176" s="11">
        <v>10.0</v>
      </c>
      <c r="AS176" s="11">
        <v>255.0</v>
      </c>
      <c r="AT176" s="11">
        <v>0.0</v>
      </c>
      <c r="AU176" s="11">
        <v>30.0</v>
      </c>
      <c r="AV176" s="11">
        <v>285.0</v>
      </c>
      <c r="AW176" s="11">
        <v>28.5</v>
      </c>
      <c r="AX176" s="14"/>
      <c r="AY176" s="11">
        <v>7.0</v>
      </c>
      <c r="AZ176" s="11">
        <v>447.0</v>
      </c>
      <c r="BA176" s="11">
        <v>0.0</v>
      </c>
      <c r="BB176" s="11">
        <v>33.0</v>
      </c>
      <c r="BC176" s="11">
        <v>480.0</v>
      </c>
      <c r="BD176" s="11">
        <v>68.5714285714286</v>
      </c>
      <c r="BE176" s="11"/>
    </row>
    <row r="177" ht="15.75" customHeight="1">
      <c r="A177" s="11" t="s">
        <v>342</v>
      </c>
      <c r="B177" s="11" t="s">
        <v>64</v>
      </c>
      <c r="C177" s="11">
        <v>77.25</v>
      </c>
      <c r="D177" s="11">
        <v>323.0</v>
      </c>
      <c r="E177" s="11">
        <v>5.2</v>
      </c>
      <c r="F177" s="11">
        <v>-1.37208831913042</v>
      </c>
      <c r="G177" s="11">
        <v>19.0</v>
      </c>
      <c r="H177" s="11">
        <v>-0.211474712014004</v>
      </c>
      <c r="I177" s="11">
        <v>29.5</v>
      </c>
      <c r="J177" s="11">
        <v>-0.654182199310128</v>
      </c>
      <c r="K177" s="11">
        <v>109.0</v>
      </c>
      <c r="L177" s="11">
        <v>-0.673749110359803</v>
      </c>
      <c r="M177" s="11">
        <v>4.57</v>
      </c>
      <c r="N177" s="11">
        <v>-0.50011403314553</v>
      </c>
      <c r="O177" s="11">
        <v>7.77</v>
      </c>
      <c r="P177" s="11">
        <v>-1.34949121388224</v>
      </c>
      <c r="Q177" s="11">
        <v>-4.76109958784213</v>
      </c>
      <c r="R177" s="11">
        <v>-0.793516597973689</v>
      </c>
      <c r="S177" s="11"/>
      <c r="T177" s="11"/>
      <c r="U177" s="11"/>
      <c r="V177" s="14"/>
      <c r="W177" s="11">
        <v>1.0</v>
      </c>
      <c r="X177" s="11">
        <v>13.0</v>
      </c>
      <c r="Y177" s="11">
        <v>0.0</v>
      </c>
      <c r="Z177" s="11">
        <v>1.0</v>
      </c>
      <c r="AA177" s="11">
        <v>14.0</v>
      </c>
      <c r="AB177" s="11">
        <v>14.0</v>
      </c>
      <c r="AC177" s="14"/>
      <c r="AD177" s="11"/>
      <c r="AE177" s="11"/>
      <c r="AF177" s="11"/>
      <c r="AG177" s="11"/>
      <c r="AH177" s="11">
        <v>0.0</v>
      </c>
      <c r="AI177" s="11"/>
      <c r="AJ177" s="14"/>
      <c r="AK177" s="11">
        <v>5.0</v>
      </c>
      <c r="AL177" s="11">
        <v>0.0</v>
      </c>
      <c r="AM177" s="11">
        <v>0.0</v>
      </c>
      <c r="AN177" s="11">
        <v>22.0</v>
      </c>
      <c r="AO177" s="11">
        <v>22.0</v>
      </c>
      <c r="AP177" s="11">
        <v>4.4</v>
      </c>
      <c r="AQ177" s="14"/>
      <c r="AR177" s="11"/>
      <c r="AS177" s="11"/>
      <c r="AT177" s="11"/>
      <c r="AU177" s="11"/>
      <c r="AV177" s="11">
        <v>0.0</v>
      </c>
      <c r="AW177" s="11"/>
      <c r="AX177" s="14"/>
      <c r="AY177" s="11"/>
      <c r="AZ177" s="11"/>
      <c r="BA177" s="11"/>
      <c r="BB177" s="11"/>
      <c r="BC177" s="11">
        <v>0.0</v>
      </c>
      <c r="BD177" s="11"/>
      <c r="BE177" s="11"/>
    </row>
    <row r="178" ht="15.75" customHeight="1">
      <c r="A178" s="11" t="s">
        <v>346</v>
      </c>
      <c r="B178" s="11" t="s">
        <v>64</v>
      </c>
      <c r="C178" s="11">
        <v>77.38</v>
      </c>
      <c r="D178" s="11">
        <v>308.0</v>
      </c>
      <c r="E178" s="11">
        <v>5.45</v>
      </c>
      <c r="F178" s="11">
        <v>-2.20099940677005</v>
      </c>
      <c r="G178" s="11">
        <v>17.0</v>
      </c>
      <c r="H178" s="11">
        <v>-0.495871738515597</v>
      </c>
      <c r="I178" s="11">
        <v>23.5</v>
      </c>
      <c r="J178" s="11">
        <v>-2.0430527489326</v>
      </c>
      <c r="K178" s="11">
        <v>100.0</v>
      </c>
      <c r="L178" s="11">
        <v>-1.62398184954409</v>
      </c>
      <c r="M178" s="11">
        <v>4.84</v>
      </c>
      <c r="N178" s="11">
        <v>-1.46687846389656</v>
      </c>
      <c r="O178" s="11">
        <v>7.92</v>
      </c>
      <c r="P178" s="11">
        <v>-1.71942286190812</v>
      </c>
      <c r="Q178" s="11">
        <v>-9.55020706956701</v>
      </c>
      <c r="R178" s="11">
        <v>-1.59170117826117</v>
      </c>
      <c r="S178" s="11">
        <v>5.0</v>
      </c>
      <c r="T178" s="11">
        <v>141.0</v>
      </c>
      <c r="U178" s="11">
        <v>122.0</v>
      </c>
      <c r="V178" s="14"/>
      <c r="W178" s="11"/>
      <c r="X178" s="11"/>
      <c r="Y178" s="11"/>
      <c r="Z178" s="11"/>
      <c r="AA178" s="11">
        <v>0.0</v>
      </c>
      <c r="AB178" s="11"/>
      <c r="AC178" s="14"/>
      <c r="AD178" s="11">
        <v>15.0</v>
      </c>
      <c r="AE178" s="11">
        <v>722.0</v>
      </c>
      <c r="AF178" s="11">
        <v>0.0</v>
      </c>
      <c r="AG178" s="11">
        <v>59.0</v>
      </c>
      <c r="AH178" s="11">
        <v>781.0</v>
      </c>
      <c r="AI178" s="11">
        <v>52.0666666666667</v>
      </c>
      <c r="AJ178" s="14"/>
      <c r="AK178" s="11">
        <v>7.0</v>
      </c>
      <c r="AL178" s="11">
        <v>398.0</v>
      </c>
      <c r="AM178" s="11">
        <v>0.0</v>
      </c>
      <c r="AN178" s="11">
        <v>26.0</v>
      </c>
      <c r="AO178" s="11">
        <v>424.0</v>
      </c>
      <c r="AP178" s="11">
        <v>60.5714285714286</v>
      </c>
      <c r="AQ178" s="14"/>
      <c r="AR178" s="11">
        <v>4.0</v>
      </c>
      <c r="AS178" s="11">
        <v>268.0</v>
      </c>
      <c r="AT178" s="11">
        <v>0.0</v>
      </c>
      <c r="AU178" s="11">
        <v>4.0</v>
      </c>
      <c r="AV178" s="11">
        <v>272.0</v>
      </c>
      <c r="AW178" s="11">
        <v>68.0</v>
      </c>
      <c r="AX178" s="14"/>
      <c r="AY178" s="11">
        <v>8.0</v>
      </c>
      <c r="AZ178" s="11">
        <v>557.0</v>
      </c>
      <c r="BA178" s="11">
        <v>0.0</v>
      </c>
      <c r="BB178" s="11">
        <v>39.0</v>
      </c>
      <c r="BC178" s="11">
        <v>596.0</v>
      </c>
      <c r="BD178" s="11">
        <v>74.5</v>
      </c>
      <c r="BE178" s="11"/>
    </row>
    <row r="179" ht="15.75" customHeight="1">
      <c r="A179" s="11" t="s">
        <v>349</v>
      </c>
      <c r="B179" s="11" t="s">
        <v>64</v>
      </c>
      <c r="C179" s="11">
        <v>77.25</v>
      </c>
      <c r="D179" s="11">
        <v>331.0</v>
      </c>
      <c r="E179" s="11">
        <v>5.49</v>
      </c>
      <c r="F179" s="11">
        <v>-2.33362518079239</v>
      </c>
      <c r="G179" s="11"/>
      <c r="H179" s="11"/>
      <c r="I179" s="11">
        <v>22.0</v>
      </c>
      <c r="J179" s="11">
        <v>-2.39027038633821</v>
      </c>
      <c r="K179" s="11">
        <v>88.0</v>
      </c>
      <c r="L179" s="11">
        <v>-2.89095883512313</v>
      </c>
      <c r="M179" s="11">
        <v>5.06</v>
      </c>
      <c r="N179" s="11">
        <v>-2.25461244450852</v>
      </c>
      <c r="O179" s="11">
        <v>8.06</v>
      </c>
      <c r="P179" s="11">
        <v>-2.06469240006561</v>
      </c>
      <c r="Q179" s="11">
        <v>-11.9341592468279</v>
      </c>
      <c r="R179" s="11">
        <v>-2.38683184936557</v>
      </c>
      <c r="S179" s="11"/>
      <c r="T179" s="11"/>
      <c r="U179" s="11"/>
      <c r="V179" s="14"/>
      <c r="W179" s="11"/>
      <c r="X179" s="11"/>
      <c r="Y179" s="11"/>
      <c r="Z179" s="11"/>
      <c r="AA179" s="11">
        <v>0.0</v>
      </c>
      <c r="AB179" s="11"/>
      <c r="AC179" s="14"/>
      <c r="AD179" s="11"/>
      <c r="AE179" s="11"/>
      <c r="AF179" s="11"/>
      <c r="AG179" s="11"/>
      <c r="AH179" s="11">
        <v>0.0</v>
      </c>
      <c r="AI179" s="11"/>
      <c r="AJ179" s="14"/>
      <c r="AK179" s="11"/>
      <c r="AL179" s="11"/>
      <c r="AM179" s="11"/>
      <c r="AN179" s="11"/>
      <c r="AO179" s="11">
        <v>0.0</v>
      </c>
      <c r="AP179" s="11"/>
      <c r="AQ179" s="14"/>
      <c r="AR179" s="11"/>
      <c r="AS179" s="11"/>
      <c r="AT179" s="11"/>
      <c r="AU179" s="11"/>
      <c r="AV179" s="11">
        <v>0.0</v>
      </c>
      <c r="AW179" s="11"/>
      <c r="AX179" s="14"/>
      <c r="AY179" s="11"/>
      <c r="AZ179" s="11"/>
      <c r="BA179" s="11"/>
      <c r="BB179" s="11"/>
      <c r="BC179" s="11">
        <v>0.0</v>
      </c>
      <c r="BD179" s="11"/>
      <c r="BE179" s="11"/>
    </row>
    <row r="180" ht="15.75" customHeight="1">
      <c r="A180" s="11" t="s">
        <v>357</v>
      </c>
      <c r="B180" s="11" t="s">
        <v>64</v>
      </c>
      <c r="C180" s="11">
        <v>79.63</v>
      </c>
      <c r="D180" s="11">
        <v>308.0</v>
      </c>
      <c r="E180" s="11">
        <v>5.14</v>
      </c>
      <c r="F180" s="11">
        <v>-1.17314965809691</v>
      </c>
      <c r="G180" s="11">
        <v>33.0</v>
      </c>
      <c r="H180" s="11">
        <v>1.77930447349714</v>
      </c>
      <c r="I180" s="11">
        <v>30.0</v>
      </c>
      <c r="J180" s="11">
        <v>-0.538442986841589</v>
      </c>
      <c r="K180" s="11">
        <v>113.0</v>
      </c>
      <c r="L180" s="11">
        <v>-0.251423448500122</v>
      </c>
      <c r="M180" s="11">
        <v>4.68</v>
      </c>
      <c r="N180" s="11">
        <v>-0.893981023451506</v>
      </c>
      <c r="O180" s="11">
        <v>7.62</v>
      </c>
      <c r="P180" s="11">
        <v>-0.979559565856365</v>
      </c>
      <c r="Q180" s="11">
        <v>-2.05725220924935</v>
      </c>
      <c r="R180" s="11">
        <v>-0.342875368208225</v>
      </c>
      <c r="S180" s="11">
        <v>7.0</v>
      </c>
      <c r="T180" s="11">
        <v>240.0</v>
      </c>
      <c r="U180" s="11">
        <v>189.0</v>
      </c>
      <c r="V180" s="14"/>
      <c r="W180" s="11"/>
      <c r="X180" s="11"/>
      <c r="Y180" s="11"/>
      <c r="Z180" s="11"/>
      <c r="AA180" s="11">
        <v>0.0</v>
      </c>
      <c r="AB180" s="11"/>
      <c r="AC180" s="14"/>
      <c r="AD180" s="11"/>
      <c r="AE180" s="11"/>
      <c r="AF180" s="11"/>
      <c r="AG180" s="11"/>
      <c r="AH180" s="11">
        <v>0.0</v>
      </c>
      <c r="AI180" s="11"/>
      <c r="AJ180" s="14"/>
      <c r="AK180" s="11">
        <v>1.0</v>
      </c>
      <c r="AL180" s="11">
        <v>28.0</v>
      </c>
      <c r="AM180" s="11">
        <v>0.0</v>
      </c>
      <c r="AN180" s="11">
        <v>6.0</v>
      </c>
      <c r="AO180" s="11">
        <v>34.0</v>
      </c>
      <c r="AP180" s="11">
        <v>34.0</v>
      </c>
      <c r="AQ180" s="14"/>
      <c r="AR180" s="11"/>
      <c r="AS180" s="11"/>
      <c r="AT180" s="11"/>
      <c r="AU180" s="11"/>
      <c r="AV180" s="11">
        <v>0.0</v>
      </c>
      <c r="AW180" s="11"/>
      <c r="AX180" s="14"/>
      <c r="AY180" s="11"/>
      <c r="AZ180" s="11"/>
      <c r="BA180" s="11"/>
      <c r="BB180" s="11"/>
      <c r="BC180" s="11">
        <v>0.0</v>
      </c>
      <c r="BD180" s="11"/>
      <c r="BE180" s="11"/>
    </row>
    <row r="181" ht="15.75" customHeight="1">
      <c r="A181" s="11" t="s">
        <v>359</v>
      </c>
      <c r="B181" s="11" t="s">
        <v>64</v>
      </c>
      <c r="C181" s="11">
        <v>77.88</v>
      </c>
      <c r="D181" s="11">
        <v>308.0</v>
      </c>
      <c r="E181" s="11">
        <v>5.17</v>
      </c>
      <c r="F181" s="11">
        <v>-1.27261898861367</v>
      </c>
      <c r="G181" s="11">
        <v>20.0</v>
      </c>
      <c r="H181" s="11">
        <v>-0.0692761987632082</v>
      </c>
      <c r="I181" s="11">
        <v>31.5</v>
      </c>
      <c r="J181" s="11">
        <v>-0.191225349435972</v>
      </c>
      <c r="K181" s="11">
        <v>101.0</v>
      </c>
      <c r="L181" s="11">
        <v>-1.51840043407917</v>
      </c>
      <c r="M181" s="11">
        <v>4.91</v>
      </c>
      <c r="N181" s="11">
        <v>-1.71752109409128</v>
      </c>
      <c r="O181" s="11">
        <v>7.94</v>
      </c>
      <c r="P181" s="11">
        <v>-1.76874708164491</v>
      </c>
      <c r="Q181" s="11">
        <v>-6.5377891466282</v>
      </c>
      <c r="R181" s="11">
        <v>-1.08963152443803</v>
      </c>
      <c r="S181" s="11">
        <v>5.0</v>
      </c>
      <c r="T181" s="11">
        <v>168.0</v>
      </c>
      <c r="U181" s="11">
        <v>140.0</v>
      </c>
      <c r="V181" s="14"/>
      <c r="W181" s="11">
        <v>16.0</v>
      </c>
      <c r="X181" s="11">
        <v>131.0</v>
      </c>
      <c r="Y181" s="11">
        <v>0.0</v>
      </c>
      <c r="Z181" s="11">
        <v>67.0</v>
      </c>
      <c r="AA181" s="11">
        <v>198.0</v>
      </c>
      <c r="AB181" s="11">
        <v>12.375</v>
      </c>
      <c r="AC181" s="14"/>
      <c r="AD181" s="11">
        <v>15.0</v>
      </c>
      <c r="AE181" s="11">
        <v>969.0</v>
      </c>
      <c r="AF181" s="11">
        <v>0.0</v>
      </c>
      <c r="AG181" s="11">
        <v>73.0</v>
      </c>
      <c r="AH181" s="11">
        <v>1042.0</v>
      </c>
      <c r="AI181" s="11">
        <v>69.4666666666667</v>
      </c>
      <c r="AJ181" s="14"/>
      <c r="AK181" s="11">
        <v>16.0</v>
      </c>
      <c r="AL181" s="11">
        <v>1128.0</v>
      </c>
      <c r="AM181" s="11">
        <v>0.0</v>
      </c>
      <c r="AN181" s="11">
        <v>69.0</v>
      </c>
      <c r="AO181" s="11">
        <v>1197.0</v>
      </c>
      <c r="AP181" s="11">
        <v>74.8125</v>
      </c>
      <c r="AQ181" s="14"/>
      <c r="AR181" s="11">
        <v>15.0</v>
      </c>
      <c r="AS181" s="11">
        <v>924.0</v>
      </c>
      <c r="AT181" s="11">
        <v>0.0</v>
      </c>
      <c r="AU181" s="11">
        <v>68.0</v>
      </c>
      <c r="AV181" s="11">
        <v>992.0</v>
      </c>
      <c r="AW181" s="11">
        <v>66.1333333333333</v>
      </c>
      <c r="AX181" s="14"/>
      <c r="AY181" s="11">
        <v>13.0</v>
      </c>
      <c r="AZ181" s="11">
        <v>791.0</v>
      </c>
      <c r="BA181" s="11">
        <v>0.0</v>
      </c>
      <c r="BB181" s="11">
        <v>62.0</v>
      </c>
      <c r="BC181" s="11">
        <v>853.0</v>
      </c>
      <c r="BD181" s="11">
        <v>65.6153846153846</v>
      </c>
      <c r="BE181" s="11"/>
    </row>
    <row r="182" ht="15.75" customHeight="1">
      <c r="A182" s="11" t="s">
        <v>368</v>
      </c>
      <c r="B182" s="11" t="s">
        <v>64</v>
      </c>
      <c r="C182" s="11">
        <v>78.25</v>
      </c>
      <c r="D182" s="11">
        <v>334.0</v>
      </c>
      <c r="E182" s="11">
        <v>5.24</v>
      </c>
      <c r="F182" s="11">
        <v>-1.50471409315276</v>
      </c>
      <c r="G182" s="11">
        <v>28.0</v>
      </c>
      <c r="H182" s="11">
        <v>1.06831190724316</v>
      </c>
      <c r="I182" s="11">
        <v>23.0</v>
      </c>
      <c r="J182" s="11">
        <v>-2.15879196140113</v>
      </c>
      <c r="K182" s="11"/>
      <c r="L182" s="11"/>
      <c r="M182" s="11">
        <v>5.24</v>
      </c>
      <c r="N182" s="11">
        <v>-2.89912206500921</v>
      </c>
      <c r="O182" s="11"/>
      <c r="P182" s="11"/>
      <c r="Q182" s="11">
        <v>-5.49431621231995</v>
      </c>
      <c r="R182" s="11">
        <v>-1.37357905307999</v>
      </c>
      <c r="S182" s="11"/>
      <c r="T182" s="11"/>
      <c r="U182" s="11"/>
      <c r="V182" s="14"/>
      <c r="W182" s="11"/>
      <c r="X182" s="11"/>
      <c r="Y182" s="11"/>
      <c r="Z182" s="11"/>
      <c r="AA182" s="11">
        <v>0.0</v>
      </c>
      <c r="AB182" s="11"/>
      <c r="AC182" s="14"/>
      <c r="AD182" s="11"/>
      <c r="AE182" s="11"/>
      <c r="AF182" s="11"/>
      <c r="AG182" s="11"/>
      <c r="AH182" s="11">
        <v>0.0</v>
      </c>
      <c r="AI182" s="11"/>
      <c r="AJ182" s="14"/>
      <c r="AK182" s="11"/>
      <c r="AL182" s="11"/>
      <c r="AM182" s="11"/>
      <c r="AN182" s="11"/>
      <c r="AO182" s="11">
        <v>0.0</v>
      </c>
      <c r="AP182" s="11"/>
      <c r="AQ182" s="14"/>
      <c r="AR182" s="11"/>
      <c r="AS182" s="11"/>
      <c r="AT182" s="11"/>
      <c r="AU182" s="11"/>
      <c r="AV182" s="11">
        <v>0.0</v>
      </c>
      <c r="AW182" s="11"/>
      <c r="AX182" s="14"/>
      <c r="AY182" s="11"/>
      <c r="AZ182" s="11"/>
      <c r="BA182" s="11"/>
      <c r="BB182" s="11"/>
      <c r="BC182" s="11">
        <v>0.0</v>
      </c>
      <c r="BD182" s="11"/>
      <c r="BE182" s="11"/>
    </row>
    <row r="183" ht="15.75" customHeight="1">
      <c r="A183" s="11" t="s">
        <v>391</v>
      </c>
      <c r="B183" s="11" t="s">
        <v>64</v>
      </c>
      <c r="C183" s="11">
        <v>75.75</v>
      </c>
      <c r="D183" s="11">
        <v>314.0</v>
      </c>
      <c r="E183" s="11">
        <v>5.23</v>
      </c>
      <c r="F183" s="11">
        <v>-1.47155764964718</v>
      </c>
      <c r="G183" s="11"/>
      <c r="H183" s="11"/>
      <c r="I183" s="11">
        <v>28.5</v>
      </c>
      <c r="J183" s="11">
        <v>-0.885660624247206</v>
      </c>
      <c r="K183" s="11">
        <v>104.0</v>
      </c>
      <c r="L183" s="11">
        <v>-1.2016561876844</v>
      </c>
      <c r="M183" s="11">
        <v>4.87</v>
      </c>
      <c r="N183" s="11">
        <v>-1.57429673398001</v>
      </c>
      <c r="O183" s="11"/>
      <c r="P183" s="11"/>
      <c r="Q183" s="11">
        <v>-5.1331711955588</v>
      </c>
      <c r="R183" s="11">
        <v>-1.2832927988897</v>
      </c>
      <c r="S183" s="11"/>
      <c r="T183" s="11"/>
      <c r="U183" s="11"/>
      <c r="V183" s="14"/>
      <c r="W183" s="11"/>
      <c r="X183" s="11"/>
      <c r="Y183" s="11"/>
      <c r="Z183" s="11"/>
      <c r="AA183" s="11">
        <v>0.0</v>
      </c>
      <c r="AB183" s="11"/>
      <c r="AC183" s="14"/>
      <c r="AD183" s="11"/>
      <c r="AE183" s="11"/>
      <c r="AF183" s="11"/>
      <c r="AG183" s="11"/>
      <c r="AH183" s="11">
        <v>0.0</v>
      </c>
      <c r="AI183" s="11"/>
      <c r="AJ183" s="14"/>
      <c r="AK183" s="11"/>
      <c r="AL183" s="11"/>
      <c r="AM183" s="11"/>
      <c r="AN183" s="11"/>
      <c r="AO183" s="11">
        <v>0.0</v>
      </c>
      <c r="AP183" s="11"/>
      <c r="AQ183" s="14"/>
      <c r="AR183" s="11"/>
      <c r="AS183" s="11"/>
      <c r="AT183" s="11"/>
      <c r="AU183" s="11"/>
      <c r="AV183" s="11">
        <v>0.0</v>
      </c>
      <c r="AW183" s="11"/>
      <c r="AX183" s="14"/>
      <c r="AY183" s="11"/>
      <c r="AZ183" s="11"/>
      <c r="BA183" s="11"/>
      <c r="BB183" s="11"/>
      <c r="BC183" s="11">
        <v>0.0</v>
      </c>
      <c r="BD183" s="11"/>
      <c r="BE183" s="11"/>
    </row>
    <row r="184" ht="15.75" customHeight="1">
      <c r="A184" s="11" t="s">
        <v>400</v>
      </c>
      <c r="B184" s="11" t="s">
        <v>64</v>
      </c>
      <c r="C184" s="11">
        <v>77.25</v>
      </c>
      <c r="D184" s="11">
        <v>298.0</v>
      </c>
      <c r="E184" s="11">
        <v>5.07</v>
      </c>
      <c r="F184" s="11">
        <v>-0.941054553557821</v>
      </c>
      <c r="G184" s="11"/>
      <c r="H184" s="11"/>
      <c r="I184" s="11">
        <v>28.5</v>
      </c>
      <c r="J184" s="11">
        <v>-0.885660624247206</v>
      </c>
      <c r="K184" s="11">
        <v>112.0</v>
      </c>
      <c r="L184" s="11">
        <v>-0.357004863965042</v>
      </c>
      <c r="M184" s="11">
        <v>4.51</v>
      </c>
      <c r="N184" s="11">
        <v>-0.285277492978632</v>
      </c>
      <c r="O184" s="11">
        <v>7.52</v>
      </c>
      <c r="P184" s="11">
        <v>-0.732938467172445</v>
      </c>
      <c r="Q184" s="11">
        <v>-3.20193600192115</v>
      </c>
      <c r="R184" s="11">
        <v>-0.640387200384229</v>
      </c>
      <c r="S184" s="11">
        <v>5.0</v>
      </c>
      <c r="T184" s="11">
        <v>156.0</v>
      </c>
      <c r="U184" s="11">
        <v>132.0</v>
      </c>
      <c r="V184" s="14"/>
      <c r="W184" s="11">
        <v>1.0</v>
      </c>
      <c r="X184" s="11">
        <v>5.0</v>
      </c>
      <c r="Y184" s="11">
        <v>0.0</v>
      </c>
      <c r="Z184" s="11">
        <v>1.0</v>
      </c>
      <c r="AA184" s="11">
        <v>6.0</v>
      </c>
      <c r="AB184" s="11">
        <v>6.0</v>
      </c>
      <c r="AC184" s="14"/>
      <c r="AD184" s="11">
        <v>3.0</v>
      </c>
      <c r="AE184" s="11">
        <v>5.0</v>
      </c>
      <c r="AF184" s="11">
        <v>0.0</v>
      </c>
      <c r="AG184" s="11">
        <v>5.0</v>
      </c>
      <c r="AH184" s="11">
        <v>10.0</v>
      </c>
      <c r="AI184" s="11">
        <v>3.33333333333333</v>
      </c>
      <c r="AJ184" s="14"/>
      <c r="AK184" s="11"/>
      <c r="AL184" s="11"/>
      <c r="AM184" s="11"/>
      <c r="AN184" s="11"/>
      <c r="AO184" s="11">
        <v>0.0</v>
      </c>
      <c r="AP184" s="11"/>
      <c r="AQ184" s="14"/>
      <c r="AR184" s="11"/>
      <c r="AS184" s="11"/>
      <c r="AT184" s="11"/>
      <c r="AU184" s="11"/>
      <c r="AV184" s="11">
        <v>0.0</v>
      </c>
      <c r="AW184" s="11"/>
      <c r="AX184" s="14"/>
      <c r="AY184" s="11"/>
      <c r="AZ184" s="11"/>
      <c r="BA184" s="11"/>
      <c r="BB184" s="11"/>
      <c r="BC184" s="11">
        <v>0.0</v>
      </c>
      <c r="BD184" s="11"/>
      <c r="BE184" s="11"/>
    </row>
    <row r="185" ht="15.75" customHeight="1">
      <c r="A185" s="11" t="s">
        <v>404</v>
      </c>
      <c r="B185" s="11" t="s">
        <v>64</v>
      </c>
      <c r="C185" s="11">
        <v>76.75</v>
      </c>
      <c r="D185" s="11">
        <v>306.0</v>
      </c>
      <c r="E185" s="11">
        <v>4.71</v>
      </c>
      <c r="F185" s="11">
        <v>0.252577412643237</v>
      </c>
      <c r="G185" s="11">
        <v>31.0</v>
      </c>
      <c r="H185" s="11">
        <v>1.49490744699555</v>
      </c>
      <c r="I185" s="11">
        <v>34.5</v>
      </c>
      <c r="J185" s="11">
        <v>0.503209925375262</v>
      </c>
      <c r="K185" s="11">
        <v>112.0</v>
      </c>
      <c r="L185" s="11">
        <v>-0.357004863965042</v>
      </c>
      <c r="M185" s="11">
        <v>4.72</v>
      </c>
      <c r="N185" s="11">
        <v>-1.03720538356277</v>
      </c>
      <c r="O185" s="11">
        <v>7.62</v>
      </c>
      <c r="P185" s="11">
        <v>-0.979559565856365</v>
      </c>
      <c r="Q185" s="11">
        <v>-0.123075028370128</v>
      </c>
      <c r="R185" s="11">
        <v>-0.0205125047283547</v>
      </c>
      <c r="S185" s="11">
        <v>3.0</v>
      </c>
      <c r="T185" s="11">
        <v>75.0</v>
      </c>
      <c r="U185" s="11">
        <v>68.0</v>
      </c>
      <c r="V185" s="14"/>
      <c r="W185" s="11">
        <v>6.0</v>
      </c>
      <c r="X185" s="11">
        <v>137.0</v>
      </c>
      <c r="Y185" s="11">
        <v>0.0</v>
      </c>
      <c r="Z185" s="11">
        <v>27.0</v>
      </c>
      <c r="AA185" s="11">
        <v>164.0</v>
      </c>
      <c r="AB185" s="11">
        <v>27.3333333333333</v>
      </c>
      <c r="AC185" s="14"/>
      <c r="AD185" s="11">
        <v>14.0</v>
      </c>
      <c r="AE185" s="11">
        <v>836.0</v>
      </c>
      <c r="AF185" s="11">
        <v>0.0</v>
      </c>
      <c r="AG185" s="11">
        <v>35.0</v>
      </c>
      <c r="AH185" s="11">
        <v>871.0</v>
      </c>
      <c r="AI185" s="11">
        <v>62.2142857142857</v>
      </c>
      <c r="AJ185" s="14"/>
      <c r="AK185" s="11">
        <v>13.0</v>
      </c>
      <c r="AL185" s="11">
        <v>928.0</v>
      </c>
      <c r="AM185" s="11">
        <v>0.0</v>
      </c>
      <c r="AN185" s="11">
        <v>12.0</v>
      </c>
      <c r="AO185" s="11">
        <v>940.0</v>
      </c>
      <c r="AP185" s="11">
        <v>72.3076923076923</v>
      </c>
      <c r="AQ185" s="14"/>
      <c r="AR185" s="11">
        <v>7.0</v>
      </c>
      <c r="AS185" s="11">
        <v>398.0</v>
      </c>
      <c r="AT185" s="11">
        <v>0.0</v>
      </c>
      <c r="AU185" s="11">
        <v>9.0</v>
      </c>
      <c r="AV185" s="11">
        <v>407.0</v>
      </c>
      <c r="AW185" s="11">
        <v>58.1428571428572</v>
      </c>
      <c r="AX185" s="14"/>
      <c r="AY185" s="11">
        <v>10.0</v>
      </c>
      <c r="AZ185" s="11">
        <v>541.0</v>
      </c>
      <c r="BA185" s="11">
        <v>0.0</v>
      </c>
      <c r="BB185" s="11">
        <v>0.0</v>
      </c>
      <c r="BC185" s="11">
        <v>541.0</v>
      </c>
      <c r="BD185" s="11">
        <v>54.1</v>
      </c>
      <c r="BE185" s="11"/>
    </row>
    <row r="186" ht="15.75" customHeight="1">
      <c r="A186" s="11" t="s">
        <v>428</v>
      </c>
      <c r="B186" s="11" t="s">
        <v>64</v>
      </c>
      <c r="C186" s="11">
        <v>76.25</v>
      </c>
      <c r="D186" s="11">
        <v>306.0</v>
      </c>
      <c r="E186" s="11">
        <v>4.95</v>
      </c>
      <c r="F186" s="11">
        <v>-0.543177231490801</v>
      </c>
      <c r="G186" s="11">
        <v>32.0</v>
      </c>
      <c r="H186" s="11">
        <v>1.63710596024635</v>
      </c>
      <c r="I186" s="11">
        <v>30.5</v>
      </c>
      <c r="J186" s="11">
        <v>-0.42270377437305</v>
      </c>
      <c r="K186" s="11">
        <v>97.0</v>
      </c>
      <c r="L186" s="11">
        <v>-1.94072609593885</v>
      </c>
      <c r="M186" s="11">
        <v>4.56</v>
      </c>
      <c r="N186" s="11">
        <v>-0.464307943117712</v>
      </c>
      <c r="O186" s="11">
        <v>7.71</v>
      </c>
      <c r="P186" s="11">
        <v>-1.20151855467189</v>
      </c>
      <c r="Q186" s="11">
        <v>-2.93532763934595</v>
      </c>
      <c r="R186" s="11">
        <v>-0.489221273224326</v>
      </c>
      <c r="S186" s="11">
        <v>6.0</v>
      </c>
      <c r="T186" s="11">
        <v>173.0</v>
      </c>
      <c r="U186" s="11">
        <v>144.0</v>
      </c>
      <c r="V186" s="14"/>
      <c r="W186" s="11"/>
      <c r="X186" s="11"/>
      <c r="Y186" s="11"/>
      <c r="Z186" s="11"/>
      <c r="AA186" s="11">
        <v>0.0</v>
      </c>
      <c r="AB186" s="11"/>
      <c r="AC186" s="14"/>
      <c r="AD186" s="11">
        <v>3.0</v>
      </c>
      <c r="AE186" s="11">
        <v>0.0</v>
      </c>
      <c r="AF186" s="11">
        <v>0.0</v>
      </c>
      <c r="AG186" s="11">
        <v>9.0</v>
      </c>
      <c r="AH186" s="11">
        <v>9.0</v>
      </c>
      <c r="AI186" s="11">
        <v>3.0</v>
      </c>
      <c r="AJ186" s="14"/>
      <c r="AK186" s="11"/>
      <c r="AL186" s="11"/>
      <c r="AM186" s="11"/>
      <c r="AN186" s="11"/>
      <c r="AO186" s="11">
        <v>0.0</v>
      </c>
      <c r="AP186" s="11"/>
      <c r="AQ186" s="14"/>
      <c r="AR186" s="11">
        <v>5.0</v>
      </c>
      <c r="AS186" s="11">
        <v>10.0</v>
      </c>
      <c r="AT186" s="11">
        <v>0.0</v>
      </c>
      <c r="AU186" s="11">
        <v>28.0</v>
      </c>
      <c r="AV186" s="11">
        <v>38.0</v>
      </c>
      <c r="AW186" s="11">
        <v>7.6</v>
      </c>
      <c r="AX186" s="14"/>
      <c r="AY186" s="11">
        <v>6.0</v>
      </c>
      <c r="AZ186" s="11">
        <v>2.0</v>
      </c>
      <c r="BA186" s="11">
        <v>0.0</v>
      </c>
      <c r="BB186" s="11">
        <v>28.0</v>
      </c>
      <c r="BC186" s="11">
        <v>30.0</v>
      </c>
      <c r="BD186" s="11">
        <v>5.0</v>
      </c>
      <c r="BE186" s="11"/>
    </row>
    <row r="187" ht="15.75" customHeight="1">
      <c r="A187" s="11" t="s">
        <v>163</v>
      </c>
      <c r="B187" s="11" t="s">
        <v>164</v>
      </c>
      <c r="C187" s="11">
        <v>73.25</v>
      </c>
      <c r="D187" s="11">
        <v>213.0</v>
      </c>
      <c r="E187" s="11">
        <v>4.74</v>
      </c>
      <c r="F187" s="11">
        <v>0.153108082126482</v>
      </c>
      <c r="G187" s="11">
        <v>11.0</v>
      </c>
      <c r="H187" s="11">
        <v>-1.34906281802038</v>
      </c>
      <c r="I187" s="11">
        <v>29.0</v>
      </c>
      <c r="J187" s="11">
        <v>-0.769921411778667</v>
      </c>
      <c r="K187" s="11">
        <v>110.0</v>
      </c>
      <c r="L187" s="11">
        <v>-0.568167694894883</v>
      </c>
      <c r="M187" s="11"/>
      <c r="N187" s="11"/>
      <c r="O187" s="11"/>
      <c r="P187" s="11"/>
      <c r="Q187" s="11">
        <v>-2.53404384256744</v>
      </c>
      <c r="R187" s="11">
        <v>-0.633510960641861</v>
      </c>
      <c r="S187" s="11"/>
      <c r="T187" s="11"/>
      <c r="U187" s="11"/>
      <c r="V187" s="14"/>
      <c r="W187" s="11"/>
      <c r="X187" s="11"/>
      <c r="Y187" s="11"/>
      <c r="Z187" s="11"/>
      <c r="AA187" s="11">
        <v>0.0</v>
      </c>
      <c r="AB187" s="11"/>
      <c r="AC187" s="14"/>
      <c r="AD187" s="11"/>
      <c r="AE187" s="11"/>
      <c r="AF187" s="11"/>
      <c r="AG187" s="11"/>
      <c r="AH187" s="11">
        <v>0.0</v>
      </c>
      <c r="AI187" s="11"/>
      <c r="AJ187" s="14"/>
      <c r="AK187" s="11"/>
      <c r="AL187" s="11"/>
      <c r="AM187" s="11"/>
      <c r="AN187" s="11"/>
      <c r="AO187" s="11">
        <v>0.0</v>
      </c>
      <c r="AP187" s="11"/>
      <c r="AQ187" s="14"/>
      <c r="AR187" s="11"/>
      <c r="AS187" s="11"/>
      <c r="AT187" s="11"/>
      <c r="AU187" s="11"/>
      <c r="AV187" s="11">
        <v>0.0</v>
      </c>
      <c r="AW187" s="11"/>
      <c r="AX187" s="14"/>
      <c r="AY187" s="11"/>
      <c r="AZ187" s="11"/>
      <c r="BA187" s="11"/>
      <c r="BB187" s="11"/>
      <c r="BC187" s="11">
        <v>0.0</v>
      </c>
      <c r="BD187" s="11"/>
      <c r="BE187" s="11"/>
    </row>
    <row r="188" ht="15.75" customHeight="1">
      <c r="A188" s="11" t="s">
        <v>252</v>
      </c>
      <c r="B188" s="11" t="s">
        <v>164</v>
      </c>
      <c r="C188" s="11">
        <v>75.63</v>
      </c>
      <c r="D188" s="11">
        <v>232.0</v>
      </c>
      <c r="E188" s="11">
        <v>5.06</v>
      </c>
      <c r="F188" s="11">
        <v>-0.907898110052234</v>
      </c>
      <c r="G188" s="11">
        <v>13.0</v>
      </c>
      <c r="H188" s="11">
        <v>-1.06466579151878</v>
      </c>
      <c r="I188" s="11"/>
      <c r="J188" s="11"/>
      <c r="K188" s="11"/>
      <c r="L188" s="11"/>
      <c r="M188" s="11"/>
      <c r="N188" s="11"/>
      <c r="O188" s="11"/>
      <c r="P188" s="11"/>
      <c r="Q188" s="11">
        <v>-1.97256390157102</v>
      </c>
      <c r="R188" s="11">
        <v>-0.986281950785508</v>
      </c>
      <c r="S188" s="11"/>
      <c r="T188" s="11"/>
      <c r="U188" s="11"/>
      <c r="V188" s="14"/>
      <c r="W188" s="11"/>
      <c r="X188" s="11"/>
      <c r="Y188" s="11"/>
      <c r="Z188" s="11"/>
      <c r="AA188" s="11">
        <v>0.0</v>
      </c>
      <c r="AB188" s="11"/>
      <c r="AC188" s="14"/>
      <c r="AD188" s="11"/>
      <c r="AE188" s="11"/>
      <c r="AF188" s="11"/>
      <c r="AG188" s="11"/>
      <c r="AH188" s="11">
        <v>0.0</v>
      </c>
      <c r="AI188" s="11"/>
      <c r="AJ188" s="14"/>
      <c r="AK188" s="11"/>
      <c r="AL188" s="11"/>
      <c r="AM188" s="11"/>
      <c r="AN188" s="11"/>
      <c r="AO188" s="11">
        <v>0.0</v>
      </c>
      <c r="AP188" s="11"/>
      <c r="AQ188" s="14"/>
      <c r="AR188" s="11"/>
      <c r="AS188" s="11"/>
      <c r="AT188" s="11"/>
      <c r="AU188" s="11"/>
      <c r="AV188" s="11">
        <v>0.0</v>
      </c>
      <c r="AW188" s="11"/>
      <c r="AX188" s="14"/>
      <c r="AY188" s="11"/>
      <c r="AZ188" s="11"/>
      <c r="BA188" s="11"/>
      <c r="BB188" s="11"/>
      <c r="BC188" s="11">
        <v>0.0</v>
      </c>
      <c r="BD188" s="11"/>
      <c r="BE188" s="11"/>
    </row>
    <row r="189" ht="15.75" customHeight="1">
      <c r="A189" s="11" t="s">
        <v>60</v>
      </c>
      <c r="B189" s="11" t="s">
        <v>61</v>
      </c>
      <c r="C189" s="11">
        <v>76.5</v>
      </c>
      <c r="D189" s="11">
        <v>229.0</v>
      </c>
      <c r="E189" s="11">
        <v>4.97</v>
      </c>
      <c r="F189" s="11">
        <v>-0.60949011850197</v>
      </c>
      <c r="G189" s="11"/>
      <c r="H189" s="11"/>
      <c r="I189" s="11">
        <v>29.0</v>
      </c>
      <c r="J189" s="11">
        <v>-0.769921411778667</v>
      </c>
      <c r="K189" s="11">
        <v>112.0</v>
      </c>
      <c r="L189" s="11">
        <v>-0.357004863965042</v>
      </c>
      <c r="M189" s="11">
        <v>4.55</v>
      </c>
      <c r="N189" s="11">
        <v>-0.428501853089897</v>
      </c>
      <c r="O189" s="11">
        <v>7.17</v>
      </c>
      <c r="P189" s="11">
        <v>0.13023537822127</v>
      </c>
      <c r="Q189" s="11">
        <v>-2.03468286911431</v>
      </c>
      <c r="R189" s="11">
        <v>-0.406936573822861</v>
      </c>
      <c r="S189" s="11">
        <v>7.0</v>
      </c>
      <c r="T189" s="11">
        <v>221.0</v>
      </c>
      <c r="U189" s="11">
        <v>173.0</v>
      </c>
      <c r="V189" s="14"/>
      <c r="W189" s="11"/>
      <c r="X189" s="11"/>
      <c r="Y189" s="11"/>
      <c r="Z189" s="11"/>
      <c r="AA189" s="11">
        <v>0.0</v>
      </c>
      <c r="AB189" s="11"/>
      <c r="AC189" s="14"/>
      <c r="AD189" s="11"/>
      <c r="AE189" s="11"/>
      <c r="AF189" s="11"/>
      <c r="AG189" s="11"/>
      <c r="AH189" s="11">
        <v>0.0</v>
      </c>
      <c r="AI189" s="11"/>
      <c r="AJ189" s="14"/>
      <c r="AK189" s="11"/>
      <c r="AL189" s="11"/>
      <c r="AM189" s="11"/>
      <c r="AN189" s="11"/>
      <c r="AO189" s="11">
        <v>0.0</v>
      </c>
      <c r="AP189" s="11"/>
      <c r="AQ189" s="14"/>
      <c r="AR189" s="11"/>
      <c r="AS189" s="11"/>
      <c r="AT189" s="11"/>
      <c r="AU189" s="11"/>
      <c r="AV189" s="11">
        <v>0.0</v>
      </c>
      <c r="AW189" s="11"/>
      <c r="AX189" s="14"/>
      <c r="AY189" s="11"/>
      <c r="AZ189" s="11"/>
      <c r="BA189" s="11"/>
      <c r="BB189" s="11"/>
      <c r="BC189" s="11">
        <v>0.0</v>
      </c>
      <c r="BD189" s="11"/>
      <c r="BE189" s="11"/>
    </row>
    <row r="190" ht="15.75" customHeight="1">
      <c r="A190" s="11" t="s">
        <v>108</v>
      </c>
      <c r="B190" s="11" t="s">
        <v>61</v>
      </c>
      <c r="C190" s="11">
        <v>74.13</v>
      </c>
      <c r="D190" s="11">
        <v>212.0</v>
      </c>
      <c r="E190" s="11">
        <v>4.78</v>
      </c>
      <c r="F190" s="11">
        <v>0.020482308104142</v>
      </c>
      <c r="G190" s="11"/>
      <c r="H190" s="11"/>
      <c r="I190" s="11">
        <v>30.5</v>
      </c>
      <c r="J190" s="11">
        <v>-0.42270377437305</v>
      </c>
      <c r="K190" s="11">
        <v>112.0</v>
      </c>
      <c r="L190" s="11">
        <v>-0.357004863965042</v>
      </c>
      <c r="M190" s="11">
        <v>4.28</v>
      </c>
      <c r="N190" s="11">
        <v>0.538262577661138</v>
      </c>
      <c r="O190" s="11">
        <v>6.98</v>
      </c>
      <c r="P190" s="11">
        <v>0.598815465720714</v>
      </c>
      <c r="Q190" s="11">
        <v>0.377851713147902</v>
      </c>
      <c r="R190" s="11">
        <v>0.0755703426295804</v>
      </c>
      <c r="S190" s="11"/>
      <c r="T190" s="11"/>
      <c r="U190" s="11"/>
      <c r="V190" s="14"/>
      <c r="W190" s="11"/>
      <c r="X190" s="11"/>
      <c r="Y190" s="11"/>
      <c r="Z190" s="11"/>
      <c r="AA190" s="11">
        <v>0.0</v>
      </c>
      <c r="AB190" s="11"/>
      <c r="AC190" s="14"/>
      <c r="AD190" s="11"/>
      <c r="AE190" s="11"/>
      <c r="AF190" s="11"/>
      <c r="AG190" s="11"/>
      <c r="AH190" s="11">
        <v>0.0</v>
      </c>
      <c r="AI190" s="11"/>
      <c r="AJ190" s="14"/>
      <c r="AK190" s="11"/>
      <c r="AL190" s="11"/>
      <c r="AM190" s="11"/>
      <c r="AN190" s="11"/>
      <c r="AO190" s="11">
        <v>0.0</v>
      </c>
      <c r="AP190" s="11"/>
      <c r="AQ190" s="14"/>
      <c r="AR190" s="11"/>
      <c r="AS190" s="11"/>
      <c r="AT190" s="11"/>
      <c r="AU190" s="11"/>
      <c r="AV190" s="11">
        <v>0.0</v>
      </c>
      <c r="AW190" s="11"/>
      <c r="AX190" s="14"/>
      <c r="AY190" s="11"/>
      <c r="AZ190" s="11"/>
      <c r="BA190" s="11"/>
      <c r="BB190" s="11"/>
      <c r="BC190" s="11">
        <v>0.0</v>
      </c>
      <c r="BD190" s="11"/>
      <c r="BE190" s="11"/>
    </row>
    <row r="191" ht="15.75" customHeight="1">
      <c r="A191" s="11" t="s">
        <v>110</v>
      </c>
      <c r="B191" s="11" t="s">
        <v>61</v>
      </c>
      <c r="C191" s="11">
        <v>76.88</v>
      </c>
      <c r="D191" s="11">
        <v>226.0</v>
      </c>
      <c r="E191" s="11">
        <v>4.78</v>
      </c>
      <c r="F191" s="11">
        <v>0.020482308104142</v>
      </c>
      <c r="G191" s="11"/>
      <c r="H191" s="11"/>
      <c r="I191" s="11">
        <v>29.0</v>
      </c>
      <c r="J191" s="11">
        <v>-0.769921411778667</v>
      </c>
      <c r="K191" s="11">
        <v>111.0</v>
      </c>
      <c r="L191" s="11">
        <v>-0.462586279429963</v>
      </c>
      <c r="M191" s="11">
        <v>4.4</v>
      </c>
      <c r="N191" s="11">
        <v>0.108589497327344</v>
      </c>
      <c r="O191" s="11">
        <v>7.17</v>
      </c>
      <c r="P191" s="11">
        <v>0.13023537822127</v>
      </c>
      <c r="Q191" s="11">
        <v>-0.973200507555874</v>
      </c>
      <c r="R191" s="11">
        <v>-0.194640101511175</v>
      </c>
      <c r="S191" s="11"/>
      <c r="T191" s="11"/>
      <c r="U191" s="11"/>
      <c r="V191" s="14"/>
      <c r="W191" s="11"/>
      <c r="X191" s="11"/>
      <c r="Y191" s="11"/>
      <c r="Z191" s="11"/>
      <c r="AA191" s="11">
        <v>0.0</v>
      </c>
      <c r="AB191" s="11"/>
      <c r="AC191" s="14"/>
      <c r="AD191" s="11"/>
      <c r="AE191" s="11"/>
      <c r="AF191" s="11"/>
      <c r="AG191" s="11"/>
      <c r="AH191" s="11">
        <v>0.0</v>
      </c>
      <c r="AI191" s="11"/>
      <c r="AJ191" s="14"/>
      <c r="AK191" s="11"/>
      <c r="AL191" s="11"/>
      <c r="AM191" s="11"/>
      <c r="AN191" s="11"/>
      <c r="AO191" s="11">
        <v>0.0</v>
      </c>
      <c r="AP191" s="11"/>
      <c r="AQ191" s="14"/>
      <c r="AR191" s="11"/>
      <c r="AS191" s="11"/>
      <c r="AT191" s="11"/>
      <c r="AU191" s="11"/>
      <c r="AV191" s="11">
        <v>0.0</v>
      </c>
      <c r="AW191" s="11"/>
      <c r="AX191" s="14"/>
      <c r="AY191" s="11"/>
      <c r="AZ191" s="11"/>
      <c r="BA191" s="11"/>
      <c r="BB191" s="11"/>
      <c r="BC191" s="11">
        <v>0.0</v>
      </c>
      <c r="BD191" s="11"/>
      <c r="BE191" s="11"/>
    </row>
    <row r="192" ht="15.75" customHeight="1">
      <c r="A192" s="11" t="s">
        <v>165</v>
      </c>
      <c r="B192" s="11" t="s">
        <v>61</v>
      </c>
      <c r="C192" s="11">
        <v>76.63</v>
      </c>
      <c r="D192" s="11">
        <v>237.0</v>
      </c>
      <c r="E192" s="11">
        <v>4.65</v>
      </c>
      <c r="F192" s="11">
        <v>0.451516073676746</v>
      </c>
      <c r="G192" s="11"/>
      <c r="H192" s="11"/>
      <c r="I192" s="11">
        <v>34.0</v>
      </c>
      <c r="J192" s="11">
        <v>0.387470712906723</v>
      </c>
      <c r="K192" s="11">
        <v>118.0</v>
      </c>
      <c r="L192" s="11">
        <v>0.276483628824479</v>
      </c>
      <c r="M192" s="11">
        <v>4.21</v>
      </c>
      <c r="N192" s="11">
        <v>0.788905207855852</v>
      </c>
      <c r="O192" s="11">
        <v>7.08</v>
      </c>
      <c r="P192" s="11">
        <v>0.352194367036796</v>
      </c>
      <c r="Q192" s="11">
        <v>2.2565699903006</v>
      </c>
      <c r="R192" s="11">
        <v>0.451313998060119</v>
      </c>
      <c r="S192" s="11">
        <v>1.0</v>
      </c>
      <c r="T192" s="11">
        <v>16.0</v>
      </c>
      <c r="U192" s="11">
        <v>15.0</v>
      </c>
      <c r="V192" s="14"/>
      <c r="W192" s="11"/>
      <c r="X192" s="11"/>
      <c r="Y192" s="11"/>
      <c r="Z192" s="11"/>
      <c r="AA192" s="11">
        <v>0.0</v>
      </c>
      <c r="AB192" s="11"/>
      <c r="AC192" s="14"/>
      <c r="AD192" s="11"/>
      <c r="AE192" s="11"/>
      <c r="AF192" s="11"/>
      <c r="AG192" s="11"/>
      <c r="AH192" s="11">
        <v>0.0</v>
      </c>
      <c r="AI192" s="11"/>
      <c r="AJ192" s="14"/>
      <c r="AK192" s="11"/>
      <c r="AL192" s="11"/>
      <c r="AM192" s="11"/>
      <c r="AN192" s="11"/>
      <c r="AO192" s="11">
        <v>0.0</v>
      </c>
      <c r="AP192" s="11"/>
      <c r="AQ192" s="14"/>
      <c r="AR192" s="11"/>
      <c r="AS192" s="11"/>
      <c r="AT192" s="11"/>
      <c r="AU192" s="11"/>
      <c r="AV192" s="11">
        <v>0.0</v>
      </c>
      <c r="AW192" s="11"/>
      <c r="AX192" s="14"/>
      <c r="AY192" s="11"/>
      <c r="AZ192" s="11"/>
      <c r="BA192" s="11"/>
      <c r="BB192" s="11"/>
      <c r="BC192" s="11">
        <v>0.0</v>
      </c>
      <c r="BD192" s="11"/>
      <c r="BE192" s="11"/>
    </row>
    <row r="193" ht="15.75" customHeight="1">
      <c r="A193" s="11" t="s">
        <v>187</v>
      </c>
      <c r="B193" s="11" t="s">
        <v>61</v>
      </c>
      <c r="C193" s="11">
        <v>74.38</v>
      </c>
      <c r="D193" s="11">
        <v>218.0</v>
      </c>
      <c r="E193" s="11">
        <v>4.58</v>
      </c>
      <c r="F193" s="11">
        <v>0.683611178215841</v>
      </c>
      <c r="G193" s="11"/>
      <c r="H193" s="11"/>
      <c r="I193" s="11">
        <v>33.5</v>
      </c>
      <c r="J193" s="11">
        <v>0.271731500438184</v>
      </c>
      <c r="K193" s="11">
        <v>124.0</v>
      </c>
      <c r="L193" s="11">
        <v>0.909972121614001</v>
      </c>
      <c r="M193" s="11"/>
      <c r="N193" s="11"/>
      <c r="O193" s="11"/>
      <c r="P193" s="11"/>
      <c r="Q193" s="11">
        <v>1.86531480026803</v>
      </c>
      <c r="R193" s="11">
        <v>0.621771600089342</v>
      </c>
      <c r="S193" s="11">
        <v>2.0</v>
      </c>
      <c r="T193" s="11">
        <v>39.0</v>
      </c>
      <c r="U193" s="11">
        <v>37.0</v>
      </c>
      <c r="V193" s="14"/>
      <c r="W193" s="11">
        <v>16.0</v>
      </c>
      <c r="X193" s="11">
        <v>985.0</v>
      </c>
      <c r="Y193" s="11">
        <v>0.0</v>
      </c>
      <c r="Z193" s="11">
        <v>0.0</v>
      </c>
      <c r="AA193" s="11">
        <v>985.0</v>
      </c>
      <c r="AB193" s="11">
        <v>61.5625</v>
      </c>
      <c r="AC193" s="14"/>
      <c r="AD193" s="11">
        <v>14.0</v>
      </c>
      <c r="AE193" s="11">
        <v>816.0</v>
      </c>
      <c r="AF193" s="11">
        <v>0.0</v>
      </c>
      <c r="AG193" s="11">
        <v>0.0</v>
      </c>
      <c r="AH193" s="11">
        <v>816.0</v>
      </c>
      <c r="AI193" s="11">
        <v>58.2857142857143</v>
      </c>
      <c r="AJ193" s="14"/>
      <c r="AK193" s="11">
        <v>1.0</v>
      </c>
      <c r="AL193" s="11">
        <v>65.0</v>
      </c>
      <c r="AM193" s="11">
        <v>0.0</v>
      </c>
      <c r="AN193" s="11">
        <v>0.0</v>
      </c>
      <c r="AO193" s="11">
        <v>65.0</v>
      </c>
      <c r="AP193" s="11">
        <v>65.0</v>
      </c>
      <c r="AQ193" s="14"/>
      <c r="AR193" s="11">
        <v>2.0</v>
      </c>
      <c r="AS193" s="11">
        <v>33.0</v>
      </c>
      <c r="AT193" s="11">
        <v>0.0</v>
      </c>
      <c r="AU193" s="11">
        <v>0.0</v>
      </c>
      <c r="AV193" s="11">
        <v>33.0</v>
      </c>
      <c r="AW193" s="11">
        <v>16.5</v>
      </c>
      <c r="AX193" s="14"/>
      <c r="AY193" s="11">
        <v>2.0</v>
      </c>
      <c r="AZ193" s="11">
        <v>66.0</v>
      </c>
      <c r="BA193" s="11">
        <v>0.0</v>
      </c>
      <c r="BB193" s="11">
        <v>0.0</v>
      </c>
      <c r="BC193" s="11">
        <v>66.0</v>
      </c>
      <c r="BD193" s="11">
        <v>33.0</v>
      </c>
      <c r="BE193" s="11"/>
    </row>
    <row r="194" ht="15.75" customHeight="1">
      <c r="A194" s="11" t="s">
        <v>205</v>
      </c>
      <c r="B194" s="11" t="s">
        <v>61</v>
      </c>
      <c r="C194" s="11">
        <v>74.75</v>
      </c>
      <c r="D194" s="11">
        <v>226.0</v>
      </c>
      <c r="E194" s="11">
        <v>4.92</v>
      </c>
      <c r="F194" s="11">
        <v>-0.443707900974046</v>
      </c>
      <c r="G194" s="11"/>
      <c r="H194" s="11"/>
      <c r="I194" s="11">
        <v>32.0</v>
      </c>
      <c r="J194" s="11">
        <v>-0.0754861369674331</v>
      </c>
      <c r="K194" s="11">
        <v>116.0</v>
      </c>
      <c r="L194" s="11">
        <v>0.0653207978946388</v>
      </c>
      <c r="M194" s="11">
        <v>4.52</v>
      </c>
      <c r="N194" s="11">
        <v>-0.321083583006447</v>
      </c>
      <c r="O194" s="11">
        <v>6.95</v>
      </c>
      <c r="P194" s="11">
        <v>0.672801795325891</v>
      </c>
      <c r="Q194" s="11">
        <v>-0.102155027727397</v>
      </c>
      <c r="R194" s="11">
        <v>-0.0204310055454793</v>
      </c>
      <c r="S194" s="11"/>
      <c r="T194" s="11"/>
      <c r="U194" s="11"/>
      <c r="V194" s="14"/>
      <c r="W194" s="11"/>
      <c r="X194" s="11"/>
      <c r="Y194" s="11"/>
      <c r="Z194" s="11"/>
      <c r="AA194" s="11">
        <v>0.0</v>
      </c>
      <c r="AB194" s="11"/>
      <c r="AC194" s="14"/>
      <c r="AD194" s="11"/>
      <c r="AE194" s="11"/>
      <c r="AF194" s="11"/>
      <c r="AG194" s="11"/>
      <c r="AH194" s="11">
        <v>0.0</v>
      </c>
      <c r="AI194" s="11"/>
      <c r="AJ194" s="14"/>
      <c r="AK194" s="11"/>
      <c r="AL194" s="11"/>
      <c r="AM194" s="11"/>
      <c r="AN194" s="11"/>
      <c r="AO194" s="11">
        <v>0.0</v>
      </c>
      <c r="AP194" s="11"/>
      <c r="AQ194" s="14"/>
      <c r="AR194" s="11"/>
      <c r="AS194" s="11"/>
      <c r="AT194" s="11"/>
      <c r="AU194" s="11"/>
      <c r="AV194" s="11">
        <v>0.0</v>
      </c>
      <c r="AW194" s="11"/>
      <c r="AX194" s="14"/>
      <c r="AY194" s="11"/>
      <c r="AZ194" s="11"/>
      <c r="BA194" s="11"/>
      <c r="BB194" s="11"/>
      <c r="BC194" s="11">
        <v>0.0</v>
      </c>
      <c r="BD194" s="11"/>
      <c r="BE194" s="11"/>
    </row>
    <row r="195" ht="15.75" customHeight="1">
      <c r="A195" s="11" t="s">
        <v>278</v>
      </c>
      <c r="B195" s="11" t="s">
        <v>61</v>
      </c>
      <c r="C195" s="11">
        <v>76.13</v>
      </c>
      <c r="D195" s="11">
        <v>225.0</v>
      </c>
      <c r="E195" s="11">
        <v>5.11</v>
      </c>
      <c r="F195" s="11">
        <v>-1.07368032758016</v>
      </c>
      <c r="G195" s="11"/>
      <c r="H195" s="11"/>
      <c r="I195" s="11">
        <v>31.0</v>
      </c>
      <c r="J195" s="11">
        <v>-0.306964561904511</v>
      </c>
      <c r="K195" s="11">
        <v>115.0</v>
      </c>
      <c r="L195" s="11">
        <v>-0.0402606175702815</v>
      </c>
      <c r="M195" s="11">
        <v>4.3</v>
      </c>
      <c r="N195" s="11">
        <v>0.466650397605507</v>
      </c>
      <c r="O195" s="11">
        <v>7.12</v>
      </c>
      <c r="P195" s="11">
        <v>0.253545927563229</v>
      </c>
      <c r="Q195" s="11">
        <v>-0.700709181886217</v>
      </c>
      <c r="R195" s="11">
        <v>-0.140141836377243</v>
      </c>
      <c r="S195" s="11">
        <v>4.0</v>
      </c>
      <c r="T195" s="11">
        <v>115.0</v>
      </c>
      <c r="U195" s="11">
        <v>101.0</v>
      </c>
      <c r="V195" s="14"/>
      <c r="W195" s="11"/>
      <c r="X195" s="11"/>
      <c r="Y195" s="11"/>
      <c r="Z195" s="11"/>
      <c r="AA195" s="11">
        <v>0.0</v>
      </c>
      <c r="AB195" s="11"/>
      <c r="AC195" s="14"/>
      <c r="AD195" s="11"/>
      <c r="AE195" s="11"/>
      <c r="AF195" s="11"/>
      <c r="AG195" s="11"/>
      <c r="AH195" s="11">
        <v>0.0</v>
      </c>
      <c r="AI195" s="11"/>
      <c r="AJ195" s="14"/>
      <c r="AK195" s="11">
        <v>7.0</v>
      </c>
      <c r="AL195" s="11">
        <v>109.0</v>
      </c>
      <c r="AM195" s="11">
        <v>0.0</v>
      </c>
      <c r="AN195" s="11">
        <v>1.0</v>
      </c>
      <c r="AO195" s="11">
        <v>110.0</v>
      </c>
      <c r="AP195" s="11">
        <v>15.7142857142857</v>
      </c>
      <c r="AQ195" s="14"/>
      <c r="AR195" s="11">
        <v>8.0</v>
      </c>
      <c r="AS195" s="11">
        <v>161.0</v>
      </c>
      <c r="AT195" s="11">
        <v>0.0</v>
      </c>
      <c r="AU195" s="11">
        <v>0.0</v>
      </c>
      <c r="AV195" s="11">
        <v>161.0</v>
      </c>
      <c r="AW195" s="11">
        <v>20.125</v>
      </c>
      <c r="AX195" s="14"/>
      <c r="AY195" s="11">
        <v>3.0</v>
      </c>
      <c r="AZ195" s="11">
        <v>70.0</v>
      </c>
      <c r="BA195" s="11">
        <v>0.0</v>
      </c>
      <c r="BB195" s="11">
        <v>0.0</v>
      </c>
      <c r="BC195" s="11">
        <v>70.0</v>
      </c>
      <c r="BD195" s="11">
        <v>23.3333333333333</v>
      </c>
      <c r="BE195" s="11"/>
    </row>
    <row r="196" ht="15.75" customHeight="1">
      <c r="A196" s="11" t="s">
        <v>313</v>
      </c>
      <c r="B196" s="11" t="s">
        <v>61</v>
      </c>
      <c r="C196" s="11">
        <v>74.0</v>
      </c>
      <c r="D196" s="11">
        <v>230.0</v>
      </c>
      <c r="E196" s="11">
        <v>4.91</v>
      </c>
      <c r="F196" s="11">
        <v>-0.410551457468462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>
        <v>-0.410551457468462</v>
      </c>
      <c r="R196" s="11">
        <v>-0.410551457468462</v>
      </c>
      <c r="S196" s="11">
        <v>4.0</v>
      </c>
      <c r="T196" s="11">
        <v>98.0</v>
      </c>
      <c r="U196" s="11">
        <v>87.0</v>
      </c>
      <c r="V196" s="14"/>
      <c r="W196" s="11">
        <v>3.0</v>
      </c>
      <c r="X196" s="11">
        <v>76.0</v>
      </c>
      <c r="Y196" s="11">
        <v>0.0</v>
      </c>
      <c r="Z196" s="11">
        <v>0.0</v>
      </c>
      <c r="AA196" s="11">
        <v>76.0</v>
      </c>
      <c r="AB196" s="11">
        <v>25.3333333333333</v>
      </c>
      <c r="AC196" s="14"/>
      <c r="AD196" s="11">
        <v>1.0</v>
      </c>
      <c r="AE196" s="11">
        <v>6.0</v>
      </c>
      <c r="AF196" s="11">
        <v>0.0</v>
      </c>
      <c r="AG196" s="11">
        <v>0.0</v>
      </c>
      <c r="AH196" s="11">
        <v>6.0</v>
      </c>
      <c r="AI196" s="11">
        <v>6.0</v>
      </c>
      <c r="AJ196" s="14"/>
      <c r="AK196" s="11"/>
      <c r="AL196" s="11"/>
      <c r="AM196" s="11"/>
      <c r="AN196" s="11"/>
      <c r="AO196" s="11">
        <v>0.0</v>
      </c>
      <c r="AP196" s="11"/>
      <c r="AQ196" s="14"/>
      <c r="AR196" s="11">
        <v>7.0</v>
      </c>
      <c r="AS196" s="11">
        <v>412.0</v>
      </c>
      <c r="AT196" s="11">
        <v>0.0</v>
      </c>
      <c r="AU196" s="11">
        <v>0.0</v>
      </c>
      <c r="AV196" s="11">
        <v>412.0</v>
      </c>
      <c r="AW196" s="11">
        <v>58.8571428571429</v>
      </c>
      <c r="AX196" s="14"/>
      <c r="AY196" s="11"/>
      <c r="AZ196" s="11"/>
      <c r="BA196" s="11"/>
      <c r="BB196" s="11"/>
      <c r="BC196" s="11">
        <v>0.0</v>
      </c>
      <c r="BD196" s="11"/>
      <c r="BE196" s="11"/>
    </row>
    <row r="197" ht="15.75" customHeight="1">
      <c r="A197" s="11" t="s">
        <v>317</v>
      </c>
      <c r="B197" s="11" t="s">
        <v>61</v>
      </c>
      <c r="C197" s="11">
        <v>74.13</v>
      </c>
      <c r="D197" s="11">
        <v>213.0</v>
      </c>
      <c r="E197" s="11">
        <v>4.69</v>
      </c>
      <c r="F197" s="11">
        <v>0.318890299654406</v>
      </c>
      <c r="G197" s="11"/>
      <c r="H197" s="11"/>
      <c r="I197" s="11">
        <v>31.0</v>
      </c>
      <c r="J197" s="11">
        <v>-0.306964561904511</v>
      </c>
      <c r="K197" s="11">
        <v>118.0</v>
      </c>
      <c r="L197" s="11">
        <v>0.276483628824479</v>
      </c>
      <c r="M197" s="11">
        <v>3.99</v>
      </c>
      <c r="N197" s="11">
        <v>1.57663918846781</v>
      </c>
      <c r="O197" s="11">
        <v>6.69</v>
      </c>
      <c r="P197" s="11">
        <v>1.31401665190408</v>
      </c>
      <c r="Q197" s="11">
        <v>3.17906520694626</v>
      </c>
      <c r="R197" s="11">
        <v>0.635813041389252</v>
      </c>
      <c r="S197" s="11"/>
      <c r="T197" s="11"/>
      <c r="U197" s="11"/>
      <c r="V197" s="14"/>
      <c r="W197" s="11"/>
      <c r="X197" s="11"/>
      <c r="Y197" s="11"/>
      <c r="Z197" s="11"/>
      <c r="AA197" s="11">
        <v>0.0</v>
      </c>
      <c r="AB197" s="11"/>
      <c r="AC197" s="14"/>
      <c r="AD197" s="11"/>
      <c r="AE197" s="11"/>
      <c r="AF197" s="11"/>
      <c r="AG197" s="11"/>
      <c r="AH197" s="11">
        <v>0.0</v>
      </c>
      <c r="AI197" s="11"/>
      <c r="AJ197" s="14"/>
      <c r="AK197" s="11"/>
      <c r="AL197" s="11"/>
      <c r="AM197" s="11"/>
      <c r="AN197" s="11"/>
      <c r="AO197" s="11">
        <v>0.0</v>
      </c>
      <c r="AP197" s="11"/>
      <c r="AQ197" s="14"/>
      <c r="AR197" s="11"/>
      <c r="AS197" s="11"/>
      <c r="AT197" s="11"/>
      <c r="AU197" s="11"/>
      <c r="AV197" s="11">
        <v>0.0</v>
      </c>
      <c r="AW197" s="11"/>
      <c r="AX197" s="14"/>
      <c r="AY197" s="11"/>
      <c r="AZ197" s="11"/>
      <c r="BA197" s="11"/>
      <c r="BB197" s="11"/>
      <c r="BC197" s="11">
        <v>0.0</v>
      </c>
      <c r="BD197" s="11"/>
      <c r="BE197" s="11"/>
    </row>
    <row r="198" ht="15.75" customHeight="1">
      <c r="A198" s="11" t="s">
        <v>330</v>
      </c>
      <c r="B198" s="11" t="s">
        <v>61</v>
      </c>
      <c r="C198" s="11">
        <v>79.13</v>
      </c>
      <c r="D198" s="11">
        <v>225.0</v>
      </c>
      <c r="E198" s="11">
        <v>4.94</v>
      </c>
      <c r="F198" s="11">
        <v>-0.510020787985217</v>
      </c>
      <c r="G198" s="11"/>
      <c r="H198" s="11"/>
      <c r="I198" s="11">
        <v>26.5</v>
      </c>
      <c r="J198" s="11">
        <v>-1.34861747412136</v>
      </c>
      <c r="K198" s="11">
        <v>102.0</v>
      </c>
      <c r="L198" s="11">
        <v>-1.41281901861424</v>
      </c>
      <c r="M198" s="11">
        <v>4.52</v>
      </c>
      <c r="N198" s="11">
        <v>-0.321083583006447</v>
      </c>
      <c r="O198" s="11">
        <v>7.49</v>
      </c>
      <c r="P198" s="11">
        <v>-0.658952137567271</v>
      </c>
      <c r="Q198" s="11">
        <v>-4.25149300129454</v>
      </c>
      <c r="R198" s="11">
        <v>-0.850298600258908</v>
      </c>
      <c r="S198" s="11">
        <v>3.0</v>
      </c>
      <c r="T198" s="11">
        <v>73.0</v>
      </c>
      <c r="U198" s="11">
        <v>66.0</v>
      </c>
      <c r="V198" s="14"/>
      <c r="W198" s="11">
        <v>13.0</v>
      </c>
      <c r="X198" s="11">
        <v>842.0</v>
      </c>
      <c r="Y198" s="11">
        <v>0.0</v>
      </c>
      <c r="Z198" s="11">
        <v>0.0</v>
      </c>
      <c r="AA198" s="11">
        <v>842.0</v>
      </c>
      <c r="AB198" s="11">
        <v>64.7692307692308</v>
      </c>
      <c r="AC198" s="14"/>
      <c r="AD198" s="11">
        <v>6.0</v>
      </c>
      <c r="AE198" s="11">
        <v>364.0</v>
      </c>
      <c r="AF198" s="11">
        <v>0.0</v>
      </c>
      <c r="AG198" s="11">
        <v>0.0</v>
      </c>
      <c r="AH198" s="11">
        <v>364.0</v>
      </c>
      <c r="AI198" s="11">
        <v>60.6666666666667</v>
      </c>
      <c r="AJ198" s="14"/>
      <c r="AK198" s="11"/>
      <c r="AL198" s="11"/>
      <c r="AM198" s="11"/>
      <c r="AN198" s="11"/>
      <c r="AO198" s="11">
        <v>0.0</v>
      </c>
      <c r="AP198" s="11"/>
      <c r="AQ198" s="14"/>
      <c r="AR198" s="11">
        <v>2.0</v>
      </c>
      <c r="AS198" s="11">
        <v>15.0</v>
      </c>
      <c r="AT198" s="11">
        <v>0.0</v>
      </c>
      <c r="AU198" s="11">
        <v>0.0</v>
      </c>
      <c r="AV198" s="11">
        <v>15.0</v>
      </c>
      <c r="AW198" s="11">
        <v>7.5</v>
      </c>
      <c r="AX198" s="14"/>
      <c r="AY198" s="11">
        <v>4.0</v>
      </c>
      <c r="AZ198" s="11">
        <v>264.0</v>
      </c>
      <c r="BA198" s="11">
        <v>0.0</v>
      </c>
      <c r="BB198" s="11">
        <v>0.0</v>
      </c>
      <c r="BC198" s="11">
        <v>264.0</v>
      </c>
      <c r="BD198" s="11">
        <v>66.0</v>
      </c>
      <c r="BE198" s="11"/>
    </row>
    <row r="199" ht="15.75" customHeight="1">
      <c r="A199" s="11" t="s">
        <v>372</v>
      </c>
      <c r="B199" s="11" t="s">
        <v>61</v>
      </c>
      <c r="C199" s="11">
        <v>74.13</v>
      </c>
      <c r="D199" s="11">
        <v>227.0</v>
      </c>
      <c r="E199" s="11">
        <v>5.06</v>
      </c>
      <c r="F199" s="11">
        <v>-0.907898110052234</v>
      </c>
      <c r="G199" s="11"/>
      <c r="H199" s="11"/>
      <c r="I199" s="11">
        <v>28.5</v>
      </c>
      <c r="J199" s="11">
        <v>-0.885660624247206</v>
      </c>
      <c r="K199" s="11">
        <v>105.0</v>
      </c>
      <c r="L199" s="11">
        <v>-1.09607477221948</v>
      </c>
      <c r="M199" s="11">
        <v>4.53</v>
      </c>
      <c r="N199" s="11">
        <v>-0.356889673034266</v>
      </c>
      <c r="O199" s="11">
        <v>7.34</v>
      </c>
      <c r="P199" s="11">
        <v>-0.289020489541392</v>
      </c>
      <c r="Q199" s="11">
        <v>-3.53554366909458</v>
      </c>
      <c r="R199" s="11">
        <v>-0.707108733818916</v>
      </c>
      <c r="S199" s="11">
        <v>4.0</v>
      </c>
      <c r="T199" s="11">
        <v>110.0</v>
      </c>
      <c r="U199" s="11">
        <v>97.0</v>
      </c>
      <c r="V199" s="14"/>
      <c r="W199" s="11"/>
      <c r="X199" s="11"/>
      <c r="Y199" s="11"/>
      <c r="Z199" s="11"/>
      <c r="AA199" s="11">
        <v>0.0</v>
      </c>
      <c r="AB199" s="11"/>
      <c r="AC199" s="14"/>
      <c r="AD199" s="11">
        <v>4.0</v>
      </c>
      <c r="AE199" s="11">
        <v>19.0</v>
      </c>
      <c r="AF199" s="11">
        <v>0.0</v>
      </c>
      <c r="AG199" s="11">
        <v>0.0</v>
      </c>
      <c r="AH199" s="11">
        <v>19.0</v>
      </c>
      <c r="AI199" s="11">
        <v>4.75</v>
      </c>
      <c r="AJ199" s="14"/>
      <c r="AK199" s="11">
        <v>1.0</v>
      </c>
      <c r="AL199" s="11">
        <v>6.0</v>
      </c>
      <c r="AM199" s="11">
        <v>0.0</v>
      </c>
      <c r="AN199" s="11">
        <v>0.0</v>
      </c>
      <c r="AO199" s="11">
        <v>6.0</v>
      </c>
      <c r="AP199" s="11">
        <v>6.0</v>
      </c>
      <c r="AQ199" s="14"/>
      <c r="AR199" s="11"/>
      <c r="AS199" s="11"/>
      <c r="AT199" s="11"/>
      <c r="AU199" s="11"/>
      <c r="AV199" s="11">
        <v>0.0</v>
      </c>
      <c r="AW199" s="11"/>
      <c r="AX199" s="14"/>
      <c r="AY199" s="11"/>
      <c r="AZ199" s="11"/>
      <c r="BA199" s="11"/>
      <c r="BB199" s="11"/>
      <c r="BC199" s="11">
        <v>0.0</v>
      </c>
      <c r="BD199" s="11"/>
      <c r="BE199" s="11"/>
    </row>
    <row r="200" ht="15.75" customHeight="1">
      <c r="A200" s="11" t="s">
        <v>420</v>
      </c>
      <c r="B200" s="11" t="s">
        <v>61</v>
      </c>
      <c r="C200" s="11">
        <v>78.13</v>
      </c>
      <c r="D200" s="11">
        <v>232.0</v>
      </c>
      <c r="E200" s="11">
        <v>5.05</v>
      </c>
      <c r="F200" s="11">
        <v>-0.874741666546649</v>
      </c>
      <c r="G200" s="11"/>
      <c r="H200" s="11"/>
      <c r="I200" s="11"/>
      <c r="J200" s="11"/>
      <c r="K200" s="11">
        <v>100.0</v>
      </c>
      <c r="L200" s="11">
        <v>-1.62398184954409</v>
      </c>
      <c r="M200" s="11">
        <v>4.51</v>
      </c>
      <c r="N200" s="11">
        <v>-0.285277492978632</v>
      </c>
      <c r="O200" s="11">
        <v>7.2</v>
      </c>
      <c r="P200" s="11">
        <v>0.0562490486160935</v>
      </c>
      <c r="Q200" s="11">
        <v>-2.72775196045327</v>
      </c>
      <c r="R200" s="11">
        <v>-0.681937990113318</v>
      </c>
      <c r="S200" s="11"/>
      <c r="T200" s="11"/>
      <c r="U200" s="11"/>
      <c r="V200" s="14"/>
      <c r="W200" s="11"/>
      <c r="X200" s="11"/>
      <c r="Y200" s="11"/>
      <c r="Z200" s="11"/>
      <c r="AA200" s="11">
        <v>0.0</v>
      </c>
      <c r="AB200" s="11"/>
      <c r="AC200" s="14"/>
      <c r="AD200" s="11"/>
      <c r="AE200" s="11"/>
      <c r="AF200" s="11"/>
      <c r="AG200" s="11"/>
      <c r="AH200" s="11">
        <v>0.0</v>
      </c>
      <c r="AI200" s="11"/>
      <c r="AJ200" s="14"/>
      <c r="AK200" s="11"/>
      <c r="AL200" s="11"/>
      <c r="AM200" s="11"/>
      <c r="AN200" s="11"/>
      <c r="AO200" s="11">
        <v>0.0</v>
      </c>
      <c r="AP200" s="11"/>
      <c r="AQ200" s="14"/>
      <c r="AR200" s="11"/>
      <c r="AS200" s="11"/>
      <c r="AT200" s="11"/>
      <c r="AU200" s="11"/>
      <c r="AV200" s="11">
        <v>0.0</v>
      </c>
      <c r="AW200" s="11"/>
      <c r="AX200" s="14"/>
      <c r="AY200" s="11">
        <v>1.0</v>
      </c>
      <c r="AZ200" s="11">
        <v>4.0</v>
      </c>
      <c r="BA200" s="11">
        <v>0.0</v>
      </c>
      <c r="BB200" s="11">
        <v>0.0</v>
      </c>
      <c r="BC200" s="11">
        <v>4.0</v>
      </c>
      <c r="BD200" s="11">
        <v>4.0</v>
      </c>
      <c r="BE200" s="11"/>
    </row>
    <row r="201" ht="15.75" customHeight="1">
      <c r="A201" s="11" t="s">
        <v>422</v>
      </c>
      <c r="B201" s="11" t="s">
        <v>61</v>
      </c>
      <c r="C201" s="11">
        <v>74.0</v>
      </c>
      <c r="D201" s="11">
        <v>215.0</v>
      </c>
      <c r="E201" s="11">
        <v>4.95</v>
      </c>
      <c r="F201" s="11">
        <v>-0.543177231490801</v>
      </c>
      <c r="G201" s="11"/>
      <c r="H201" s="11"/>
      <c r="I201" s="11">
        <v>28.5</v>
      </c>
      <c r="J201" s="11">
        <v>-0.885660624247206</v>
      </c>
      <c r="K201" s="11">
        <v>112.0</v>
      </c>
      <c r="L201" s="11">
        <v>-0.357004863965042</v>
      </c>
      <c r="M201" s="11">
        <v>4.39</v>
      </c>
      <c r="N201" s="11">
        <v>0.144395587355162</v>
      </c>
      <c r="O201" s="11">
        <v>7.22</v>
      </c>
      <c r="P201" s="11">
        <v>0.0069248288793108</v>
      </c>
      <c r="Q201" s="11">
        <v>-1.63452230346858</v>
      </c>
      <c r="R201" s="11">
        <v>-0.326904460693715</v>
      </c>
      <c r="S201" s="11">
        <v>4.0</v>
      </c>
      <c r="T201" s="11">
        <v>112.0</v>
      </c>
      <c r="U201" s="11">
        <v>99.0</v>
      </c>
      <c r="V201" s="14"/>
      <c r="W201" s="11"/>
      <c r="X201" s="11"/>
      <c r="Y201" s="11"/>
      <c r="Z201" s="11"/>
      <c r="AA201" s="11">
        <v>0.0</v>
      </c>
      <c r="AB201" s="11"/>
      <c r="AC201" s="14"/>
      <c r="AD201" s="11"/>
      <c r="AE201" s="11"/>
      <c r="AF201" s="11"/>
      <c r="AG201" s="11"/>
      <c r="AH201" s="11">
        <v>0.0</v>
      </c>
      <c r="AI201" s="11"/>
      <c r="AJ201" s="14"/>
      <c r="AK201" s="11"/>
      <c r="AL201" s="11"/>
      <c r="AM201" s="11"/>
      <c r="AN201" s="11"/>
      <c r="AO201" s="11">
        <v>0.0</v>
      </c>
      <c r="AP201" s="11"/>
      <c r="AQ201" s="14"/>
      <c r="AR201" s="11"/>
      <c r="AS201" s="11"/>
      <c r="AT201" s="11"/>
      <c r="AU201" s="11"/>
      <c r="AV201" s="11">
        <v>0.0</v>
      </c>
      <c r="AW201" s="11"/>
      <c r="AX201" s="14"/>
      <c r="AY201" s="11"/>
      <c r="AZ201" s="11"/>
      <c r="BA201" s="11"/>
      <c r="BB201" s="11"/>
      <c r="BC201" s="11">
        <v>0.0</v>
      </c>
      <c r="BD201" s="11"/>
      <c r="BE201" s="11"/>
    </row>
    <row r="202" ht="15.75" customHeight="1">
      <c r="A202" s="11" t="s">
        <v>432</v>
      </c>
      <c r="B202" s="11" t="s">
        <v>61</v>
      </c>
      <c r="C202" s="11">
        <v>75.0</v>
      </c>
      <c r="D202" s="11">
        <v>227.0</v>
      </c>
      <c r="E202" s="11">
        <v>4.81</v>
      </c>
      <c r="F202" s="11">
        <v>-0.0789870224126106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>
        <v>-0.0789870224126106</v>
      </c>
      <c r="R202" s="11">
        <v>-0.0789870224126106</v>
      </c>
      <c r="S202" s="11">
        <v>7.0</v>
      </c>
      <c r="T202" s="11">
        <v>234.0</v>
      </c>
      <c r="U202" s="11">
        <v>185.0</v>
      </c>
      <c r="V202" s="14"/>
      <c r="W202" s="11"/>
      <c r="X202" s="11"/>
      <c r="Y202" s="11"/>
      <c r="Z202" s="11"/>
      <c r="AA202" s="11">
        <v>0.0</v>
      </c>
      <c r="AB202" s="11"/>
      <c r="AC202" s="14"/>
      <c r="AD202" s="11"/>
      <c r="AE202" s="11"/>
      <c r="AF202" s="11"/>
      <c r="AG202" s="11"/>
      <c r="AH202" s="11">
        <v>0.0</v>
      </c>
      <c r="AI202" s="11"/>
      <c r="AJ202" s="14"/>
      <c r="AK202" s="11"/>
      <c r="AL202" s="11"/>
      <c r="AM202" s="11"/>
      <c r="AN202" s="11"/>
      <c r="AO202" s="11">
        <v>0.0</v>
      </c>
      <c r="AP202" s="11"/>
      <c r="AQ202" s="14"/>
      <c r="AR202" s="11"/>
      <c r="AS202" s="11"/>
      <c r="AT202" s="11"/>
      <c r="AU202" s="11"/>
      <c r="AV202" s="11">
        <v>0.0</v>
      </c>
      <c r="AW202" s="11"/>
      <c r="AX202" s="14"/>
      <c r="AY202" s="11"/>
      <c r="AZ202" s="11"/>
      <c r="BA202" s="11"/>
      <c r="BB202" s="11"/>
      <c r="BC202" s="11">
        <v>0.0</v>
      </c>
      <c r="BD202" s="11"/>
      <c r="BE202" s="11"/>
    </row>
    <row r="203" ht="15.75" customHeight="1">
      <c r="A203" s="11" t="s">
        <v>42</v>
      </c>
      <c r="B203" s="11" t="s">
        <v>43</v>
      </c>
      <c r="C203" s="11">
        <v>69.25</v>
      </c>
      <c r="D203" s="11">
        <v>199.0</v>
      </c>
      <c r="E203" s="11">
        <v>4.61</v>
      </c>
      <c r="F203" s="11">
        <v>0.584141847699085</v>
      </c>
      <c r="G203" s="11"/>
      <c r="H203" s="11"/>
      <c r="I203" s="11">
        <v>34.0</v>
      </c>
      <c r="J203" s="11">
        <v>0.387470712906723</v>
      </c>
      <c r="K203" s="11">
        <v>122.0</v>
      </c>
      <c r="L203" s="11">
        <v>0.69880929068416</v>
      </c>
      <c r="M203" s="11"/>
      <c r="N203" s="11"/>
      <c r="O203" s="11"/>
      <c r="P203" s="11"/>
      <c r="Q203" s="11">
        <v>1.67042185128997</v>
      </c>
      <c r="R203" s="11">
        <v>0.556807283763323</v>
      </c>
      <c r="S203" s="11">
        <v>6.0</v>
      </c>
      <c r="T203" s="11">
        <v>187.0</v>
      </c>
      <c r="U203" s="11">
        <v>153.0</v>
      </c>
      <c r="V203" s="14"/>
      <c r="W203" s="11">
        <v>15.0</v>
      </c>
      <c r="X203" s="11">
        <v>405.0</v>
      </c>
      <c r="Y203" s="11">
        <v>0.0</v>
      </c>
      <c r="Z203" s="11">
        <v>5.0</v>
      </c>
      <c r="AA203" s="11">
        <v>410.0</v>
      </c>
      <c r="AB203" s="11">
        <v>27.3333333333333</v>
      </c>
      <c r="AC203" s="14"/>
      <c r="AD203" s="11">
        <v>12.0</v>
      </c>
      <c r="AE203" s="11">
        <v>528.0</v>
      </c>
      <c r="AF203" s="11">
        <v>0.0</v>
      </c>
      <c r="AG203" s="11">
        <v>0.0</v>
      </c>
      <c r="AH203" s="11">
        <v>528.0</v>
      </c>
      <c r="AI203" s="11">
        <v>44.0</v>
      </c>
      <c r="AJ203" s="14"/>
      <c r="AK203" s="11">
        <v>10.0</v>
      </c>
      <c r="AL203" s="11">
        <v>213.0</v>
      </c>
      <c r="AM203" s="11">
        <v>0.0</v>
      </c>
      <c r="AN203" s="11">
        <v>0.0</v>
      </c>
      <c r="AO203" s="11">
        <v>213.0</v>
      </c>
      <c r="AP203" s="11">
        <v>21.3</v>
      </c>
      <c r="AQ203" s="14"/>
      <c r="AR203" s="11">
        <v>16.0</v>
      </c>
      <c r="AS203" s="11">
        <v>150.0</v>
      </c>
      <c r="AT203" s="11">
        <v>0.0</v>
      </c>
      <c r="AU203" s="11">
        <v>74.0</v>
      </c>
      <c r="AV203" s="11">
        <v>224.0</v>
      </c>
      <c r="AW203" s="11">
        <v>14.0</v>
      </c>
      <c r="AX203" s="14"/>
      <c r="AY203" s="11">
        <v>12.0</v>
      </c>
      <c r="AZ203" s="11">
        <v>315.0</v>
      </c>
      <c r="BA203" s="11">
        <v>0.0</v>
      </c>
      <c r="BB203" s="11">
        <v>0.0</v>
      </c>
      <c r="BC203" s="11">
        <v>315.0</v>
      </c>
      <c r="BD203" s="11">
        <v>26.25</v>
      </c>
      <c r="BE203" s="11"/>
    </row>
    <row r="204" ht="15.75" customHeight="1">
      <c r="A204" s="11" t="s">
        <v>88</v>
      </c>
      <c r="B204" s="11" t="s">
        <v>43</v>
      </c>
      <c r="C204" s="11">
        <v>68.13</v>
      </c>
      <c r="D204" s="11">
        <v>224.0</v>
      </c>
      <c r="E204" s="11">
        <v>4.6</v>
      </c>
      <c r="F204" s="11">
        <v>0.617298291204673</v>
      </c>
      <c r="G204" s="11">
        <v>17.0</v>
      </c>
      <c r="H204" s="11">
        <v>-0.495871738515597</v>
      </c>
      <c r="I204" s="11">
        <v>32.0</v>
      </c>
      <c r="J204" s="11">
        <v>-0.0754861369674331</v>
      </c>
      <c r="K204" s="11">
        <v>119.0</v>
      </c>
      <c r="L204" s="11">
        <v>0.3820650442894</v>
      </c>
      <c r="M204" s="11">
        <v>4.12</v>
      </c>
      <c r="N204" s="11">
        <v>1.1111600181062</v>
      </c>
      <c r="O204" s="11">
        <v>7.15</v>
      </c>
      <c r="P204" s="11">
        <v>0.179559597958053</v>
      </c>
      <c r="Q204" s="11">
        <v>1.71872507607529</v>
      </c>
      <c r="R204" s="11">
        <v>0.286454179345882</v>
      </c>
      <c r="S204" s="11"/>
      <c r="T204" s="11"/>
      <c r="U204" s="11"/>
      <c r="V204" s="14"/>
      <c r="W204" s="11">
        <v>5.0</v>
      </c>
      <c r="X204" s="11">
        <v>21.0</v>
      </c>
      <c r="Y204" s="11">
        <v>0.0</v>
      </c>
      <c r="Z204" s="11">
        <v>37.0</v>
      </c>
      <c r="AA204" s="11">
        <v>58.0</v>
      </c>
      <c r="AB204" s="11">
        <v>11.6</v>
      </c>
      <c r="AC204" s="14"/>
      <c r="AD204" s="11">
        <v>15.0</v>
      </c>
      <c r="AE204" s="11">
        <v>496.0</v>
      </c>
      <c r="AF204" s="11">
        <v>0.0</v>
      </c>
      <c r="AG204" s="11">
        <v>31.0</v>
      </c>
      <c r="AH204" s="11">
        <v>527.0</v>
      </c>
      <c r="AI204" s="11">
        <v>35.1333333333333</v>
      </c>
      <c r="AJ204" s="14"/>
      <c r="AK204" s="11">
        <v>15.0</v>
      </c>
      <c r="AL204" s="11">
        <v>495.0</v>
      </c>
      <c r="AM204" s="11">
        <v>0.0</v>
      </c>
      <c r="AN204" s="11">
        <v>2.0</v>
      </c>
      <c r="AO204" s="11">
        <v>497.0</v>
      </c>
      <c r="AP204" s="11">
        <v>33.1333333333333</v>
      </c>
      <c r="AQ204" s="14"/>
      <c r="AR204" s="11">
        <v>7.0</v>
      </c>
      <c r="AS204" s="11">
        <v>314.0</v>
      </c>
      <c r="AT204" s="11">
        <v>0.0</v>
      </c>
      <c r="AU204" s="11">
        <v>0.0</v>
      </c>
      <c r="AV204" s="11">
        <v>314.0</v>
      </c>
      <c r="AW204" s="11">
        <v>44.8571428571429</v>
      </c>
      <c r="AX204" s="14"/>
      <c r="AY204" s="11">
        <v>16.0</v>
      </c>
      <c r="AZ204" s="11">
        <v>618.0</v>
      </c>
      <c r="BA204" s="11">
        <v>0.0</v>
      </c>
      <c r="BB204" s="11">
        <v>0.0</v>
      </c>
      <c r="BC204" s="11">
        <v>618.0</v>
      </c>
      <c r="BD204" s="11">
        <v>38.625</v>
      </c>
      <c r="BE204" s="11"/>
    </row>
    <row r="205" ht="15.75" customHeight="1">
      <c r="A205" s="11" t="s">
        <v>103</v>
      </c>
      <c r="B205" s="11" t="s">
        <v>43</v>
      </c>
      <c r="C205" s="11">
        <v>67.13</v>
      </c>
      <c r="D205" s="11">
        <v>192.0</v>
      </c>
      <c r="E205" s="11">
        <v>4.42</v>
      </c>
      <c r="F205" s="11">
        <v>1.2141142743052</v>
      </c>
      <c r="G205" s="11">
        <v>21.0</v>
      </c>
      <c r="H205" s="11">
        <v>0.0729223144875881</v>
      </c>
      <c r="I205" s="11"/>
      <c r="J205" s="11"/>
      <c r="K205" s="11"/>
      <c r="L205" s="11"/>
      <c r="M205" s="11"/>
      <c r="N205" s="11"/>
      <c r="O205" s="11"/>
      <c r="P205" s="11"/>
      <c r="Q205" s="11">
        <v>1.28703658879279</v>
      </c>
      <c r="R205" s="11">
        <v>0.643518294396394</v>
      </c>
      <c r="S205" s="11">
        <v>5.0</v>
      </c>
      <c r="T205" s="11">
        <v>154.0</v>
      </c>
      <c r="U205" s="11">
        <v>131.0</v>
      </c>
      <c r="V205" s="14"/>
      <c r="W205" s="11">
        <v>4.0</v>
      </c>
      <c r="X205" s="11">
        <v>0.0</v>
      </c>
      <c r="Y205" s="11">
        <v>0.0</v>
      </c>
      <c r="Z205" s="11">
        <v>37.0</v>
      </c>
      <c r="AA205" s="11">
        <v>37.0</v>
      </c>
      <c r="AB205" s="11">
        <v>9.25</v>
      </c>
      <c r="AC205" s="14"/>
      <c r="AD205" s="11">
        <v>2.0</v>
      </c>
      <c r="AE205" s="11">
        <v>30.0</v>
      </c>
      <c r="AF205" s="11">
        <v>0.0</v>
      </c>
      <c r="AG205" s="11">
        <v>1.0</v>
      </c>
      <c r="AH205" s="11">
        <v>31.0</v>
      </c>
      <c r="AI205" s="11">
        <v>15.5</v>
      </c>
      <c r="AJ205" s="14"/>
      <c r="AK205" s="11">
        <v>13.0</v>
      </c>
      <c r="AL205" s="11">
        <v>273.0</v>
      </c>
      <c r="AM205" s="11">
        <v>0.0</v>
      </c>
      <c r="AN205" s="11">
        <v>100.0</v>
      </c>
      <c r="AO205" s="11">
        <v>373.0</v>
      </c>
      <c r="AP205" s="11">
        <v>28.6923076923077</v>
      </c>
      <c r="AQ205" s="14"/>
      <c r="AR205" s="11">
        <v>16.0</v>
      </c>
      <c r="AS205" s="11">
        <v>487.0</v>
      </c>
      <c r="AT205" s="11">
        <v>0.0</v>
      </c>
      <c r="AU205" s="11">
        <v>83.0</v>
      </c>
      <c r="AV205" s="11">
        <v>570.0</v>
      </c>
      <c r="AW205" s="11">
        <v>35.625</v>
      </c>
      <c r="AX205" s="14"/>
      <c r="AY205" s="11">
        <v>10.0</v>
      </c>
      <c r="AZ205" s="11">
        <v>338.0</v>
      </c>
      <c r="BA205" s="11">
        <v>0.0</v>
      </c>
      <c r="BB205" s="11">
        <v>41.0</v>
      </c>
      <c r="BC205" s="11">
        <v>379.0</v>
      </c>
      <c r="BD205" s="11">
        <v>37.9</v>
      </c>
      <c r="BE205" s="11"/>
    </row>
    <row r="206" ht="15.75" customHeight="1">
      <c r="A206" s="11" t="s">
        <v>104</v>
      </c>
      <c r="B206" s="11" t="s">
        <v>43</v>
      </c>
      <c r="C206" s="11">
        <v>70.0</v>
      </c>
      <c r="D206" s="11">
        <v>220.0</v>
      </c>
      <c r="E206" s="11">
        <v>4.54</v>
      </c>
      <c r="F206" s="11">
        <v>0.816236952238181</v>
      </c>
      <c r="G206" s="11">
        <v>27.0</v>
      </c>
      <c r="H206" s="11">
        <v>0.926113393992366</v>
      </c>
      <c r="I206" s="11">
        <v>43.0</v>
      </c>
      <c r="J206" s="11">
        <v>2.47077653734042</v>
      </c>
      <c r="K206" s="11">
        <v>125.0</v>
      </c>
      <c r="L206" s="11">
        <v>1.01555353707892</v>
      </c>
      <c r="M206" s="11">
        <v>4.02</v>
      </c>
      <c r="N206" s="11">
        <v>1.46922091838436</v>
      </c>
      <c r="O206" s="11">
        <v>6.69</v>
      </c>
      <c r="P206" s="11">
        <v>1.31401665190408</v>
      </c>
      <c r="Q206" s="11">
        <v>8.01191799093833</v>
      </c>
      <c r="R206" s="11">
        <v>1.33531966515639</v>
      </c>
      <c r="S206" s="11">
        <v>2.0</v>
      </c>
      <c r="T206" s="11">
        <v>62.0</v>
      </c>
      <c r="U206" s="11">
        <v>56.0</v>
      </c>
      <c r="V206" s="14"/>
      <c r="W206" s="11">
        <v>4.0</v>
      </c>
      <c r="X206" s="11">
        <v>26.0</v>
      </c>
      <c r="Y206" s="11">
        <v>0.0</v>
      </c>
      <c r="Z206" s="11">
        <v>8.0</v>
      </c>
      <c r="AA206" s="11">
        <v>34.0</v>
      </c>
      <c r="AB206" s="11">
        <v>8.5</v>
      </c>
      <c r="AC206" s="14"/>
      <c r="AD206" s="11">
        <v>10.0</v>
      </c>
      <c r="AE206" s="11">
        <v>73.0</v>
      </c>
      <c r="AF206" s="11">
        <v>0.0</v>
      </c>
      <c r="AG206" s="11">
        <v>0.0</v>
      </c>
      <c r="AH206" s="11">
        <v>73.0</v>
      </c>
      <c r="AI206" s="11">
        <v>7.3</v>
      </c>
      <c r="AJ206" s="14"/>
      <c r="AK206" s="11">
        <v>8.0</v>
      </c>
      <c r="AL206" s="11">
        <v>101.0</v>
      </c>
      <c r="AM206" s="11">
        <v>0.0</v>
      </c>
      <c r="AN206" s="11">
        <v>0.0</v>
      </c>
      <c r="AO206" s="11">
        <v>101.0</v>
      </c>
      <c r="AP206" s="11">
        <v>12.625</v>
      </c>
      <c r="AQ206" s="14"/>
      <c r="AR206" s="11">
        <v>15.0</v>
      </c>
      <c r="AS206" s="11">
        <v>398.0</v>
      </c>
      <c r="AT206" s="11">
        <v>0.0</v>
      </c>
      <c r="AU206" s="11">
        <v>10.0</v>
      </c>
      <c r="AV206" s="11">
        <v>408.0</v>
      </c>
      <c r="AW206" s="11">
        <v>27.2</v>
      </c>
      <c r="AX206" s="14"/>
      <c r="AY206" s="11"/>
      <c r="AZ206" s="11"/>
      <c r="BA206" s="11"/>
      <c r="BB206" s="11"/>
      <c r="BC206" s="11">
        <v>0.0</v>
      </c>
      <c r="BD206" s="11"/>
      <c r="BE206" s="11"/>
    </row>
    <row r="207" ht="15.75" customHeight="1">
      <c r="A207" s="11" t="s">
        <v>106</v>
      </c>
      <c r="B207" s="11" t="s">
        <v>43</v>
      </c>
      <c r="C207" s="11">
        <v>71.0</v>
      </c>
      <c r="D207" s="11">
        <v>213.0</v>
      </c>
      <c r="E207" s="11">
        <v>4.56</v>
      </c>
      <c r="F207" s="11">
        <v>0.749924065227012</v>
      </c>
      <c r="G207" s="11">
        <v>16.0</v>
      </c>
      <c r="H207" s="11">
        <v>-0.638070251766394</v>
      </c>
      <c r="I207" s="11">
        <v>37.5</v>
      </c>
      <c r="J207" s="11">
        <v>1.1976452001865</v>
      </c>
      <c r="K207" s="11">
        <v>124.0</v>
      </c>
      <c r="L207" s="11">
        <v>0.909972121614001</v>
      </c>
      <c r="M207" s="11"/>
      <c r="N207" s="11"/>
      <c r="O207" s="11"/>
      <c r="P207" s="11"/>
      <c r="Q207" s="11">
        <v>2.21947113526112</v>
      </c>
      <c r="R207" s="11">
        <v>0.554867783815279</v>
      </c>
      <c r="S207" s="11"/>
      <c r="T207" s="11"/>
      <c r="U207" s="11"/>
      <c r="V207" s="14"/>
      <c r="W207" s="11">
        <v>3.0</v>
      </c>
      <c r="X207" s="11">
        <v>3.0</v>
      </c>
      <c r="Y207" s="11">
        <v>0.0</v>
      </c>
      <c r="Z207" s="11">
        <v>8.0</v>
      </c>
      <c r="AA207" s="11">
        <v>11.0</v>
      </c>
      <c r="AB207" s="11">
        <v>3.66666666666667</v>
      </c>
      <c r="AC207" s="14"/>
      <c r="AD207" s="11"/>
      <c r="AE207" s="11"/>
      <c r="AF207" s="11"/>
      <c r="AG207" s="11"/>
      <c r="AH207" s="11">
        <v>0.0</v>
      </c>
      <c r="AI207" s="11"/>
      <c r="AJ207" s="14"/>
      <c r="AK207" s="11">
        <v>2.0</v>
      </c>
      <c r="AL207" s="11">
        <v>10.0</v>
      </c>
      <c r="AM207" s="11">
        <v>0.0</v>
      </c>
      <c r="AN207" s="11">
        <v>0.0</v>
      </c>
      <c r="AO207" s="11">
        <v>10.0</v>
      </c>
      <c r="AP207" s="11">
        <v>5.0</v>
      </c>
      <c r="AQ207" s="14"/>
      <c r="AR207" s="11"/>
      <c r="AS207" s="11"/>
      <c r="AT207" s="11"/>
      <c r="AU207" s="11"/>
      <c r="AV207" s="11">
        <v>0.0</v>
      </c>
      <c r="AW207" s="11"/>
      <c r="AX207" s="14"/>
      <c r="AY207" s="11"/>
      <c r="AZ207" s="11"/>
      <c r="BA207" s="11"/>
      <c r="BB207" s="11"/>
      <c r="BC207" s="11">
        <v>0.0</v>
      </c>
      <c r="BD207" s="11"/>
      <c r="BE207" s="11"/>
    </row>
    <row r="208" ht="15.75" customHeight="1">
      <c r="A208" s="11" t="s">
        <v>123</v>
      </c>
      <c r="B208" s="11" t="s">
        <v>43</v>
      </c>
      <c r="C208" s="11">
        <v>69.13</v>
      </c>
      <c r="D208" s="11">
        <v>211.0</v>
      </c>
      <c r="E208" s="11">
        <v>4.52</v>
      </c>
      <c r="F208" s="11">
        <v>0.882549839249352</v>
      </c>
      <c r="G208" s="11">
        <v>23.0</v>
      </c>
      <c r="H208" s="11">
        <v>0.357319340989181</v>
      </c>
      <c r="I208" s="11">
        <v>33.5</v>
      </c>
      <c r="J208" s="11">
        <v>0.271731500438184</v>
      </c>
      <c r="K208" s="11">
        <v>120.0</v>
      </c>
      <c r="L208" s="11">
        <v>0.48764645975432</v>
      </c>
      <c r="M208" s="11">
        <v>4.35</v>
      </c>
      <c r="N208" s="11">
        <v>0.287619947466427</v>
      </c>
      <c r="O208" s="11">
        <v>7.07</v>
      </c>
      <c r="P208" s="11">
        <v>0.376856476905188</v>
      </c>
      <c r="Q208" s="11">
        <v>2.66372356480265</v>
      </c>
      <c r="R208" s="11">
        <v>0.443953927467109</v>
      </c>
      <c r="S208" s="11"/>
      <c r="T208" s="11"/>
      <c r="U208" s="11"/>
      <c r="V208" s="14"/>
      <c r="W208" s="11"/>
      <c r="X208" s="11"/>
      <c r="Y208" s="11"/>
      <c r="Z208" s="11"/>
      <c r="AA208" s="11">
        <v>0.0</v>
      </c>
      <c r="AB208" s="11"/>
      <c r="AC208" s="14"/>
      <c r="AD208" s="11"/>
      <c r="AE208" s="11"/>
      <c r="AF208" s="11"/>
      <c r="AG208" s="11"/>
      <c r="AH208" s="11">
        <v>0.0</v>
      </c>
      <c r="AI208" s="11"/>
      <c r="AJ208" s="14"/>
      <c r="AK208" s="11"/>
      <c r="AL208" s="11"/>
      <c r="AM208" s="11"/>
      <c r="AN208" s="11"/>
      <c r="AO208" s="11">
        <v>0.0</v>
      </c>
      <c r="AP208" s="11"/>
      <c r="AQ208" s="14"/>
      <c r="AR208" s="11"/>
      <c r="AS208" s="11"/>
      <c r="AT208" s="11"/>
      <c r="AU208" s="11"/>
      <c r="AV208" s="11">
        <v>0.0</v>
      </c>
      <c r="AW208" s="11"/>
      <c r="AX208" s="14"/>
      <c r="AY208" s="11"/>
      <c r="AZ208" s="11"/>
      <c r="BA208" s="11"/>
      <c r="BB208" s="11"/>
      <c r="BC208" s="11">
        <v>0.0</v>
      </c>
      <c r="BD208" s="11"/>
      <c r="BE208" s="11"/>
    </row>
    <row r="209" ht="15.75" customHeight="1">
      <c r="A209" s="11" t="s">
        <v>170</v>
      </c>
      <c r="B209" s="11" t="s">
        <v>43</v>
      </c>
      <c r="C209" s="11">
        <v>73.0</v>
      </c>
      <c r="D209" s="11">
        <v>220.0</v>
      </c>
      <c r="E209" s="11">
        <v>4.55</v>
      </c>
      <c r="F209" s="11">
        <v>0.783080508732597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>
        <v>0.783080508732597</v>
      </c>
      <c r="R209" s="11">
        <v>0.783080508732597</v>
      </c>
      <c r="S209" s="11">
        <v>2.0</v>
      </c>
      <c r="T209" s="11">
        <v>61.0</v>
      </c>
      <c r="U209" s="11">
        <v>55.0</v>
      </c>
      <c r="V209" s="14"/>
      <c r="W209" s="11">
        <v>15.0</v>
      </c>
      <c r="X209" s="11">
        <v>679.0</v>
      </c>
      <c r="Y209" s="11">
        <v>0.0</v>
      </c>
      <c r="Z209" s="11">
        <v>0.0</v>
      </c>
      <c r="AA209" s="11">
        <v>679.0</v>
      </c>
      <c r="AB209" s="11">
        <v>45.2666666666667</v>
      </c>
      <c r="AC209" s="14"/>
      <c r="AD209" s="11">
        <v>16.0</v>
      </c>
      <c r="AE209" s="11">
        <v>687.0</v>
      </c>
      <c r="AF209" s="11">
        <v>0.0</v>
      </c>
      <c r="AG209" s="11">
        <v>0.0</v>
      </c>
      <c r="AH209" s="11">
        <v>687.0</v>
      </c>
      <c r="AI209" s="11">
        <v>42.9375</v>
      </c>
      <c r="AJ209" s="14"/>
      <c r="AK209" s="11">
        <v>15.0</v>
      </c>
      <c r="AL209" s="11">
        <v>470.0</v>
      </c>
      <c r="AM209" s="11">
        <v>0.0</v>
      </c>
      <c r="AN209" s="11">
        <v>0.0</v>
      </c>
      <c r="AO209" s="11">
        <v>470.0</v>
      </c>
      <c r="AP209" s="11">
        <v>31.3333333333333</v>
      </c>
      <c r="AQ209" s="14"/>
      <c r="AR209" s="11">
        <v>5.0</v>
      </c>
      <c r="AS209" s="11">
        <v>166.0</v>
      </c>
      <c r="AT209" s="11">
        <v>0.0</v>
      </c>
      <c r="AU209" s="11">
        <v>0.0</v>
      </c>
      <c r="AV209" s="11">
        <v>166.0</v>
      </c>
      <c r="AW209" s="11">
        <v>33.2</v>
      </c>
      <c r="AX209" s="14"/>
      <c r="AY209" s="11">
        <v>9.0</v>
      </c>
      <c r="AZ209" s="11">
        <v>137.0</v>
      </c>
      <c r="BA209" s="11">
        <v>0.0</v>
      </c>
      <c r="BB209" s="11">
        <v>0.0</v>
      </c>
      <c r="BC209" s="11">
        <v>137.0</v>
      </c>
      <c r="BD209" s="11">
        <v>15.2222222222222</v>
      </c>
      <c r="BE209" s="11"/>
    </row>
    <row r="210" ht="15.75" customHeight="1">
      <c r="A210" s="11" t="s">
        <v>189</v>
      </c>
      <c r="B210" s="11" t="s">
        <v>43</v>
      </c>
      <c r="C210" s="11">
        <v>70.5</v>
      </c>
      <c r="D210" s="11">
        <v>218.0</v>
      </c>
      <c r="E210" s="11">
        <v>4.75</v>
      </c>
      <c r="F210" s="11">
        <v>0.119951638620898</v>
      </c>
      <c r="G210" s="11">
        <v>22.0</v>
      </c>
      <c r="H210" s="11">
        <v>0.215120827738384</v>
      </c>
      <c r="I210" s="11">
        <v>34.5</v>
      </c>
      <c r="J210" s="11">
        <v>0.503209925375262</v>
      </c>
      <c r="K210" s="11">
        <v>119.0</v>
      </c>
      <c r="L210" s="11">
        <v>0.3820650442894</v>
      </c>
      <c r="M210" s="11"/>
      <c r="N210" s="11"/>
      <c r="O210" s="11"/>
      <c r="P210" s="11"/>
      <c r="Q210" s="11">
        <v>1.22034743602394</v>
      </c>
      <c r="R210" s="11">
        <v>0.305086859005986</v>
      </c>
      <c r="S210" s="11"/>
      <c r="T210" s="11"/>
      <c r="U210" s="11"/>
      <c r="V210" s="14"/>
      <c r="W210" s="11"/>
      <c r="X210" s="11"/>
      <c r="Y210" s="11"/>
      <c r="Z210" s="11"/>
      <c r="AA210" s="11">
        <v>0.0</v>
      </c>
      <c r="AB210" s="11"/>
      <c r="AC210" s="14"/>
      <c r="AD210" s="11">
        <v>12.0</v>
      </c>
      <c r="AE210" s="11">
        <v>55.0</v>
      </c>
      <c r="AF210" s="11">
        <v>0.0</v>
      </c>
      <c r="AG210" s="11">
        <v>154.0</v>
      </c>
      <c r="AH210" s="11">
        <v>209.0</v>
      </c>
      <c r="AI210" s="11">
        <v>17.4166666666667</v>
      </c>
      <c r="AJ210" s="14"/>
      <c r="AK210" s="11">
        <v>7.0</v>
      </c>
      <c r="AL210" s="11">
        <v>7.0</v>
      </c>
      <c r="AM210" s="11">
        <v>0.0</v>
      </c>
      <c r="AN210" s="11">
        <v>143.0</v>
      </c>
      <c r="AO210" s="11">
        <v>150.0</v>
      </c>
      <c r="AP210" s="11">
        <v>21.4285714285714</v>
      </c>
      <c r="AQ210" s="14"/>
      <c r="AR210" s="11"/>
      <c r="AS210" s="11"/>
      <c r="AT210" s="11"/>
      <c r="AU210" s="11"/>
      <c r="AV210" s="11">
        <v>0.0</v>
      </c>
      <c r="AW210" s="11"/>
      <c r="AX210" s="14"/>
      <c r="AY210" s="11"/>
      <c r="AZ210" s="11"/>
      <c r="BA210" s="11"/>
      <c r="BB210" s="11"/>
      <c r="BC210" s="11">
        <v>0.0</v>
      </c>
      <c r="BD210" s="11"/>
      <c r="BE210" s="11"/>
    </row>
    <row r="211" ht="15.75" customHeight="1">
      <c r="A211" s="11" t="s">
        <v>193</v>
      </c>
      <c r="B211" s="11" t="s">
        <v>43</v>
      </c>
      <c r="C211" s="11">
        <v>68.38</v>
      </c>
      <c r="D211" s="11">
        <v>202.0</v>
      </c>
      <c r="E211" s="11">
        <v>4.53</v>
      </c>
      <c r="F211" s="11">
        <v>0.849393395743765</v>
      </c>
      <c r="G211" s="11">
        <v>19.0</v>
      </c>
      <c r="H211" s="11">
        <v>-0.211474712014004</v>
      </c>
      <c r="I211" s="11">
        <v>33.5</v>
      </c>
      <c r="J211" s="11">
        <v>0.271731500438184</v>
      </c>
      <c r="K211" s="11">
        <v>122.0</v>
      </c>
      <c r="L211" s="11">
        <v>0.69880929068416</v>
      </c>
      <c r="M211" s="11">
        <v>4.12</v>
      </c>
      <c r="N211" s="11">
        <v>1.1111600181062</v>
      </c>
      <c r="O211" s="11">
        <v>6.91</v>
      </c>
      <c r="P211" s="11">
        <v>0.771450234799458</v>
      </c>
      <c r="Q211" s="11">
        <v>3.49106972775776</v>
      </c>
      <c r="R211" s="11">
        <v>0.581844954626293</v>
      </c>
      <c r="S211" s="11">
        <v>2.0</v>
      </c>
      <c r="T211" s="11">
        <v>37.0</v>
      </c>
      <c r="U211" s="11">
        <v>35.0</v>
      </c>
      <c r="V211" s="14"/>
      <c r="W211" s="11">
        <v>16.0</v>
      </c>
      <c r="X211" s="11">
        <v>613.0</v>
      </c>
      <c r="Y211" s="11">
        <v>0.0</v>
      </c>
      <c r="Z211" s="11">
        <v>3.0</v>
      </c>
      <c r="AA211" s="11">
        <v>616.0</v>
      </c>
      <c r="AB211" s="11">
        <v>38.5</v>
      </c>
      <c r="AC211" s="14"/>
      <c r="AD211" s="11">
        <v>13.0</v>
      </c>
      <c r="AE211" s="11">
        <v>510.0</v>
      </c>
      <c r="AF211" s="11">
        <v>0.0</v>
      </c>
      <c r="AG211" s="11">
        <v>1.0</v>
      </c>
      <c r="AH211" s="11">
        <v>511.0</v>
      </c>
      <c r="AI211" s="11">
        <v>39.3076923076923</v>
      </c>
      <c r="AJ211" s="14"/>
      <c r="AK211" s="11">
        <v>16.0</v>
      </c>
      <c r="AL211" s="11">
        <v>580.0</v>
      </c>
      <c r="AM211" s="11">
        <v>0.0</v>
      </c>
      <c r="AN211" s="11">
        <v>2.0</v>
      </c>
      <c r="AO211" s="11">
        <v>582.0</v>
      </c>
      <c r="AP211" s="11">
        <v>36.375</v>
      </c>
      <c r="AQ211" s="14"/>
      <c r="AR211" s="11">
        <v>10.0</v>
      </c>
      <c r="AS211" s="11">
        <v>394.0</v>
      </c>
      <c r="AT211" s="11">
        <v>0.0</v>
      </c>
      <c r="AU211" s="11">
        <v>0.0</v>
      </c>
      <c r="AV211" s="11">
        <v>394.0</v>
      </c>
      <c r="AW211" s="11">
        <v>39.4</v>
      </c>
      <c r="AX211" s="14"/>
      <c r="AY211" s="11">
        <v>16.0</v>
      </c>
      <c r="AZ211" s="11">
        <v>482.0</v>
      </c>
      <c r="BA211" s="11">
        <v>0.0</v>
      </c>
      <c r="BB211" s="11">
        <v>25.0</v>
      </c>
      <c r="BC211" s="11">
        <v>507.0</v>
      </c>
      <c r="BD211" s="11">
        <v>31.6875</v>
      </c>
      <c r="BE211" s="11"/>
    </row>
    <row r="212" ht="15.75" customHeight="1">
      <c r="A212" s="11" t="s">
        <v>213</v>
      </c>
      <c r="B212" s="11" t="s">
        <v>43</v>
      </c>
      <c r="C212" s="11">
        <v>67.38</v>
      </c>
      <c r="D212" s="11">
        <v>203.0</v>
      </c>
      <c r="E212" s="11">
        <v>4.68</v>
      </c>
      <c r="F212" s="11">
        <v>0.352046743159993</v>
      </c>
      <c r="G212" s="11">
        <v>20.0</v>
      </c>
      <c r="H212" s="11">
        <v>-0.0692761987632082</v>
      </c>
      <c r="I212" s="11">
        <v>29.0</v>
      </c>
      <c r="J212" s="11">
        <v>-0.769921411778667</v>
      </c>
      <c r="K212" s="11">
        <v>110.0</v>
      </c>
      <c r="L212" s="11">
        <v>-0.568167694894883</v>
      </c>
      <c r="M212" s="11"/>
      <c r="N212" s="11"/>
      <c r="O212" s="11"/>
      <c r="P212" s="11"/>
      <c r="Q212" s="11">
        <v>-1.05531856227677</v>
      </c>
      <c r="R212" s="11">
        <v>-0.263829640569191</v>
      </c>
      <c r="S212" s="11">
        <v>7.0</v>
      </c>
      <c r="T212" s="11">
        <v>228.0</v>
      </c>
      <c r="U212" s="11">
        <v>179.0</v>
      </c>
      <c r="V212" s="14"/>
      <c r="W212" s="11"/>
      <c r="X212" s="11"/>
      <c r="Y212" s="11"/>
      <c r="Z212" s="11"/>
      <c r="AA212" s="11">
        <v>0.0</v>
      </c>
      <c r="AB212" s="11"/>
      <c r="AC212" s="14"/>
      <c r="AD212" s="11"/>
      <c r="AE212" s="11"/>
      <c r="AF212" s="11"/>
      <c r="AG212" s="11"/>
      <c r="AH212" s="11">
        <v>0.0</v>
      </c>
      <c r="AI212" s="11"/>
      <c r="AJ212" s="14"/>
      <c r="AK212" s="11"/>
      <c r="AL212" s="11"/>
      <c r="AM212" s="11"/>
      <c r="AN212" s="11"/>
      <c r="AO212" s="11">
        <v>0.0</v>
      </c>
      <c r="AP212" s="11"/>
      <c r="AQ212" s="14"/>
      <c r="AR212" s="11"/>
      <c r="AS212" s="11"/>
      <c r="AT212" s="11"/>
      <c r="AU212" s="11"/>
      <c r="AV212" s="11">
        <v>0.0</v>
      </c>
      <c r="AW212" s="11"/>
      <c r="AX212" s="14"/>
      <c r="AY212" s="11"/>
      <c r="AZ212" s="11"/>
      <c r="BA212" s="11"/>
      <c r="BB212" s="11"/>
      <c r="BC212" s="11">
        <v>0.0</v>
      </c>
      <c r="BD212" s="11"/>
      <c r="BE212" s="11"/>
    </row>
    <row r="213" ht="15.75" customHeight="1">
      <c r="A213" s="11" t="s">
        <v>231</v>
      </c>
      <c r="B213" s="11" t="s">
        <v>43</v>
      </c>
      <c r="C213" s="11">
        <v>70.0</v>
      </c>
      <c r="D213" s="11">
        <v>205.0</v>
      </c>
      <c r="E213" s="11">
        <v>4.49</v>
      </c>
      <c r="F213" s="11">
        <v>0.982019169766105</v>
      </c>
      <c r="G213" s="11">
        <v>18.0</v>
      </c>
      <c r="H213" s="11">
        <v>-0.353673225264801</v>
      </c>
      <c r="I213" s="11">
        <v>31.5</v>
      </c>
      <c r="J213" s="11">
        <v>-0.191225349435972</v>
      </c>
      <c r="K213" s="11">
        <v>115.0</v>
      </c>
      <c r="L213" s="11">
        <v>-0.0402606175702815</v>
      </c>
      <c r="M213" s="11">
        <v>4.31</v>
      </c>
      <c r="N213" s="11">
        <v>0.430844307577692</v>
      </c>
      <c r="O213" s="11">
        <v>6.89</v>
      </c>
      <c r="P213" s="11">
        <v>0.820774454536243</v>
      </c>
      <c r="Q213" s="11">
        <v>1.64847873960899</v>
      </c>
      <c r="R213" s="11">
        <v>0.274746456601498</v>
      </c>
      <c r="S213" s="11">
        <v>4.0</v>
      </c>
      <c r="T213" s="11">
        <v>125.0</v>
      </c>
      <c r="U213" s="11">
        <v>108.0</v>
      </c>
      <c r="V213" s="14"/>
      <c r="W213" s="11">
        <v>11.0</v>
      </c>
      <c r="X213" s="11">
        <v>62.0</v>
      </c>
      <c r="Y213" s="11">
        <v>0.0</v>
      </c>
      <c r="Z213" s="11">
        <v>71.0</v>
      </c>
      <c r="AA213" s="11">
        <v>133.0</v>
      </c>
      <c r="AB213" s="11">
        <v>12.0909090909091</v>
      </c>
      <c r="AC213" s="14"/>
      <c r="AD213" s="11"/>
      <c r="AE213" s="11"/>
      <c r="AF213" s="11"/>
      <c r="AG213" s="11"/>
      <c r="AH213" s="11">
        <v>0.0</v>
      </c>
      <c r="AI213" s="11"/>
      <c r="AJ213" s="14"/>
      <c r="AK213" s="11"/>
      <c r="AL213" s="11"/>
      <c r="AM213" s="11"/>
      <c r="AN213" s="11"/>
      <c r="AO213" s="11">
        <v>0.0</v>
      </c>
      <c r="AP213" s="11"/>
      <c r="AQ213" s="14"/>
      <c r="AR213" s="11"/>
      <c r="AS213" s="11"/>
      <c r="AT213" s="11"/>
      <c r="AU213" s="11"/>
      <c r="AV213" s="11">
        <v>0.0</v>
      </c>
      <c r="AW213" s="11"/>
      <c r="AX213" s="14"/>
      <c r="AY213" s="11"/>
      <c r="AZ213" s="11"/>
      <c r="BA213" s="11"/>
      <c r="BB213" s="11"/>
      <c r="BC213" s="11">
        <v>0.0</v>
      </c>
      <c r="BD213" s="11"/>
      <c r="BE213" s="11"/>
    </row>
    <row r="214" ht="15.75" customHeight="1">
      <c r="A214" s="11" t="s">
        <v>246</v>
      </c>
      <c r="B214" s="11" t="s">
        <v>43</v>
      </c>
      <c r="C214" s="11">
        <v>72.0</v>
      </c>
      <c r="D214" s="11">
        <v>204.0</v>
      </c>
      <c r="E214" s="11">
        <v>4.63</v>
      </c>
      <c r="F214" s="11">
        <v>0.517828960687917</v>
      </c>
      <c r="G214" s="11"/>
      <c r="H214" s="11"/>
      <c r="I214" s="11">
        <v>35.0</v>
      </c>
      <c r="J214" s="11">
        <v>0.618949137843801</v>
      </c>
      <c r="K214" s="11">
        <v>123.0</v>
      </c>
      <c r="L214" s="11">
        <v>0.804390706149081</v>
      </c>
      <c r="M214" s="11"/>
      <c r="N214" s="11"/>
      <c r="O214" s="11"/>
      <c r="P214" s="11"/>
      <c r="Q214" s="11">
        <v>1.9411688046808</v>
      </c>
      <c r="R214" s="11">
        <v>0.647056268226933</v>
      </c>
      <c r="S214" s="11">
        <v>5.0</v>
      </c>
      <c r="T214" s="11">
        <v>151.0</v>
      </c>
      <c r="U214" s="11">
        <v>129.0</v>
      </c>
      <c r="V214" s="14"/>
      <c r="W214" s="11">
        <v>13.0</v>
      </c>
      <c r="X214" s="11">
        <v>119.0</v>
      </c>
      <c r="Y214" s="11">
        <v>0.0</v>
      </c>
      <c r="Z214" s="11">
        <v>51.0</v>
      </c>
      <c r="AA214" s="11">
        <v>170.0</v>
      </c>
      <c r="AB214" s="11">
        <v>13.0769230769231</v>
      </c>
      <c r="AC214" s="14"/>
      <c r="AD214" s="11">
        <v>16.0</v>
      </c>
      <c r="AE214" s="11">
        <v>94.0</v>
      </c>
      <c r="AF214" s="11">
        <v>0.0</v>
      </c>
      <c r="AG214" s="11">
        <v>111.0</v>
      </c>
      <c r="AH214" s="11">
        <v>205.0</v>
      </c>
      <c r="AI214" s="11">
        <v>12.8125</v>
      </c>
      <c r="AJ214" s="14"/>
      <c r="AK214" s="11">
        <v>6.0</v>
      </c>
      <c r="AL214" s="11">
        <v>143.0</v>
      </c>
      <c r="AM214" s="11">
        <v>0.0</v>
      </c>
      <c r="AN214" s="11">
        <v>0.0</v>
      </c>
      <c r="AO214" s="11">
        <v>143.0</v>
      </c>
      <c r="AP214" s="11">
        <v>23.8333333333333</v>
      </c>
      <c r="AQ214" s="14"/>
      <c r="AR214" s="11"/>
      <c r="AS214" s="11"/>
      <c r="AT214" s="11"/>
      <c r="AU214" s="11"/>
      <c r="AV214" s="11">
        <v>0.0</v>
      </c>
      <c r="AW214" s="11"/>
      <c r="AX214" s="14"/>
      <c r="AY214" s="11"/>
      <c r="AZ214" s="11"/>
      <c r="BA214" s="11"/>
      <c r="BB214" s="11"/>
      <c r="BC214" s="11">
        <v>0.0</v>
      </c>
      <c r="BD214" s="11"/>
      <c r="BE214" s="11"/>
    </row>
    <row r="215" ht="15.75" customHeight="1">
      <c r="A215" s="11" t="s">
        <v>263</v>
      </c>
      <c r="B215" s="11" t="s">
        <v>43</v>
      </c>
      <c r="C215" s="11">
        <v>69.25</v>
      </c>
      <c r="D215" s="11">
        <v>196.0</v>
      </c>
      <c r="E215" s="11">
        <v>4.52</v>
      </c>
      <c r="F215" s="11">
        <v>0.882549839249352</v>
      </c>
      <c r="G215" s="11">
        <v>20.0</v>
      </c>
      <c r="H215" s="11">
        <v>-0.0692761987632082</v>
      </c>
      <c r="I215" s="11">
        <v>35.5</v>
      </c>
      <c r="J215" s="11">
        <v>0.73468835031234</v>
      </c>
      <c r="K215" s="11">
        <v>122.0</v>
      </c>
      <c r="L215" s="11">
        <v>0.69880929068416</v>
      </c>
      <c r="M215" s="11">
        <v>4.2</v>
      </c>
      <c r="N215" s="11">
        <v>0.824711297883667</v>
      </c>
      <c r="O215" s="11">
        <v>6.87</v>
      </c>
      <c r="P215" s="11">
        <v>0.870098674273026</v>
      </c>
      <c r="Q215" s="11">
        <v>3.94158125363934</v>
      </c>
      <c r="R215" s="11">
        <v>0.65693020893989</v>
      </c>
      <c r="S215" s="11">
        <v>6.0</v>
      </c>
      <c r="T215" s="11">
        <v>182.0</v>
      </c>
      <c r="U215" s="11">
        <v>150.0</v>
      </c>
      <c r="V215" s="14"/>
      <c r="W215" s="11">
        <v>8.0</v>
      </c>
      <c r="X215" s="11">
        <v>24.0</v>
      </c>
      <c r="Y215" s="11">
        <v>0.0</v>
      </c>
      <c r="Z215" s="11">
        <v>28.0</v>
      </c>
      <c r="AA215" s="11">
        <v>52.0</v>
      </c>
      <c r="AB215" s="11">
        <v>6.5</v>
      </c>
      <c r="AC215" s="14"/>
      <c r="AD215" s="11"/>
      <c r="AE215" s="11"/>
      <c r="AF215" s="11"/>
      <c r="AG215" s="11"/>
      <c r="AH215" s="11">
        <v>0.0</v>
      </c>
      <c r="AI215" s="11"/>
      <c r="AJ215" s="14"/>
      <c r="AK215" s="11">
        <v>11.0</v>
      </c>
      <c r="AL215" s="11">
        <v>79.0</v>
      </c>
      <c r="AM215" s="11">
        <v>0.0</v>
      </c>
      <c r="AN215" s="11">
        <v>77.0</v>
      </c>
      <c r="AO215" s="11">
        <v>156.0</v>
      </c>
      <c r="AP215" s="11">
        <v>14.1818181818182</v>
      </c>
      <c r="AQ215" s="14"/>
      <c r="AR215" s="11">
        <v>13.0</v>
      </c>
      <c r="AS215" s="11">
        <v>99.0</v>
      </c>
      <c r="AT215" s="11">
        <v>1.0</v>
      </c>
      <c r="AU215" s="11">
        <v>100.0</v>
      </c>
      <c r="AV215" s="11">
        <v>200.0</v>
      </c>
      <c r="AW215" s="11">
        <v>15.3846153846154</v>
      </c>
      <c r="AX215" s="14"/>
      <c r="AY215" s="11">
        <v>13.0</v>
      </c>
      <c r="AZ215" s="11">
        <v>77.0</v>
      </c>
      <c r="BA215" s="11">
        <v>0.0</v>
      </c>
      <c r="BB215" s="11">
        <v>125.0</v>
      </c>
      <c r="BC215" s="11">
        <v>202.0</v>
      </c>
      <c r="BD215" s="11">
        <v>15.5384615384615</v>
      </c>
      <c r="BE215" s="11"/>
    </row>
    <row r="216" ht="15.75" customHeight="1">
      <c r="A216" s="11" t="s">
        <v>267</v>
      </c>
      <c r="B216" s="11" t="s">
        <v>43</v>
      </c>
      <c r="C216" s="11">
        <v>68.13</v>
      </c>
      <c r="D216" s="11">
        <v>196.0</v>
      </c>
      <c r="E216" s="11">
        <v>4.48</v>
      </c>
      <c r="F216" s="11">
        <v>1.01517561327169</v>
      </c>
      <c r="G216" s="11">
        <v>17.0</v>
      </c>
      <c r="H216" s="11">
        <v>-0.495871738515597</v>
      </c>
      <c r="I216" s="11">
        <v>35.0</v>
      </c>
      <c r="J216" s="11">
        <v>0.618949137843801</v>
      </c>
      <c r="K216" s="11">
        <v>118.0</v>
      </c>
      <c r="L216" s="11">
        <v>0.276483628824479</v>
      </c>
      <c r="M216" s="11">
        <v>4.15</v>
      </c>
      <c r="N216" s="11">
        <v>1.00374174802275</v>
      </c>
      <c r="O216" s="11">
        <v>7.15</v>
      </c>
      <c r="P216" s="11">
        <v>0.179559597958053</v>
      </c>
      <c r="Q216" s="11">
        <v>2.59803798740517</v>
      </c>
      <c r="R216" s="11">
        <v>0.433006331234195</v>
      </c>
      <c r="S216" s="11">
        <v>7.0</v>
      </c>
      <c r="T216" s="11">
        <v>230.0</v>
      </c>
      <c r="U216" s="11">
        <v>181.0</v>
      </c>
      <c r="V216" s="14"/>
      <c r="W216" s="11">
        <v>2.0</v>
      </c>
      <c r="X216" s="11">
        <v>0.0</v>
      </c>
      <c r="Y216" s="11">
        <v>0.0</v>
      </c>
      <c r="Z216" s="11">
        <v>9.0</v>
      </c>
      <c r="AA216" s="11">
        <v>9.0</v>
      </c>
      <c r="AB216" s="11">
        <v>4.5</v>
      </c>
      <c r="AC216" s="14"/>
      <c r="AD216" s="11">
        <v>5.0</v>
      </c>
      <c r="AE216" s="11">
        <v>89.0</v>
      </c>
      <c r="AF216" s="11">
        <v>0.0</v>
      </c>
      <c r="AG216" s="11">
        <v>3.0</v>
      </c>
      <c r="AH216" s="11">
        <v>92.0</v>
      </c>
      <c r="AI216" s="11">
        <v>18.4</v>
      </c>
      <c r="AJ216" s="14"/>
      <c r="AK216" s="11">
        <v>6.0</v>
      </c>
      <c r="AL216" s="11">
        <v>51.0</v>
      </c>
      <c r="AM216" s="11">
        <v>0.0</v>
      </c>
      <c r="AN216" s="11">
        <v>51.0</v>
      </c>
      <c r="AO216" s="11">
        <v>102.0</v>
      </c>
      <c r="AP216" s="11">
        <v>17.0</v>
      </c>
      <c r="AQ216" s="14"/>
      <c r="AR216" s="11">
        <v>10.0</v>
      </c>
      <c r="AS216" s="11">
        <v>51.0</v>
      </c>
      <c r="AT216" s="11">
        <v>0.0</v>
      </c>
      <c r="AU216" s="11">
        <v>150.0</v>
      </c>
      <c r="AV216" s="11">
        <v>201.0</v>
      </c>
      <c r="AW216" s="11">
        <v>20.1</v>
      </c>
      <c r="AX216" s="14"/>
      <c r="AY216" s="11">
        <v>16.0</v>
      </c>
      <c r="AZ216" s="11">
        <v>240.0</v>
      </c>
      <c r="BA216" s="11">
        <v>0.0</v>
      </c>
      <c r="BB216" s="11">
        <v>123.0</v>
      </c>
      <c r="BC216" s="11">
        <v>363.0</v>
      </c>
      <c r="BD216" s="11">
        <v>22.6875</v>
      </c>
      <c r="BE216" s="11"/>
    </row>
    <row r="217" ht="15.75" customHeight="1">
      <c r="A217" s="11" t="s">
        <v>273</v>
      </c>
      <c r="B217" s="11" t="s">
        <v>43</v>
      </c>
      <c r="C217" s="11">
        <v>71.38</v>
      </c>
      <c r="D217" s="11">
        <v>227.0</v>
      </c>
      <c r="E217" s="11">
        <v>4.37</v>
      </c>
      <c r="F217" s="11">
        <v>1.37989649183312</v>
      </c>
      <c r="G217" s="11">
        <v>31.0</v>
      </c>
      <c r="H217" s="11">
        <v>1.49490744699555</v>
      </c>
      <c r="I217" s="11">
        <v>33.5</v>
      </c>
      <c r="J217" s="11">
        <v>0.271731500438184</v>
      </c>
      <c r="K217" s="11">
        <v>121.0</v>
      </c>
      <c r="L217" s="11">
        <v>0.59322787521924</v>
      </c>
      <c r="M217" s="11">
        <v>4.38</v>
      </c>
      <c r="N217" s="11">
        <v>0.180201677382978</v>
      </c>
      <c r="O217" s="11">
        <v>6.96</v>
      </c>
      <c r="P217" s="11">
        <v>0.648139685457499</v>
      </c>
      <c r="Q217" s="11">
        <v>4.56810467732658</v>
      </c>
      <c r="R217" s="11">
        <v>0.761350779554429</v>
      </c>
      <c r="S217" s="11">
        <v>3.0</v>
      </c>
      <c r="T217" s="11">
        <v>96.0</v>
      </c>
      <c r="U217" s="11">
        <v>85.0</v>
      </c>
      <c r="V217" s="14"/>
      <c r="W217" s="11">
        <v>16.0</v>
      </c>
      <c r="X217" s="11">
        <v>170.0</v>
      </c>
      <c r="Y217" s="11">
        <v>0.0</v>
      </c>
      <c r="Z217" s="11">
        <v>30.0</v>
      </c>
      <c r="AA217" s="11">
        <v>200.0</v>
      </c>
      <c r="AB217" s="11">
        <v>12.5</v>
      </c>
      <c r="AC217" s="14"/>
      <c r="AD217" s="11">
        <v>16.0</v>
      </c>
      <c r="AE217" s="11">
        <v>306.0</v>
      </c>
      <c r="AF217" s="11">
        <v>0.0</v>
      </c>
      <c r="AG217" s="11">
        <v>49.0</v>
      </c>
      <c r="AH217" s="11">
        <v>355.0</v>
      </c>
      <c r="AI217" s="11">
        <v>22.1875</v>
      </c>
      <c r="AJ217" s="14"/>
      <c r="AK217" s="11">
        <v>14.0</v>
      </c>
      <c r="AL217" s="11">
        <v>79.0</v>
      </c>
      <c r="AM217" s="11">
        <v>0.0</v>
      </c>
      <c r="AN217" s="11">
        <v>82.0</v>
      </c>
      <c r="AO217" s="11">
        <v>161.0</v>
      </c>
      <c r="AP217" s="11">
        <v>11.5</v>
      </c>
      <c r="AQ217" s="14"/>
      <c r="AR217" s="11">
        <v>11.0</v>
      </c>
      <c r="AS217" s="11">
        <v>59.0</v>
      </c>
      <c r="AT217" s="11">
        <v>0.0</v>
      </c>
      <c r="AU217" s="11">
        <v>36.0</v>
      </c>
      <c r="AV217" s="11">
        <v>95.0</v>
      </c>
      <c r="AW217" s="11">
        <v>8.63636363636364</v>
      </c>
      <c r="AX217" s="14"/>
      <c r="AY217" s="11"/>
      <c r="AZ217" s="11"/>
      <c r="BA217" s="11"/>
      <c r="BB217" s="11"/>
      <c r="BC217" s="11">
        <v>0.0</v>
      </c>
      <c r="BD217" s="11"/>
      <c r="BE217" s="11"/>
    </row>
    <row r="218" ht="15.75" customHeight="1">
      <c r="A218" s="11" t="s">
        <v>286</v>
      </c>
      <c r="B218" s="11" t="s">
        <v>43</v>
      </c>
      <c r="C218" s="11">
        <v>73.38</v>
      </c>
      <c r="D218" s="11">
        <v>230.0</v>
      </c>
      <c r="E218" s="11">
        <v>4.6</v>
      </c>
      <c r="F218" s="11">
        <v>0.617298291204673</v>
      </c>
      <c r="G218" s="11">
        <v>24.0</v>
      </c>
      <c r="H218" s="11">
        <v>0.499517854239977</v>
      </c>
      <c r="I218" s="11">
        <v>31.5</v>
      </c>
      <c r="J218" s="11">
        <v>-0.191225349435972</v>
      </c>
      <c r="K218" s="11">
        <v>118.0</v>
      </c>
      <c r="L218" s="11">
        <v>0.276483628824479</v>
      </c>
      <c r="M218" s="11">
        <v>4.24</v>
      </c>
      <c r="N218" s="11">
        <v>0.681486937772402</v>
      </c>
      <c r="O218" s="11">
        <v>6.75</v>
      </c>
      <c r="P218" s="11">
        <v>1.16604399269373</v>
      </c>
      <c r="Q218" s="11">
        <v>3.04960535529929</v>
      </c>
      <c r="R218" s="11">
        <v>0.508267559216548</v>
      </c>
      <c r="S218" s="11">
        <v>2.0</v>
      </c>
      <c r="T218" s="11">
        <v>48.0</v>
      </c>
      <c r="U218" s="11">
        <v>43.0</v>
      </c>
      <c r="V218" s="14"/>
      <c r="W218" s="11">
        <v>13.0</v>
      </c>
      <c r="X218" s="11">
        <v>677.0</v>
      </c>
      <c r="Y218" s="11">
        <v>0.0</v>
      </c>
      <c r="Z218" s="11">
        <v>0.0</v>
      </c>
      <c r="AA218" s="11">
        <v>677.0</v>
      </c>
      <c r="AB218" s="11">
        <v>52.0769230769231</v>
      </c>
      <c r="AC218" s="14"/>
      <c r="AD218" s="11">
        <v>16.0</v>
      </c>
      <c r="AE218" s="11">
        <v>927.0</v>
      </c>
      <c r="AF218" s="11">
        <v>0.0</v>
      </c>
      <c r="AG218" s="11">
        <v>4.0</v>
      </c>
      <c r="AH218" s="11">
        <v>931.0</v>
      </c>
      <c r="AI218" s="11">
        <v>58.1875</v>
      </c>
      <c r="AJ218" s="14"/>
      <c r="AK218" s="11">
        <v>6.0</v>
      </c>
      <c r="AL218" s="11">
        <v>301.0</v>
      </c>
      <c r="AM218" s="11">
        <v>0.0</v>
      </c>
      <c r="AN218" s="11">
        <v>0.0</v>
      </c>
      <c r="AO218" s="11">
        <v>301.0</v>
      </c>
      <c r="AP218" s="11">
        <v>50.1666666666667</v>
      </c>
      <c r="AQ218" s="14"/>
      <c r="AR218" s="11">
        <v>12.0</v>
      </c>
      <c r="AS218" s="11">
        <v>781.0</v>
      </c>
      <c r="AT218" s="11">
        <v>0.0</v>
      </c>
      <c r="AU218" s="11">
        <v>5.0</v>
      </c>
      <c r="AV218" s="11">
        <v>786.0</v>
      </c>
      <c r="AW218" s="11">
        <v>65.5</v>
      </c>
      <c r="AX218" s="14"/>
      <c r="AY218" s="11">
        <v>15.0</v>
      </c>
      <c r="AZ218" s="11">
        <v>943.0</v>
      </c>
      <c r="BA218" s="11">
        <v>0.0</v>
      </c>
      <c r="BB218" s="11">
        <v>2.0</v>
      </c>
      <c r="BC218" s="11">
        <v>945.0</v>
      </c>
      <c r="BD218" s="11">
        <v>63.0</v>
      </c>
      <c r="BE218" s="11"/>
    </row>
    <row r="219" ht="15.75" customHeight="1">
      <c r="A219" s="11" t="s">
        <v>302</v>
      </c>
      <c r="B219" s="11" t="s">
        <v>43</v>
      </c>
      <c r="C219" s="11">
        <v>71.0</v>
      </c>
      <c r="D219" s="11">
        <v>219.0</v>
      </c>
      <c r="E219" s="11">
        <v>4.65</v>
      </c>
      <c r="F219" s="11">
        <v>0.451516073676746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>
        <v>0.451516073676746</v>
      </c>
      <c r="R219" s="11">
        <v>0.451516073676746</v>
      </c>
      <c r="S219" s="11">
        <v>4.0</v>
      </c>
      <c r="T219" s="11">
        <v>131.0</v>
      </c>
      <c r="U219" s="11">
        <v>112.0</v>
      </c>
      <c r="V219" s="14"/>
      <c r="W219" s="11"/>
      <c r="X219" s="11"/>
      <c r="Y219" s="11"/>
      <c r="Z219" s="11"/>
      <c r="AA219" s="11">
        <v>0.0</v>
      </c>
      <c r="AB219" s="11"/>
      <c r="AC219" s="14"/>
      <c r="AD219" s="11"/>
      <c r="AE219" s="11"/>
      <c r="AF219" s="11"/>
      <c r="AG219" s="11"/>
      <c r="AH219" s="11">
        <v>0.0</v>
      </c>
      <c r="AI219" s="11"/>
      <c r="AJ219" s="14"/>
      <c r="AK219" s="11"/>
      <c r="AL219" s="11"/>
      <c r="AM219" s="11"/>
      <c r="AN219" s="11"/>
      <c r="AO219" s="11">
        <v>0.0</v>
      </c>
      <c r="AP219" s="11"/>
      <c r="AQ219" s="14"/>
      <c r="AR219" s="11"/>
      <c r="AS219" s="11"/>
      <c r="AT219" s="11"/>
      <c r="AU219" s="11"/>
      <c r="AV219" s="11">
        <v>0.0</v>
      </c>
      <c r="AW219" s="11"/>
      <c r="AX219" s="14"/>
      <c r="AY219" s="11"/>
      <c r="AZ219" s="11"/>
      <c r="BA219" s="11"/>
      <c r="BB219" s="11"/>
      <c r="BC219" s="11">
        <v>0.0</v>
      </c>
      <c r="BD219" s="11"/>
      <c r="BE219" s="11"/>
    </row>
    <row r="220" ht="15.75" customHeight="1">
      <c r="A220" s="11" t="s">
        <v>320</v>
      </c>
      <c r="B220" s="11" t="s">
        <v>43</v>
      </c>
      <c r="C220" s="11">
        <v>72.38</v>
      </c>
      <c r="D220" s="11">
        <v>221.0</v>
      </c>
      <c r="E220" s="11">
        <v>4.55</v>
      </c>
      <c r="F220" s="11">
        <v>0.783080508732597</v>
      </c>
      <c r="G220" s="11">
        <v>17.0</v>
      </c>
      <c r="H220" s="11">
        <v>-0.495871738515597</v>
      </c>
      <c r="I220" s="11">
        <v>35.5</v>
      </c>
      <c r="J220" s="11">
        <v>0.73468835031234</v>
      </c>
      <c r="K220" s="11">
        <v>118.0</v>
      </c>
      <c r="L220" s="11">
        <v>0.276483628824479</v>
      </c>
      <c r="M220" s="11"/>
      <c r="N220" s="11"/>
      <c r="O220" s="11"/>
      <c r="P220" s="11"/>
      <c r="Q220" s="11">
        <v>1.29838074935382</v>
      </c>
      <c r="R220" s="11">
        <v>0.324595187338455</v>
      </c>
      <c r="S220" s="11"/>
      <c r="T220" s="11"/>
      <c r="U220" s="11"/>
      <c r="V220" s="14"/>
      <c r="W220" s="11">
        <v>2.0</v>
      </c>
      <c r="X220" s="11">
        <v>0.0</v>
      </c>
      <c r="Y220" s="11">
        <v>0.0</v>
      </c>
      <c r="Z220" s="11">
        <v>5.0</v>
      </c>
      <c r="AA220" s="11">
        <v>5.0</v>
      </c>
      <c r="AB220" s="11">
        <v>2.5</v>
      </c>
      <c r="AC220" s="14"/>
      <c r="AD220" s="11"/>
      <c r="AE220" s="11"/>
      <c r="AF220" s="11"/>
      <c r="AG220" s="11"/>
      <c r="AH220" s="11">
        <v>0.0</v>
      </c>
      <c r="AI220" s="11"/>
      <c r="AJ220" s="14"/>
      <c r="AK220" s="11"/>
      <c r="AL220" s="11"/>
      <c r="AM220" s="11"/>
      <c r="AN220" s="11"/>
      <c r="AO220" s="11">
        <v>0.0</v>
      </c>
      <c r="AP220" s="11"/>
      <c r="AQ220" s="14"/>
      <c r="AR220" s="11"/>
      <c r="AS220" s="11"/>
      <c r="AT220" s="11"/>
      <c r="AU220" s="11"/>
      <c r="AV220" s="11">
        <v>0.0</v>
      </c>
      <c r="AW220" s="11"/>
      <c r="AX220" s="14"/>
      <c r="AY220" s="11"/>
      <c r="AZ220" s="11"/>
      <c r="BA220" s="11"/>
      <c r="BB220" s="11"/>
      <c r="BC220" s="11">
        <v>0.0</v>
      </c>
      <c r="BD220" s="11"/>
      <c r="BE220" s="11"/>
    </row>
    <row r="221" ht="15.75" customHeight="1">
      <c r="A221" s="11" t="s">
        <v>324</v>
      </c>
      <c r="B221" s="11" t="s">
        <v>43</v>
      </c>
      <c r="C221" s="11">
        <v>69.5</v>
      </c>
      <c r="D221" s="11">
        <v>210.0</v>
      </c>
      <c r="E221" s="11">
        <v>4.5</v>
      </c>
      <c r="F221" s="11">
        <v>0.948862726260521</v>
      </c>
      <c r="G221" s="11">
        <v>25.0</v>
      </c>
      <c r="H221" s="11">
        <v>0.641716367490773</v>
      </c>
      <c r="I221" s="11">
        <v>38.5</v>
      </c>
      <c r="J221" s="11">
        <v>1.42912362512357</v>
      </c>
      <c r="K221" s="11">
        <v>130.0</v>
      </c>
      <c r="L221" s="11">
        <v>1.54346061440352</v>
      </c>
      <c r="M221" s="11">
        <v>4.25</v>
      </c>
      <c r="N221" s="11">
        <v>0.645680847744587</v>
      </c>
      <c r="O221" s="11">
        <v>6.87</v>
      </c>
      <c r="P221" s="11">
        <v>0.870098674273026</v>
      </c>
      <c r="Q221" s="11">
        <v>6.078942855296</v>
      </c>
      <c r="R221" s="11">
        <v>1.01315714254933</v>
      </c>
      <c r="S221" s="11"/>
      <c r="T221" s="11"/>
      <c r="U221" s="11"/>
      <c r="V221" s="14"/>
      <c r="W221" s="11"/>
      <c r="X221" s="11"/>
      <c r="Y221" s="11"/>
      <c r="Z221" s="11"/>
      <c r="AA221" s="11">
        <v>0.0</v>
      </c>
      <c r="AB221" s="11"/>
      <c r="AC221" s="14"/>
      <c r="AD221" s="11"/>
      <c r="AE221" s="11"/>
      <c r="AF221" s="11"/>
      <c r="AG221" s="11"/>
      <c r="AH221" s="11">
        <v>0.0</v>
      </c>
      <c r="AI221" s="11"/>
      <c r="AJ221" s="14"/>
      <c r="AK221" s="11"/>
      <c r="AL221" s="11"/>
      <c r="AM221" s="11"/>
      <c r="AN221" s="11"/>
      <c r="AO221" s="11">
        <v>0.0</v>
      </c>
      <c r="AP221" s="11"/>
      <c r="AQ221" s="14"/>
      <c r="AR221" s="11"/>
      <c r="AS221" s="11"/>
      <c r="AT221" s="11"/>
      <c r="AU221" s="11"/>
      <c r="AV221" s="11">
        <v>0.0</v>
      </c>
      <c r="AW221" s="11"/>
      <c r="AX221" s="14"/>
      <c r="AY221" s="11"/>
      <c r="AZ221" s="11"/>
      <c r="BA221" s="11"/>
      <c r="BB221" s="11"/>
      <c r="BC221" s="11">
        <v>0.0</v>
      </c>
      <c r="BD221" s="11"/>
      <c r="BE221" s="11"/>
    </row>
    <row r="222" ht="15.75" customHeight="1">
      <c r="A222" s="11" t="s">
        <v>326</v>
      </c>
      <c r="B222" s="11" t="s">
        <v>43</v>
      </c>
      <c r="C222" s="11">
        <v>69.0</v>
      </c>
      <c r="D222" s="11">
        <v>209.0</v>
      </c>
      <c r="E222" s="11">
        <v>4.54</v>
      </c>
      <c r="F222" s="11">
        <v>0.816236952238181</v>
      </c>
      <c r="G222" s="11">
        <v>20.0</v>
      </c>
      <c r="H222" s="11">
        <v>-0.0692761987632082</v>
      </c>
      <c r="I222" s="11"/>
      <c r="J222" s="11"/>
      <c r="K222" s="11"/>
      <c r="L222" s="11"/>
      <c r="M222" s="11">
        <v>4.43</v>
      </c>
      <c r="N222" s="11">
        <v>0.00117122724389756</v>
      </c>
      <c r="O222" s="11">
        <v>7.21</v>
      </c>
      <c r="P222" s="11">
        <v>0.0315869387477022</v>
      </c>
      <c r="Q222" s="11">
        <v>0.779718919466572</v>
      </c>
      <c r="R222" s="11">
        <v>0.194929729866643</v>
      </c>
      <c r="S222" s="11"/>
      <c r="T222" s="11"/>
      <c r="U222" s="11"/>
      <c r="V222" s="14"/>
      <c r="W222" s="11"/>
      <c r="X222" s="11"/>
      <c r="Y222" s="11"/>
      <c r="Z222" s="11"/>
      <c r="AA222" s="11">
        <v>0.0</v>
      </c>
      <c r="AB222" s="11"/>
      <c r="AC222" s="14"/>
      <c r="AD222" s="11"/>
      <c r="AE222" s="11"/>
      <c r="AF222" s="11"/>
      <c r="AG222" s="11"/>
      <c r="AH222" s="11">
        <v>0.0</v>
      </c>
      <c r="AI222" s="11"/>
      <c r="AJ222" s="14"/>
      <c r="AK222" s="11"/>
      <c r="AL222" s="11"/>
      <c r="AM222" s="11"/>
      <c r="AN222" s="11"/>
      <c r="AO222" s="11">
        <v>0.0</v>
      </c>
      <c r="AP222" s="11"/>
      <c r="AQ222" s="14"/>
      <c r="AR222" s="11"/>
      <c r="AS222" s="11"/>
      <c r="AT222" s="11"/>
      <c r="AU222" s="11"/>
      <c r="AV222" s="11">
        <v>0.0</v>
      </c>
      <c r="AW222" s="11"/>
      <c r="AX222" s="14"/>
      <c r="AY222" s="11"/>
      <c r="AZ222" s="11"/>
      <c r="BA222" s="11"/>
      <c r="BB222" s="11"/>
      <c r="BC222" s="11">
        <v>0.0</v>
      </c>
      <c r="BD222" s="11"/>
      <c r="BE222" s="11"/>
    </row>
    <row r="223" ht="15.75" customHeight="1">
      <c r="A223" s="11" t="s">
        <v>329</v>
      </c>
      <c r="B223" s="11" t="s">
        <v>43</v>
      </c>
      <c r="C223" s="11">
        <v>71.13</v>
      </c>
      <c r="D223" s="11">
        <v>208.0</v>
      </c>
      <c r="E223" s="11">
        <v>4.55</v>
      </c>
      <c r="F223" s="11">
        <v>0.783080508732597</v>
      </c>
      <c r="G223" s="11">
        <v>15.0</v>
      </c>
      <c r="H223" s="11">
        <v>-0.78026876501719</v>
      </c>
      <c r="I223" s="11">
        <v>30.5</v>
      </c>
      <c r="J223" s="11">
        <v>-0.42270377437305</v>
      </c>
      <c r="K223" s="11">
        <v>119.0</v>
      </c>
      <c r="L223" s="11">
        <v>0.3820650442894</v>
      </c>
      <c r="M223" s="11">
        <v>4.4</v>
      </c>
      <c r="N223" s="11">
        <v>0.108589497327344</v>
      </c>
      <c r="O223" s="11">
        <v>7.12</v>
      </c>
      <c r="P223" s="11">
        <v>0.253545927563229</v>
      </c>
      <c r="Q223" s="11">
        <v>0.324308438522329</v>
      </c>
      <c r="R223" s="11">
        <v>0.0540514064203881</v>
      </c>
      <c r="S223" s="11">
        <v>5.0</v>
      </c>
      <c r="T223" s="11">
        <v>164.0</v>
      </c>
      <c r="U223" s="11">
        <v>138.0</v>
      </c>
      <c r="V223" s="14"/>
      <c r="W223" s="11">
        <v>3.0</v>
      </c>
      <c r="X223" s="11">
        <v>9.0</v>
      </c>
      <c r="Y223" s="11">
        <v>0.0</v>
      </c>
      <c r="Z223" s="11">
        <v>30.0</v>
      </c>
      <c r="AA223" s="11">
        <v>39.0</v>
      </c>
      <c r="AB223" s="11">
        <v>13.0</v>
      </c>
      <c r="AC223" s="14"/>
      <c r="AD223" s="11"/>
      <c r="AE223" s="11"/>
      <c r="AF223" s="11"/>
      <c r="AG223" s="11"/>
      <c r="AH223" s="11">
        <v>0.0</v>
      </c>
      <c r="AI223" s="11"/>
      <c r="AJ223" s="14"/>
      <c r="AK223" s="11">
        <v>5.0</v>
      </c>
      <c r="AL223" s="11">
        <v>112.0</v>
      </c>
      <c r="AM223" s="11">
        <v>0.0</v>
      </c>
      <c r="AN223" s="11">
        <v>14.0</v>
      </c>
      <c r="AO223" s="11">
        <v>126.0</v>
      </c>
      <c r="AP223" s="11">
        <v>25.2</v>
      </c>
      <c r="AQ223" s="14"/>
      <c r="AR223" s="11">
        <v>15.0</v>
      </c>
      <c r="AS223" s="11">
        <v>283.0</v>
      </c>
      <c r="AT223" s="11">
        <v>0.0</v>
      </c>
      <c r="AU223" s="11">
        <v>164.0</v>
      </c>
      <c r="AV223" s="11">
        <v>447.0</v>
      </c>
      <c r="AW223" s="11">
        <v>29.8</v>
      </c>
      <c r="AX223" s="14"/>
      <c r="AY223" s="11">
        <v>9.0</v>
      </c>
      <c r="AZ223" s="11">
        <v>171.0</v>
      </c>
      <c r="BA223" s="11">
        <v>0.0</v>
      </c>
      <c r="BB223" s="11">
        <v>0.0</v>
      </c>
      <c r="BC223" s="11">
        <v>171.0</v>
      </c>
      <c r="BD223" s="11">
        <v>19.0</v>
      </c>
      <c r="BE223" s="11"/>
    </row>
    <row r="224" ht="15.75" customHeight="1">
      <c r="A224" s="11" t="s">
        <v>331</v>
      </c>
      <c r="B224" s="11" t="s">
        <v>43</v>
      </c>
      <c r="C224" s="11">
        <v>70.5</v>
      </c>
      <c r="D224" s="11">
        <v>223.0</v>
      </c>
      <c r="E224" s="11">
        <v>4.53</v>
      </c>
      <c r="F224" s="11">
        <v>0.849393395743765</v>
      </c>
      <c r="G224" s="11">
        <v>28.0</v>
      </c>
      <c r="H224" s="11">
        <v>1.06831190724316</v>
      </c>
      <c r="I224" s="11">
        <v>35.0</v>
      </c>
      <c r="J224" s="11">
        <v>0.618949137843801</v>
      </c>
      <c r="K224" s="11">
        <v>115.0</v>
      </c>
      <c r="L224" s="11">
        <v>-0.0402606175702815</v>
      </c>
      <c r="M224" s="11">
        <v>4.62</v>
      </c>
      <c r="N224" s="11">
        <v>-0.679144483284611</v>
      </c>
      <c r="O224" s="11"/>
      <c r="P224" s="11"/>
      <c r="Q224" s="11">
        <v>1.81724933997584</v>
      </c>
      <c r="R224" s="11">
        <v>0.363449867995167</v>
      </c>
      <c r="S224" s="11">
        <v>6.0</v>
      </c>
      <c r="T224" s="11">
        <v>189.0</v>
      </c>
      <c r="U224" s="11">
        <v>155.0</v>
      </c>
      <c r="V224" s="14"/>
      <c r="W224" s="11">
        <v>8.0</v>
      </c>
      <c r="X224" s="11">
        <v>155.0</v>
      </c>
      <c r="Y224" s="11">
        <v>0.0</v>
      </c>
      <c r="Z224" s="11">
        <v>20.0</v>
      </c>
      <c r="AA224" s="11">
        <v>175.0</v>
      </c>
      <c r="AB224" s="11">
        <v>21.875</v>
      </c>
      <c r="AC224" s="14"/>
      <c r="AD224" s="11">
        <v>11.0</v>
      </c>
      <c r="AE224" s="11">
        <v>49.0</v>
      </c>
      <c r="AF224" s="11">
        <v>0.0</v>
      </c>
      <c r="AG224" s="11">
        <v>73.0</v>
      </c>
      <c r="AH224" s="11">
        <v>122.0</v>
      </c>
      <c r="AI224" s="11">
        <v>11.0909090909091</v>
      </c>
      <c r="AJ224" s="14"/>
      <c r="AK224" s="11"/>
      <c r="AL224" s="11"/>
      <c r="AM224" s="11"/>
      <c r="AN224" s="11"/>
      <c r="AO224" s="11">
        <v>0.0</v>
      </c>
      <c r="AP224" s="11"/>
      <c r="AQ224" s="14"/>
      <c r="AR224" s="11">
        <v>4.0</v>
      </c>
      <c r="AS224" s="11">
        <v>49.0</v>
      </c>
      <c r="AT224" s="11">
        <v>0.0</v>
      </c>
      <c r="AU224" s="11">
        <v>61.0</v>
      </c>
      <c r="AV224" s="11">
        <v>110.0</v>
      </c>
      <c r="AW224" s="11">
        <v>27.5</v>
      </c>
      <c r="AX224" s="14"/>
      <c r="AY224" s="11"/>
      <c r="AZ224" s="11"/>
      <c r="BA224" s="11"/>
      <c r="BB224" s="11"/>
      <c r="BC224" s="11">
        <v>0.0</v>
      </c>
      <c r="BD224" s="11"/>
      <c r="BE224" s="11"/>
    </row>
    <row r="225" ht="15.75" customHeight="1">
      <c r="A225" s="11" t="s">
        <v>332</v>
      </c>
      <c r="B225" s="11" t="s">
        <v>43</v>
      </c>
      <c r="C225" s="11">
        <v>70.5</v>
      </c>
      <c r="D225" s="11">
        <v>214.0</v>
      </c>
      <c r="E225" s="11">
        <v>4.66</v>
      </c>
      <c r="F225" s="11">
        <v>0.418359630171161</v>
      </c>
      <c r="G225" s="11">
        <v>15.0</v>
      </c>
      <c r="H225" s="11">
        <v>-0.78026876501719</v>
      </c>
      <c r="I225" s="11">
        <v>32.0</v>
      </c>
      <c r="J225" s="11">
        <v>-0.0754861369674331</v>
      </c>
      <c r="K225" s="11">
        <v>118.0</v>
      </c>
      <c r="L225" s="11">
        <v>0.276483628824479</v>
      </c>
      <c r="M225" s="11">
        <v>4.4</v>
      </c>
      <c r="N225" s="11">
        <v>0.108589497327344</v>
      </c>
      <c r="O225" s="11">
        <v>6.88</v>
      </c>
      <c r="P225" s="11">
        <v>0.845436564404634</v>
      </c>
      <c r="Q225" s="11">
        <v>0.793114418742996</v>
      </c>
      <c r="R225" s="11">
        <v>0.132185736457166</v>
      </c>
      <c r="S225" s="11">
        <v>2.0</v>
      </c>
      <c r="T225" s="11">
        <v>58.0</v>
      </c>
      <c r="U225" s="11">
        <v>53.0</v>
      </c>
      <c r="V225" s="14"/>
      <c r="W225" s="11">
        <v>16.0</v>
      </c>
      <c r="X225" s="11">
        <v>312.0</v>
      </c>
      <c r="Y225" s="11">
        <v>0.0</v>
      </c>
      <c r="Z225" s="11">
        <v>128.0</v>
      </c>
      <c r="AA225" s="11">
        <v>440.0</v>
      </c>
      <c r="AB225" s="11">
        <v>27.5</v>
      </c>
      <c r="AC225" s="14"/>
      <c r="AD225" s="11">
        <v>5.0</v>
      </c>
      <c r="AE225" s="11">
        <v>191.0</v>
      </c>
      <c r="AF225" s="11">
        <v>0.0</v>
      </c>
      <c r="AG225" s="11">
        <v>0.0</v>
      </c>
      <c r="AH225" s="11">
        <v>191.0</v>
      </c>
      <c r="AI225" s="11">
        <v>38.2</v>
      </c>
      <c r="AJ225" s="14"/>
      <c r="AK225" s="11"/>
      <c r="AL225" s="11"/>
      <c r="AM225" s="11"/>
      <c r="AN225" s="11"/>
      <c r="AO225" s="11">
        <v>0.0</v>
      </c>
      <c r="AP225" s="11"/>
      <c r="AQ225" s="14"/>
      <c r="AR225" s="11"/>
      <c r="AS225" s="11"/>
      <c r="AT225" s="11"/>
      <c r="AU225" s="11"/>
      <c r="AV225" s="11">
        <v>0.0</v>
      </c>
      <c r="AW225" s="11"/>
      <c r="AX225" s="14"/>
      <c r="AY225" s="11"/>
      <c r="AZ225" s="11"/>
      <c r="BA225" s="11"/>
      <c r="BB225" s="11"/>
      <c r="BC225" s="11">
        <v>0.0</v>
      </c>
      <c r="BD225" s="11"/>
      <c r="BE225" s="11"/>
    </row>
    <row r="226" ht="15.75" customHeight="1">
      <c r="A226" s="11" t="s">
        <v>334</v>
      </c>
      <c r="B226" s="11" t="s">
        <v>43</v>
      </c>
      <c r="C226" s="11">
        <v>68.25</v>
      </c>
      <c r="D226" s="11">
        <v>208.0</v>
      </c>
      <c r="E226" s="11">
        <v>4.68</v>
      </c>
      <c r="F226" s="11">
        <v>0.352046743159993</v>
      </c>
      <c r="G226" s="11">
        <v>19.0</v>
      </c>
      <c r="H226" s="11">
        <v>-0.211474712014004</v>
      </c>
      <c r="I226" s="11">
        <v>32.5</v>
      </c>
      <c r="J226" s="11">
        <v>0.0402530755011059</v>
      </c>
      <c r="K226" s="11">
        <v>113.0</v>
      </c>
      <c r="L226" s="11">
        <v>-0.251423448500122</v>
      </c>
      <c r="M226" s="11">
        <v>4.18</v>
      </c>
      <c r="N226" s="11">
        <v>0.896323477939301</v>
      </c>
      <c r="O226" s="11">
        <v>6.95</v>
      </c>
      <c r="P226" s="11">
        <v>0.672801795325891</v>
      </c>
      <c r="Q226" s="11">
        <v>1.49852693141216</v>
      </c>
      <c r="R226" s="11">
        <v>0.249754488568694</v>
      </c>
      <c r="S226" s="11"/>
      <c r="T226" s="11"/>
      <c r="U226" s="11"/>
      <c r="V226" s="14"/>
      <c r="W226" s="11"/>
      <c r="X226" s="11"/>
      <c r="Y226" s="11"/>
      <c r="Z226" s="11"/>
      <c r="AA226" s="11">
        <v>0.0</v>
      </c>
      <c r="AB226" s="11"/>
      <c r="AC226" s="14"/>
      <c r="AD226" s="11"/>
      <c r="AE226" s="11"/>
      <c r="AF226" s="11"/>
      <c r="AG226" s="11"/>
      <c r="AH226" s="11">
        <v>0.0</v>
      </c>
      <c r="AI226" s="11"/>
      <c r="AJ226" s="14"/>
      <c r="AK226" s="11"/>
      <c r="AL226" s="11"/>
      <c r="AM226" s="11"/>
      <c r="AN226" s="11"/>
      <c r="AO226" s="11">
        <v>0.0</v>
      </c>
      <c r="AP226" s="11"/>
      <c r="AQ226" s="14"/>
      <c r="AR226" s="11"/>
      <c r="AS226" s="11"/>
      <c r="AT226" s="11"/>
      <c r="AU226" s="11"/>
      <c r="AV226" s="11">
        <v>0.0</v>
      </c>
      <c r="AW226" s="11"/>
      <c r="AX226" s="14"/>
      <c r="AY226" s="11"/>
      <c r="AZ226" s="11"/>
      <c r="BA226" s="11"/>
      <c r="BB226" s="11"/>
      <c r="BC226" s="11">
        <v>0.0</v>
      </c>
      <c r="BD226" s="11"/>
      <c r="BE226" s="11"/>
    </row>
    <row r="227" ht="15.75" customHeight="1">
      <c r="A227" s="11" t="s">
        <v>348</v>
      </c>
      <c r="B227" s="11" t="s">
        <v>43</v>
      </c>
      <c r="C227" s="11">
        <v>70.25</v>
      </c>
      <c r="D227" s="11">
        <v>168.0</v>
      </c>
      <c r="E227" s="11">
        <v>4.34</v>
      </c>
      <c r="F227" s="11">
        <v>1.47936582234988</v>
      </c>
      <c r="G227" s="11"/>
      <c r="H227" s="11"/>
      <c r="I227" s="11">
        <v>34.0</v>
      </c>
      <c r="J227" s="11">
        <v>0.387470712906723</v>
      </c>
      <c r="K227" s="11">
        <v>121.0</v>
      </c>
      <c r="L227" s="11">
        <v>0.59322787521924</v>
      </c>
      <c r="M227" s="11"/>
      <c r="N227" s="11"/>
      <c r="O227" s="11"/>
      <c r="P227" s="11"/>
      <c r="Q227" s="11">
        <v>2.46006441047584</v>
      </c>
      <c r="R227" s="11">
        <v>0.820021470158614</v>
      </c>
      <c r="S227" s="11"/>
      <c r="T227" s="11"/>
      <c r="U227" s="11"/>
      <c r="V227" s="14"/>
      <c r="W227" s="11"/>
      <c r="X227" s="11"/>
      <c r="Y227" s="11"/>
      <c r="Z227" s="11"/>
      <c r="AA227" s="11">
        <v>0.0</v>
      </c>
      <c r="AB227" s="11"/>
      <c r="AC227" s="14"/>
      <c r="AD227" s="11">
        <v>1.0</v>
      </c>
      <c r="AE227" s="11">
        <v>0.0</v>
      </c>
      <c r="AF227" s="11">
        <v>0.0</v>
      </c>
      <c r="AG227" s="11">
        <v>5.0</v>
      </c>
      <c r="AH227" s="11">
        <v>5.0</v>
      </c>
      <c r="AI227" s="11">
        <v>5.0</v>
      </c>
      <c r="AJ227" s="14"/>
      <c r="AK227" s="11"/>
      <c r="AL227" s="11"/>
      <c r="AM227" s="11"/>
      <c r="AN227" s="11"/>
      <c r="AO227" s="11">
        <v>0.0</v>
      </c>
      <c r="AP227" s="11"/>
      <c r="AQ227" s="14"/>
      <c r="AR227" s="11"/>
      <c r="AS227" s="11"/>
      <c r="AT227" s="11"/>
      <c r="AU227" s="11"/>
      <c r="AV227" s="11">
        <v>0.0</v>
      </c>
      <c r="AW227" s="11"/>
      <c r="AX227" s="14"/>
      <c r="AY227" s="11"/>
      <c r="AZ227" s="11"/>
      <c r="BA227" s="11"/>
      <c r="BB227" s="11"/>
      <c r="BC227" s="11">
        <v>0.0</v>
      </c>
      <c r="BD227" s="11"/>
      <c r="BE227" s="11"/>
    </row>
    <row r="228" ht="15.75" customHeight="1">
      <c r="A228" s="11" t="s">
        <v>355</v>
      </c>
      <c r="B228" s="11" t="s">
        <v>43</v>
      </c>
      <c r="C228" s="11">
        <v>69.13</v>
      </c>
      <c r="D228" s="11">
        <v>199.0</v>
      </c>
      <c r="E228" s="11">
        <v>4.8</v>
      </c>
      <c r="F228" s="11">
        <v>-0.0458305789070264</v>
      </c>
      <c r="G228" s="11">
        <v>18.0</v>
      </c>
      <c r="H228" s="11">
        <v>-0.353673225264801</v>
      </c>
      <c r="I228" s="11">
        <v>32.5</v>
      </c>
      <c r="J228" s="11">
        <v>0.0402530755011059</v>
      </c>
      <c r="K228" s="11">
        <v>112.0</v>
      </c>
      <c r="L228" s="11">
        <v>-0.357004863965042</v>
      </c>
      <c r="M228" s="11">
        <v>4.21</v>
      </c>
      <c r="N228" s="11">
        <v>0.788905207855852</v>
      </c>
      <c r="O228" s="11">
        <v>7.17</v>
      </c>
      <c r="P228" s="11">
        <v>0.13023537822127</v>
      </c>
      <c r="Q228" s="11">
        <v>0.202884993441358</v>
      </c>
      <c r="R228" s="11">
        <v>0.0338141655735596</v>
      </c>
      <c r="S228" s="11"/>
      <c r="T228" s="11"/>
      <c r="U228" s="11"/>
      <c r="V228" s="14"/>
      <c r="W228" s="11">
        <v>1.0</v>
      </c>
      <c r="X228" s="11">
        <v>9.0</v>
      </c>
      <c r="Y228" s="11">
        <v>0.0</v>
      </c>
      <c r="Z228" s="11">
        <v>0.0</v>
      </c>
      <c r="AA228" s="11">
        <v>9.0</v>
      </c>
      <c r="AB228" s="11">
        <v>9.0</v>
      </c>
      <c r="AC228" s="14"/>
      <c r="AD228" s="11"/>
      <c r="AE228" s="11"/>
      <c r="AF228" s="11"/>
      <c r="AG228" s="11"/>
      <c r="AH228" s="11">
        <v>0.0</v>
      </c>
      <c r="AI228" s="11"/>
      <c r="AJ228" s="14"/>
      <c r="AK228" s="11"/>
      <c r="AL228" s="11"/>
      <c r="AM228" s="11"/>
      <c r="AN228" s="11"/>
      <c r="AO228" s="11">
        <v>0.0</v>
      </c>
      <c r="AP228" s="11"/>
      <c r="AQ228" s="14"/>
      <c r="AR228" s="11"/>
      <c r="AS228" s="11"/>
      <c r="AT228" s="11"/>
      <c r="AU228" s="11"/>
      <c r="AV228" s="11">
        <v>0.0</v>
      </c>
      <c r="AW228" s="11"/>
      <c r="AX228" s="14"/>
      <c r="AY228" s="11"/>
      <c r="AZ228" s="11"/>
      <c r="BA228" s="11"/>
      <c r="BB228" s="11"/>
      <c r="BC228" s="11">
        <v>0.0</v>
      </c>
      <c r="BD228" s="11"/>
      <c r="BE228" s="11"/>
    </row>
    <row r="229" ht="15.75" customHeight="1">
      <c r="A229" s="11" t="s">
        <v>358</v>
      </c>
      <c r="B229" s="11" t="s">
        <v>43</v>
      </c>
      <c r="C229" s="11">
        <v>70.25</v>
      </c>
      <c r="D229" s="11">
        <v>214.0</v>
      </c>
      <c r="E229" s="11">
        <v>4.73</v>
      </c>
      <c r="F229" s="11">
        <v>0.186264525632066</v>
      </c>
      <c r="G229" s="11">
        <v>21.0</v>
      </c>
      <c r="H229" s="11">
        <v>0.0729223144875881</v>
      </c>
      <c r="I229" s="11">
        <v>39.0</v>
      </c>
      <c r="J229" s="11">
        <v>1.54486283759211</v>
      </c>
      <c r="K229" s="11">
        <v>125.0</v>
      </c>
      <c r="L229" s="11">
        <v>1.01555353707892</v>
      </c>
      <c r="M229" s="11">
        <v>4.09</v>
      </c>
      <c r="N229" s="11">
        <v>1.21857828818965</v>
      </c>
      <c r="O229" s="11">
        <v>6.85</v>
      </c>
      <c r="P229" s="11">
        <v>0.919422894009811</v>
      </c>
      <c r="Q229" s="11">
        <v>4.95760439699015</v>
      </c>
      <c r="R229" s="11">
        <v>0.826267399498358</v>
      </c>
      <c r="S229" s="11">
        <v>6.0</v>
      </c>
      <c r="T229" s="11">
        <v>190.0</v>
      </c>
      <c r="U229" s="11">
        <v>156.0</v>
      </c>
      <c r="V229" s="14"/>
      <c r="W229" s="11">
        <v>1.0</v>
      </c>
      <c r="X229" s="11">
        <v>0.0</v>
      </c>
      <c r="Y229" s="11">
        <v>0.0</v>
      </c>
      <c r="Z229" s="11">
        <v>17.0</v>
      </c>
      <c r="AA229" s="11">
        <v>17.0</v>
      </c>
      <c r="AB229" s="11">
        <v>17.0</v>
      </c>
      <c r="AC229" s="14"/>
      <c r="AD229" s="11">
        <v>9.0</v>
      </c>
      <c r="AE229" s="11">
        <v>34.0</v>
      </c>
      <c r="AF229" s="11">
        <v>0.0</v>
      </c>
      <c r="AG229" s="11">
        <v>133.0</v>
      </c>
      <c r="AH229" s="11">
        <v>167.0</v>
      </c>
      <c r="AI229" s="11">
        <v>18.5555555555556</v>
      </c>
      <c r="AJ229" s="14"/>
      <c r="AK229" s="11">
        <v>16.0</v>
      </c>
      <c r="AL229" s="11">
        <v>73.0</v>
      </c>
      <c r="AM229" s="11">
        <v>0.0</v>
      </c>
      <c r="AN229" s="11">
        <v>299.0</v>
      </c>
      <c r="AO229" s="11">
        <v>372.0</v>
      </c>
      <c r="AP229" s="11">
        <v>23.25</v>
      </c>
      <c r="AQ229" s="14"/>
      <c r="AR229" s="11">
        <v>16.0</v>
      </c>
      <c r="AS229" s="11">
        <v>238.0</v>
      </c>
      <c r="AT229" s="11">
        <v>0.0</v>
      </c>
      <c r="AU229" s="11">
        <v>209.0</v>
      </c>
      <c r="AV229" s="11">
        <v>447.0</v>
      </c>
      <c r="AW229" s="11">
        <v>27.9375</v>
      </c>
      <c r="AX229" s="14"/>
      <c r="AY229" s="11">
        <v>10.0</v>
      </c>
      <c r="AZ229" s="11">
        <v>195.0</v>
      </c>
      <c r="BA229" s="11">
        <v>0.0</v>
      </c>
      <c r="BB229" s="11">
        <v>102.0</v>
      </c>
      <c r="BC229" s="11">
        <v>297.0</v>
      </c>
      <c r="BD229" s="11">
        <v>29.7</v>
      </c>
      <c r="BE229" s="11"/>
    </row>
    <row r="230" ht="15.75" customHeight="1">
      <c r="A230" s="11" t="s">
        <v>360</v>
      </c>
      <c r="B230" s="11" t="s">
        <v>43</v>
      </c>
      <c r="C230" s="11">
        <v>65.75</v>
      </c>
      <c r="D230" s="11">
        <v>190.0</v>
      </c>
      <c r="E230" s="11">
        <v>4.8</v>
      </c>
      <c r="F230" s="11">
        <v>-0.0458305789070264</v>
      </c>
      <c r="G230" s="11">
        <v>15.0</v>
      </c>
      <c r="H230" s="11">
        <v>-0.78026876501719</v>
      </c>
      <c r="I230" s="11">
        <v>34.0</v>
      </c>
      <c r="J230" s="11">
        <v>0.387470712906723</v>
      </c>
      <c r="K230" s="11">
        <v>114.0</v>
      </c>
      <c r="L230" s="11">
        <v>-0.145842033035202</v>
      </c>
      <c r="M230" s="11">
        <v>4.25</v>
      </c>
      <c r="N230" s="11">
        <v>0.645680847744587</v>
      </c>
      <c r="O230" s="11">
        <v>6.97</v>
      </c>
      <c r="P230" s="11">
        <v>0.623477575589108</v>
      </c>
      <c r="Q230" s="11">
        <v>0.684687759281</v>
      </c>
      <c r="R230" s="11">
        <v>0.114114626546833</v>
      </c>
      <c r="S230" s="11"/>
      <c r="T230" s="11"/>
      <c r="U230" s="11"/>
      <c r="V230" s="14"/>
      <c r="W230" s="11"/>
      <c r="X230" s="11"/>
      <c r="Y230" s="11"/>
      <c r="Z230" s="11"/>
      <c r="AA230" s="11">
        <v>0.0</v>
      </c>
      <c r="AB230" s="11"/>
      <c r="AC230" s="14"/>
      <c r="AD230" s="11"/>
      <c r="AE230" s="11"/>
      <c r="AF230" s="11"/>
      <c r="AG230" s="11"/>
      <c r="AH230" s="11">
        <v>0.0</v>
      </c>
      <c r="AI230" s="11"/>
      <c r="AJ230" s="14"/>
      <c r="AK230" s="11"/>
      <c r="AL230" s="11"/>
      <c r="AM230" s="11"/>
      <c r="AN230" s="11"/>
      <c r="AO230" s="11">
        <v>0.0</v>
      </c>
      <c r="AP230" s="11"/>
      <c r="AQ230" s="14"/>
      <c r="AR230" s="11"/>
      <c r="AS230" s="11"/>
      <c r="AT230" s="11"/>
      <c r="AU230" s="11"/>
      <c r="AV230" s="11">
        <v>0.0</v>
      </c>
      <c r="AW230" s="11"/>
      <c r="AX230" s="14"/>
      <c r="AY230" s="11"/>
      <c r="AZ230" s="11"/>
      <c r="BA230" s="11"/>
      <c r="BB230" s="11"/>
      <c r="BC230" s="11">
        <v>0.0</v>
      </c>
      <c r="BD230" s="11"/>
      <c r="BE230" s="11"/>
    </row>
    <row r="231" ht="15.75" customHeight="1">
      <c r="A231" s="11" t="s">
        <v>389</v>
      </c>
      <c r="B231" s="11" t="s">
        <v>43</v>
      </c>
      <c r="C231" s="11">
        <v>70.5</v>
      </c>
      <c r="D231" s="11">
        <v>213.0</v>
      </c>
      <c r="E231" s="11">
        <v>4.68</v>
      </c>
      <c r="F231" s="11">
        <v>0.352046743159993</v>
      </c>
      <c r="G231" s="11">
        <v>15.0</v>
      </c>
      <c r="H231" s="11">
        <v>-0.78026876501719</v>
      </c>
      <c r="I231" s="11">
        <v>31.0</v>
      </c>
      <c r="J231" s="11">
        <v>-0.306964561904511</v>
      </c>
      <c r="K231" s="11">
        <v>117.0</v>
      </c>
      <c r="L231" s="11">
        <v>0.170902213359559</v>
      </c>
      <c r="M231" s="11">
        <v>4.44</v>
      </c>
      <c r="N231" s="11">
        <v>-0.034634862783921</v>
      </c>
      <c r="O231" s="11">
        <v>6.97</v>
      </c>
      <c r="P231" s="11">
        <v>0.623477575589108</v>
      </c>
      <c r="Q231" s="11">
        <v>0.0245583424030382</v>
      </c>
      <c r="R231" s="11">
        <v>0.00409305706717304</v>
      </c>
      <c r="S231" s="11"/>
      <c r="T231" s="11"/>
      <c r="U231" s="11"/>
      <c r="V231" s="14"/>
      <c r="W231" s="11"/>
      <c r="X231" s="11"/>
      <c r="Y231" s="11"/>
      <c r="Z231" s="11"/>
      <c r="AA231" s="11">
        <v>0.0</v>
      </c>
      <c r="AB231" s="11"/>
      <c r="AC231" s="14"/>
      <c r="AD231" s="11"/>
      <c r="AE231" s="11"/>
      <c r="AF231" s="11"/>
      <c r="AG231" s="11"/>
      <c r="AH231" s="11">
        <v>0.0</v>
      </c>
      <c r="AI231" s="11"/>
      <c r="AJ231" s="14"/>
      <c r="AK231" s="11"/>
      <c r="AL231" s="11"/>
      <c r="AM231" s="11"/>
      <c r="AN231" s="11"/>
      <c r="AO231" s="11">
        <v>0.0</v>
      </c>
      <c r="AP231" s="11"/>
      <c r="AQ231" s="14"/>
      <c r="AR231" s="11"/>
      <c r="AS231" s="11"/>
      <c r="AT231" s="11"/>
      <c r="AU231" s="11"/>
      <c r="AV231" s="11">
        <v>0.0</v>
      </c>
      <c r="AW231" s="11"/>
      <c r="AX231" s="14"/>
      <c r="AY231" s="11"/>
      <c r="AZ231" s="11"/>
      <c r="BA231" s="11"/>
      <c r="BB231" s="11"/>
      <c r="BC231" s="11">
        <v>0.0</v>
      </c>
      <c r="BD231" s="11"/>
      <c r="BE231" s="11"/>
    </row>
    <row r="232" ht="15.75" customHeight="1">
      <c r="A232" s="11" t="s">
        <v>390</v>
      </c>
      <c r="B232" s="11" t="s">
        <v>43</v>
      </c>
      <c r="C232" s="11">
        <v>69.13</v>
      </c>
      <c r="D232" s="11">
        <v>214.0</v>
      </c>
      <c r="E232" s="11">
        <v>4.76</v>
      </c>
      <c r="F232" s="11">
        <v>0.0867951951153134</v>
      </c>
      <c r="G232" s="11">
        <v>17.0</v>
      </c>
      <c r="H232" s="11">
        <v>-0.495871738515597</v>
      </c>
      <c r="I232" s="11">
        <v>30.0</v>
      </c>
      <c r="J232" s="11">
        <v>-0.538442986841589</v>
      </c>
      <c r="K232" s="11">
        <v>110.0</v>
      </c>
      <c r="L232" s="11">
        <v>-0.568167694894883</v>
      </c>
      <c r="M232" s="11">
        <v>4.5</v>
      </c>
      <c r="N232" s="11">
        <v>-0.249471402950816</v>
      </c>
      <c r="O232" s="11">
        <v>7.13</v>
      </c>
      <c r="P232" s="11">
        <v>0.228883817694837</v>
      </c>
      <c r="Q232" s="11">
        <v>-1.53627481039273</v>
      </c>
      <c r="R232" s="11">
        <v>-0.256045801732122</v>
      </c>
      <c r="S232" s="11">
        <v>5.0</v>
      </c>
      <c r="T232" s="11">
        <v>140.0</v>
      </c>
      <c r="U232" s="11">
        <v>121.0</v>
      </c>
      <c r="V232" s="14"/>
      <c r="W232" s="11">
        <v>16.0</v>
      </c>
      <c r="X232" s="11">
        <v>131.0</v>
      </c>
      <c r="Y232" s="11">
        <v>0.0</v>
      </c>
      <c r="Z232" s="11">
        <v>138.0</v>
      </c>
      <c r="AA232" s="11">
        <v>269.0</v>
      </c>
      <c r="AB232" s="11">
        <v>16.8125</v>
      </c>
      <c r="AC232" s="14"/>
      <c r="AD232" s="11">
        <v>14.0</v>
      </c>
      <c r="AE232" s="11">
        <v>208.0</v>
      </c>
      <c r="AF232" s="11">
        <v>0.0</v>
      </c>
      <c r="AG232" s="11">
        <v>130.0</v>
      </c>
      <c r="AH232" s="11">
        <v>338.0</v>
      </c>
      <c r="AI232" s="11">
        <v>24.1428571428571</v>
      </c>
      <c r="AJ232" s="14"/>
      <c r="AK232" s="11">
        <v>16.0</v>
      </c>
      <c r="AL232" s="11">
        <v>76.0</v>
      </c>
      <c r="AM232" s="11">
        <v>0.0</v>
      </c>
      <c r="AN232" s="11">
        <v>272.0</v>
      </c>
      <c r="AO232" s="11">
        <v>348.0</v>
      </c>
      <c r="AP232" s="11">
        <v>21.75</v>
      </c>
      <c r="AQ232" s="14"/>
      <c r="AR232" s="11">
        <v>15.0</v>
      </c>
      <c r="AS232" s="11">
        <v>11.0</v>
      </c>
      <c r="AT232" s="11">
        <v>0.0</v>
      </c>
      <c r="AU232" s="11">
        <v>269.0</v>
      </c>
      <c r="AV232" s="11">
        <v>280.0</v>
      </c>
      <c r="AW232" s="11">
        <v>18.6666666666667</v>
      </c>
      <c r="AX232" s="14"/>
      <c r="AY232" s="11"/>
      <c r="AZ232" s="11"/>
      <c r="BA232" s="11"/>
      <c r="BB232" s="11"/>
      <c r="BC232" s="11">
        <v>0.0</v>
      </c>
      <c r="BD232" s="11"/>
      <c r="BE232" s="11"/>
    </row>
    <row r="233" ht="15.75" customHeight="1">
      <c r="A233" s="11" t="s">
        <v>408</v>
      </c>
      <c r="B233" s="11" t="s">
        <v>43</v>
      </c>
      <c r="C233" s="11">
        <v>70.13</v>
      </c>
      <c r="D233" s="11">
        <v>201.0</v>
      </c>
      <c r="E233" s="11">
        <v>4.68</v>
      </c>
      <c r="F233" s="11">
        <v>0.352046743159993</v>
      </c>
      <c r="G233" s="11"/>
      <c r="H233" s="11"/>
      <c r="I233" s="11">
        <v>32.0</v>
      </c>
      <c r="J233" s="11">
        <v>-0.0754861369674331</v>
      </c>
      <c r="K233" s="11">
        <v>118.0</v>
      </c>
      <c r="L233" s="11">
        <v>0.276483628824479</v>
      </c>
      <c r="M233" s="11"/>
      <c r="N233" s="11"/>
      <c r="O233" s="11"/>
      <c r="P233" s="11"/>
      <c r="Q233" s="11">
        <v>0.553044235017039</v>
      </c>
      <c r="R233" s="11">
        <v>0.184348078339013</v>
      </c>
      <c r="S233" s="11">
        <v>6.0</v>
      </c>
      <c r="T233" s="11">
        <v>199.0</v>
      </c>
      <c r="U233" s="11">
        <v>163.0</v>
      </c>
      <c r="V233" s="14"/>
      <c r="W233" s="11">
        <v>14.0</v>
      </c>
      <c r="X233" s="11">
        <v>48.0</v>
      </c>
      <c r="Y233" s="11">
        <v>0.0</v>
      </c>
      <c r="Z233" s="11">
        <v>249.0</v>
      </c>
      <c r="AA233" s="11">
        <v>297.0</v>
      </c>
      <c r="AB233" s="11">
        <v>21.2142857142857</v>
      </c>
      <c r="AC233" s="14"/>
      <c r="AD233" s="11">
        <v>14.0</v>
      </c>
      <c r="AE233" s="11">
        <v>172.0</v>
      </c>
      <c r="AF233" s="11">
        <v>0.0</v>
      </c>
      <c r="AG233" s="11">
        <v>101.0</v>
      </c>
      <c r="AH233" s="11">
        <v>273.0</v>
      </c>
      <c r="AI233" s="11">
        <v>19.5</v>
      </c>
      <c r="AJ233" s="14"/>
      <c r="AK233" s="11">
        <v>16.0</v>
      </c>
      <c r="AL233" s="11">
        <v>470.0</v>
      </c>
      <c r="AM233" s="11">
        <v>0.0</v>
      </c>
      <c r="AN233" s="11">
        <v>106.0</v>
      </c>
      <c r="AO233" s="11">
        <v>576.0</v>
      </c>
      <c r="AP233" s="11">
        <v>36.0</v>
      </c>
      <c r="AQ233" s="14"/>
      <c r="AR233" s="11">
        <v>10.0</v>
      </c>
      <c r="AS233" s="11">
        <v>423.0</v>
      </c>
      <c r="AT233" s="11">
        <v>0.0</v>
      </c>
      <c r="AU233" s="11">
        <v>0.0</v>
      </c>
      <c r="AV233" s="11">
        <v>423.0</v>
      </c>
      <c r="AW233" s="11">
        <v>42.3</v>
      </c>
      <c r="AX233" s="14"/>
      <c r="AY233" s="11">
        <v>16.0</v>
      </c>
      <c r="AZ233" s="11">
        <v>469.0</v>
      </c>
      <c r="BA233" s="11">
        <v>0.0</v>
      </c>
      <c r="BB233" s="11">
        <v>0.0</v>
      </c>
      <c r="BC233" s="11">
        <v>469.0</v>
      </c>
      <c r="BD233" s="11">
        <v>29.3125</v>
      </c>
      <c r="BE233" s="11"/>
    </row>
    <row r="234" ht="15.75" customHeight="1">
      <c r="A234" s="11" t="s">
        <v>434</v>
      </c>
      <c r="B234" s="11" t="s">
        <v>43</v>
      </c>
      <c r="C234" s="11">
        <v>68.38</v>
      </c>
      <c r="D234" s="11">
        <v>216.0</v>
      </c>
      <c r="E234" s="11">
        <v>4.55</v>
      </c>
      <c r="F234" s="11">
        <v>0.783080508732597</v>
      </c>
      <c r="G234" s="11">
        <v>27.0</v>
      </c>
      <c r="H234" s="11">
        <v>0.926113393992366</v>
      </c>
      <c r="I234" s="11">
        <v>33.0</v>
      </c>
      <c r="J234" s="11">
        <v>0.155992287969645</v>
      </c>
      <c r="K234" s="11">
        <v>122.0</v>
      </c>
      <c r="L234" s="11">
        <v>0.69880929068416</v>
      </c>
      <c r="M234" s="11">
        <v>4.17</v>
      </c>
      <c r="N234" s="11">
        <v>0.932129567967116</v>
      </c>
      <c r="O234" s="11">
        <v>6.7</v>
      </c>
      <c r="P234" s="11">
        <v>1.28935454203569</v>
      </c>
      <c r="Q234" s="11">
        <v>4.78547959138157</v>
      </c>
      <c r="R234" s="11">
        <v>0.797579931896929</v>
      </c>
      <c r="S234" s="11">
        <v>5.0</v>
      </c>
      <c r="T234" s="11">
        <v>160.0</v>
      </c>
      <c r="U234" s="11">
        <v>134.0</v>
      </c>
      <c r="V234" s="14"/>
      <c r="W234" s="11">
        <v>14.0</v>
      </c>
      <c r="X234" s="11">
        <v>566.0</v>
      </c>
      <c r="Y234" s="11">
        <v>0.0</v>
      </c>
      <c r="Z234" s="11">
        <v>0.0</v>
      </c>
      <c r="AA234" s="11">
        <v>566.0</v>
      </c>
      <c r="AB234" s="11">
        <v>40.4285714285714</v>
      </c>
      <c r="AC234" s="14"/>
      <c r="AD234" s="11">
        <v>13.0</v>
      </c>
      <c r="AE234" s="11">
        <v>175.0</v>
      </c>
      <c r="AF234" s="11">
        <v>0.0</v>
      </c>
      <c r="AG234" s="11">
        <v>6.0</v>
      </c>
      <c r="AH234" s="11">
        <v>181.0</v>
      </c>
      <c r="AI234" s="11">
        <v>13.9230769230769</v>
      </c>
      <c r="AJ234" s="14"/>
      <c r="AK234" s="11">
        <v>8.0</v>
      </c>
      <c r="AL234" s="11">
        <v>140.0</v>
      </c>
      <c r="AM234" s="11">
        <v>0.0</v>
      </c>
      <c r="AN234" s="11">
        <v>48.0</v>
      </c>
      <c r="AO234" s="11">
        <v>188.0</v>
      </c>
      <c r="AP234" s="11">
        <v>23.5</v>
      </c>
      <c r="AQ234" s="14"/>
      <c r="AR234" s="11"/>
      <c r="AS234" s="11"/>
      <c r="AT234" s="11"/>
      <c r="AU234" s="11"/>
      <c r="AV234" s="11">
        <v>0.0</v>
      </c>
      <c r="AW234" s="11"/>
      <c r="AX234" s="14"/>
      <c r="AY234" s="11"/>
      <c r="AZ234" s="11"/>
      <c r="BA234" s="11"/>
      <c r="BB234" s="11"/>
      <c r="BC234" s="11">
        <v>0.0</v>
      </c>
      <c r="BD234" s="11"/>
      <c r="BE234" s="11"/>
    </row>
    <row r="235" ht="15.75" customHeight="1">
      <c r="A235" s="11" t="s">
        <v>168</v>
      </c>
      <c r="B235" s="11" t="s">
        <v>169</v>
      </c>
      <c r="C235" s="11">
        <v>71.0</v>
      </c>
      <c r="D235" s="11">
        <v>209.0</v>
      </c>
      <c r="E235" s="11">
        <v>4.44</v>
      </c>
      <c r="F235" s="11">
        <v>1.14780138729403</v>
      </c>
      <c r="G235" s="11"/>
      <c r="H235" s="11"/>
      <c r="I235" s="11">
        <v>39.0</v>
      </c>
      <c r="J235" s="11">
        <v>1.54486283759211</v>
      </c>
      <c r="K235" s="11">
        <v>134.0</v>
      </c>
      <c r="L235" s="11">
        <v>1.9657862762632</v>
      </c>
      <c r="M235" s="11">
        <v>4.07</v>
      </c>
      <c r="N235" s="11">
        <v>1.29019046824528</v>
      </c>
      <c r="O235" s="11"/>
      <c r="P235" s="11"/>
      <c r="Q235" s="11">
        <v>5.94864096939462</v>
      </c>
      <c r="R235" s="11">
        <v>1.48716024234866</v>
      </c>
      <c r="S235" s="11">
        <v>5.0</v>
      </c>
      <c r="T235" s="11">
        <v>136.0</v>
      </c>
      <c r="U235" s="11">
        <v>117.0</v>
      </c>
      <c r="V235" s="14"/>
      <c r="W235" s="11">
        <v>11.0</v>
      </c>
      <c r="X235" s="11">
        <v>0.0</v>
      </c>
      <c r="Y235" s="11">
        <v>524.0</v>
      </c>
      <c r="Z235" s="11">
        <v>79.0</v>
      </c>
      <c r="AA235" s="11">
        <v>603.0</v>
      </c>
      <c r="AB235" s="11">
        <v>54.8181818181818</v>
      </c>
      <c r="AC235" s="14"/>
      <c r="AD235" s="11">
        <v>7.0</v>
      </c>
      <c r="AE235" s="11">
        <v>0.0</v>
      </c>
      <c r="AF235" s="11">
        <v>76.0</v>
      </c>
      <c r="AG235" s="11">
        <v>131.0</v>
      </c>
      <c r="AH235" s="11">
        <v>207.0</v>
      </c>
      <c r="AI235" s="11">
        <v>29.5714285714286</v>
      </c>
      <c r="AJ235" s="14"/>
      <c r="AK235" s="11"/>
      <c r="AL235" s="11"/>
      <c r="AM235" s="11"/>
      <c r="AN235" s="11"/>
      <c r="AO235" s="11">
        <v>0.0</v>
      </c>
      <c r="AP235" s="11"/>
      <c r="AQ235" s="14"/>
      <c r="AR235" s="11"/>
      <c r="AS235" s="11"/>
      <c r="AT235" s="11"/>
      <c r="AU235" s="11"/>
      <c r="AV235" s="11">
        <v>0.0</v>
      </c>
      <c r="AW235" s="11"/>
      <c r="AX235" s="14"/>
      <c r="AY235" s="11"/>
      <c r="AZ235" s="11"/>
      <c r="BA235" s="11"/>
      <c r="BB235" s="11"/>
      <c r="BC235" s="11">
        <v>0.0</v>
      </c>
      <c r="BD235" s="11"/>
      <c r="BE235" s="11"/>
    </row>
    <row r="236" ht="15.75" customHeight="1">
      <c r="A236" s="11" t="s">
        <v>199</v>
      </c>
      <c r="B236" s="11" t="s">
        <v>169</v>
      </c>
      <c r="C236" s="11">
        <v>72.0</v>
      </c>
      <c r="D236" s="11">
        <v>213.0</v>
      </c>
      <c r="E236" s="11">
        <v>4.57</v>
      </c>
      <c r="F236" s="11">
        <v>0.716767621721425</v>
      </c>
      <c r="G236" s="11">
        <v>17.0</v>
      </c>
      <c r="H236" s="11">
        <v>-0.495871738515597</v>
      </c>
      <c r="I236" s="11">
        <v>35.0</v>
      </c>
      <c r="J236" s="11">
        <v>0.618949137843801</v>
      </c>
      <c r="K236" s="11">
        <v>124.0</v>
      </c>
      <c r="L236" s="11">
        <v>0.909972121614001</v>
      </c>
      <c r="M236" s="11">
        <v>4.09</v>
      </c>
      <c r="N236" s="11">
        <v>1.21857828818965</v>
      </c>
      <c r="O236" s="11">
        <v>7.02</v>
      </c>
      <c r="P236" s="11">
        <v>0.500167026247149</v>
      </c>
      <c r="Q236" s="11">
        <v>3.46856245710042</v>
      </c>
      <c r="R236" s="11">
        <v>0.578093742850071</v>
      </c>
      <c r="S236" s="11">
        <v>3.0</v>
      </c>
      <c r="T236" s="11">
        <v>80.0</v>
      </c>
      <c r="U236" s="11">
        <v>71.0</v>
      </c>
      <c r="V236" s="14"/>
      <c r="W236" s="11">
        <v>13.0</v>
      </c>
      <c r="X236" s="11">
        <v>0.0</v>
      </c>
      <c r="Y236" s="11">
        <v>515.0</v>
      </c>
      <c r="Z236" s="11">
        <v>162.0</v>
      </c>
      <c r="AA236" s="11">
        <v>677.0</v>
      </c>
      <c r="AB236" s="11">
        <v>52.0769230769231</v>
      </c>
      <c r="AC236" s="14"/>
      <c r="AD236" s="11">
        <v>16.0</v>
      </c>
      <c r="AE236" s="11">
        <v>16.0</v>
      </c>
      <c r="AF236" s="11">
        <v>971.0</v>
      </c>
      <c r="AG236" s="11">
        <v>211.0</v>
      </c>
      <c r="AH236" s="11">
        <v>1198.0</v>
      </c>
      <c r="AI236" s="11">
        <v>74.875</v>
      </c>
      <c r="AJ236" s="14"/>
      <c r="AK236" s="11">
        <v>16.0</v>
      </c>
      <c r="AL236" s="11">
        <v>5.0</v>
      </c>
      <c r="AM236" s="11">
        <v>823.0</v>
      </c>
      <c r="AN236" s="11">
        <v>254.0</v>
      </c>
      <c r="AO236" s="11">
        <v>1082.0</v>
      </c>
      <c r="AP236" s="11">
        <v>67.625</v>
      </c>
      <c r="AQ236" s="14"/>
      <c r="AR236" s="11">
        <v>13.0</v>
      </c>
      <c r="AS236" s="11">
        <v>8.0</v>
      </c>
      <c r="AT236" s="11">
        <v>555.0</v>
      </c>
      <c r="AU236" s="11">
        <v>127.0</v>
      </c>
      <c r="AV236" s="11">
        <v>690.0</v>
      </c>
      <c r="AW236" s="11">
        <v>53.0769230769231</v>
      </c>
      <c r="AX236" s="14"/>
      <c r="AY236" s="11">
        <v>12.0</v>
      </c>
      <c r="AZ236" s="11">
        <v>0.0</v>
      </c>
      <c r="BA236" s="11">
        <v>134.0</v>
      </c>
      <c r="BB236" s="11">
        <v>73.0</v>
      </c>
      <c r="BC236" s="11">
        <v>207.0</v>
      </c>
      <c r="BD236" s="11">
        <v>17.25</v>
      </c>
      <c r="BE236" s="11"/>
    </row>
    <row r="237" ht="15.75" customHeight="1">
      <c r="A237" s="11" t="s">
        <v>215</v>
      </c>
      <c r="B237" s="11" t="s">
        <v>169</v>
      </c>
      <c r="C237" s="11">
        <v>72.75</v>
      </c>
      <c r="D237" s="11">
        <v>202.0</v>
      </c>
      <c r="E237" s="11">
        <v>4.64</v>
      </c>
      <c r="F237" s="11">
        <v>0.484672517182333</v>
      </c>
      <c r="G237" s="11">
        <v>17.0</v>
      </c>
      <c r="H237" s="11">
        <v>-0.495871738515597</v>
      </c>
      <c r="I237" s="11">
        <v>36.0</v>
      </c>
      <c r="J237" s="11">
        <v>0.850427562780879</v>
      </c>
      <c r="K237" s="11">
        <v>122.0</v>
      </c>
      <c r="L237" s="11">
        <v>0.69880929068416</v>
      </c>
      <c r="M237" s="11">
        <v>4.34</v>
      </c>
      <c r="N237" s="11">
        <v>0.323426037494242</v>
      </c>
      <c r="O237" s="11">
        <v>6.68</v>
      </c>
      <c r="P237" s="11">
        <v>1.33867876177247</v>
      </c>
      <c r="Q237" s="11">
        <v>3.20014243139849</v>
      </c>
      <c r="R237" s="11">
        <v>0.533357071899748</v>
      </c>
      <c r="S237" s="11"/>
      <c r="T237" s="11"/>
      <c r="U237" s="11"/>
      <c r="V237" s="14"/>
      <c r="W237" s="11">
        <v>2.0</v>
      </c>
      <c r="X237" s="11">
        <v>0.0</v>
      </c>
      <c r="Y237" s="11">
        <v>0.0</v>
      </c>
      <c r="Z237" s="11">
        <v>44.0</v>
      </c>
      <c r="AA237" s="11">
        <v>44.0</v>
      </c>
      <c r="AB237" s="11">
        <v>22.0</v>
      </c>
      <c r="AC237" s="14"/>
      <c r="AD237" s="11"/>
      <c r="AE237" s="11"/>
      <c r="AF237" s="11"/>
      <c r="AG237" s="11"/>
      <c r="AH237" s="11">
        <v>0.0</v>
      </c>
      <c r="AI237" s="11"/>
      <c r="AJ237" s="14"/>
      <c r="AK237" s="11"/>
      <c r="AL237" s="11"/>
      <c r="AM237" s="11"/>
      <c r="AN237" s="11"/>
      <c r="AO237" s="11">
        <v>0.0</v>
      </c>
      <c r="AP237" s="11"/>
      <c r="AQ237" s="14"/>
      <c r="AR237" s="11"/>
      <c r="AS237" s="11"/>
      <c r="AT237" s="11"/>
      <c r="AU237" s="11"/>
      <c r="AV237" s="11">
        <v>0.0</v>
      </c>
      <c r="AW237" s="11"/>
      <c r="AX237" s="14"/>
      <c r="AY237" s="11"/>
      <c r="AZ237" s="11"/>
      <c r="BA237" s="11"/>
      <c r="BB237" s="11"/>
      <c r="BC237" s="11">
        <v>0.0</v>
      </c>
      <c r="BD237" s="11"/>
      <c r="BE237" s="11"/>
    </row>
    <row r="238" ht="15.75" customHeight="1">
      <c r="A238" s="11" t="s">
        <v>229</v>
      </c>
      <c r="B238" s="11" t="s">
        <v>169</v>
      </c>
      <c r="C238" s="11">
        <v>72.25</v>
      </c>
      <c r="D238" s="11">
        <v>217.0</v>
      </c>
      <c r="E238" s="11">
        <v>4.56</v>
      </c>
      <c r="F238" s="11">
        <v>0.749924065227012</v>
      </c>
      <c r="G238" s="11"/>
      <c r="H238" s="11"/>
      <c r="I238" s="11">
        <v>38.5</v>
      </c>
      <c r="J238" s="11">
        <v>1.42912362512357</v>
      </c>
      <c r="K238" s="11"/>
      <c r="L238" s="11"/>
      <c r="M238" s="11"/>
      <c r="N238" s="11"/>
      <c r="O238" s="11"/>
      <c r="P238" s="11"/>
      <c r="Q238" s="11">
        <v>2.17904769035059</v>
      </c>
      <c r="R238" s="11">
        <v>1.08952384517529</v>
      </c>
      <c r="S238" s="11"/>
      <c r="T238" s="11"/>
      <c r="U238" s="11"/>
      <c r="V238" s="14"/>
      <c r="W238" s="11">
        <v>15.0</v>
      </c>
      <c r="X238" s="11">
        <v>0.0</v>
      </c>
      <c r="Y238" s="11">
        <v>1045.0</v>
      </c>
      <c r="Z238" s="11">
        <v>62.0</v>
      </c>
      <c r="AA238" s="11">
        <v>1107.0</v>
      </c>
      <c r="AB238" s="11">
        <v>73.8</v>
      </c>
      <c r="AC238" s="14"/>
      <c r="AD238" s="11">
        <v>15.0</v>
      </c>
      <c r="AE238" s="11">
        <v>0.0</v>
      </c>
      <c r="AF238" s="11">
        <v>985.0</v>
      </c>
      <c r="AG238" s="11">
        <v>96.0</v>
      </c>
      <c r="AH238" s="11">
        <v>1081.0</v>
      </c>
      <c r="AI238" s="11">
        <v>72.0666666666667</v>
      </c>
      <c r="AJ238" s="14"/>
      <c r="AK238" s="11">
        <v>14.0</v>
      </c>
      <c r="AL238" s="11">
        <v>0.0</v>
      </c>
      <c r="AM238" s="11">
        <v>1014.0</v>
      </c>
      <c r="AN238" s="11">
        <v>115.0</v>
      </c>
      <c r="AO238" s="11">
        <v>1129.0</v>
      </c>
      <c r="AP238" s="11">
        <v>80.6428571428571</v>
      </c>
      <c r="AQ238" s="14"/>
      <c r="AR238" s="11">
        <v>16.0</v>
      </c>
      <c r="AS238" s="11">
        <v>0.0</v>
      </c>
      <c r="AT238" s="11">
        <v>1070.0</v>
      </c>
      <c r="AU238" s="11">
        <v>140.0</v>
      </c>
      <c r="AV238" s="11">
        <v>1210.0</v>
      </c>
      <c r="AW238" s="11">
        <v>75.625</v>
      </c>
      <c r="AX238" s="14"/>
      <c r="AY238" s="11">
        <v>10.0</v>
      </c>
      <c r="AZ238" s="11">
        <v>0.0</v>
      </c>
      <c r="BA238" s="11">
        <v>605.0</v>
      </c>
      <c r="BB238" s="11">
        <v>0.0</v>
      </c>
      <c r="BC238" s="11">
        <v>605.0</v>
      </c>
      <c r="BD238" s="11">
        <v>60.5</v>
      </c>
      <c r="BE238" s="11"/>
    </row>
    <row r="239" ht="15.75" customHeight="1">
      <c r="A239" s="11" t="s">
        <v>259</v>
      </c>
      <c r="B239" s="11" t="s">
        <v>169</v>
      </c>
      <c r="C239" s="11">
        <v>71.63</v>
      </c>
      <c r="D239" s="11">
        <v>209.0</v>
      </c>
      <c r="E239" s="11">
        <v>4.54</v>
      </c>
      <c r="F239" s="11">
        <v>0.816236952238181</v>
      </c>
      <c r="G239" s="11">
        <v>12.0</v>
      </c>
      <c r="H239" s="11">
        <v>-1.20686430476958</v>
      </c>
      <c r="I239" s="11">
        <v>36.5</v>
      </c>
      <c r="J239" s="11">
        <v>0.966166775249418</v>
      </c>
      <c r="K239" s="11">
        <v>125.0</v>
      </c>
      <c r="L239" s="11">
        <v>1.01555353707892</v>
      </c>
      <c r="M239" s="11">
        <v>4.07</v>
      </c>
      <c r="N239" s="11">
        <v>1.29019046824528</v>
      </c>
      <c r="O239" s="11">
        <v>6.77</v>
      </c>
      <c r="P239" s="11">
        <v>1.11671977295695</v>
      </c>
      <c r="Q239" s="11">
        <v>3.99800320099916</v>
      </c>
      <c r="R239" s="11">
        <v>0.666333866833194</v>
      </c>
      <c r="S239" s="11"/>
      <c r="T239" s="11"/>
      <c r="U239" s="11"/>
      <c r="V239" s="14"/>
      <c r="W239" s="11">
        <v>2.0</v>
      </c>
      <c r="X239" s="11">
        <v>0.0</v>
      </c>
      <c r="Y239" s="11">
        <v>12.0</v>
      </c>
      <c r="Z239" s="11">
        <v>11.0</v>
      </c>
      <c r="AA239" s="11">
        <v>23.0</v>
      </c>
      <c r="AB239" s="11">
        <v>11.5</v>
      </c>
      <c r="AC239" s="14"/>
      <c r="AD239" s="11"/>
      <c r="AE239" s="11"/>
      <c r="AF239" s="11"/>
      <c r="AG239" s="11"/>
      <c r="AH239" s="11">
        <v>0.0</v>
      </c>
      <c r="AI239" s="11"/>
      <c r="AJ239" s="14"/>
      <c r="AK239" s="11"/>
      <c r="AL239" s="11"/>
      <c r="AM239" s="11"/>
      <c r="AN239" s="11"/>
      <c r="AO239" s="11">
        <v>0.0</v>
      </c>
      <c r="AP239" s="11"/>
      <c r="AQ239" s="14"/>
      <c r="AR239" s="11"/>
      <c r="AS239" s="11"/>
      <c r="AT239" s="11"/>
      <c r="AU239" s="11"/>
      <c r="AV239" s="11">
        <v>0.0</v>
      </c>
      <c r="AW239" s="11"/>
      <c r="AX239" s="14"/>
      <c r="AY239" s="11"/>
      <c r="AZ239" s="11"/>
      <c r="BA239" s="11"/>
      <c r="BB239" s="11"/>
      <c r="BC239" s="11">
        <v>0.0</v>
      </c>
      <c r="BD239" s="11"/>
      <c r="BE239" s="11"/>
    </row>
    <row r="240" ht="15.75" customHeight="1">
      <c r="A240" s="11" t="s">
        <v>363</v>
      </c>
      <c r="B240" s="11" t="s">
        <v>169</v>
      </c>
      <c r="C240" s="11">
        <v>73.25</v>
      </c>
      <c r="D240" s="11">
        <v>220.0</v>
      </c>
      <c r="E240" s="11">
        <v>4.66</v>
      </c>
      <c r="F240" s="11">
        <v>0.418359630171161</v>
      </c>
      <c r="G240" s="11"/>
      <c r="H240" s="11"/>
      <c r="I240" s="11">
        <v>33.5</v>
      </c>
      <c r="J240" s="11">
        <v>0.271731500438184</v>
      </c>
      <c r="K240" s="11">
        <v>117.0</v>
      </c>
      <c r="L240" s="11">
        <v>0.170902213359559</v>
      </c>
      <c r="M240" s="11"/>
      <c r="N240" s="11"/>
      <c r="O240" s="11"/>
      <c r="P240" s="11"/>
      <c r="Q240" s="11">
        <v>0.860993343968904</v>
      </c>
      <c r="R240" s="11">
        <v>0.286997781322968</v>
      </c>
      <c r="S240" s="11"/>
      <c r="T240" s="11"/>
      <c r="U240" s="11"/>
      <c r="V240" s="14"/>
      <c r="W240" s="11">
        <v>12.0</v>
      </c>
      <c r="X240" s="11">
        <v>0.0</v>
      </c>
      <c r="Y240" s="11">
        <v>295.0</v>
      </c>
      <c r="Z240" s="11">
        <v>97.0</v>
      </c>
      <c r="AA240" s="11">
        <v>392.0</v>
      </c>
      <c r="AB240" s="11">
        <v>32.6666666666667</v>
      </c>
      <c r="AC240" s="14"/>
      <c r="AD240" s="11">
        <v>1.0</v>
      </c>
      <c r="AE240" s="11">
        <v>0.0</v>
      </c>
      <c r="AF240" s="11">
        <v>16.0</v>
      </c>
      <c r="AG240" s="11">
        <v>0.0</v>
      </c>
      <c r="AH240" s="11">
        <v>16.0</v>
      </c>
      <c r="AI240" s="11">
        <v>16.0</v>
      </c>
      <c r="AJ240" s="14"/>
      <c r="AK240" s="11"/>
      <c r="AL240" s="11"/>
      <c r="AM240" s="11"/>
      <c r="AN240" s="11"/>
      <c r="AO240" s="11">
        <v>0.0</v>
      </c>
      <c r="AP240" s="11"/>
      <c r="AQ240" s="14"/>
      <c r="AR240" s="11"/>
      <c r="AS240" s="11"/>
      <c r="AT240" s="11"/>
      <c r="AU240" s="11"/>
      <c r="AV240" s="11">
        <v>0.0</v>
      </c>
      <c r="AW240" s="11"/>
      <c r="AX240" s="14"/>
      <c r="AY240" s="11"/>
      <c r="AZ240" s="11"/>
      <c r="BA240" s="11"/>
      <c r="BB240" s="11"/>
      <c r="BC240" s="11">
        <v>0.0</v>
      </c>
      <c r="BD240" s="11"/>
      <c r="BE240" s="11"/>
    </row>
    <row r="241" ht="15.75" customHeight="1">
      <c r="A241" s="11" t="s">
        <v>380</v>
      </c>
      <c r="B241" s="11" t="s">
        <v>169</v>
      </c>
      <c r="C241" s="11">
        <v>68.88</v>
      </c>
      <c r="D241" s="11">
        <v>213.0</v>
      </c>
      <c r="E241" s="11">
        <v>4.42</v>
      </c>
      <c r="F241" s="11">
        <v>1.2141142743052</v>
      </c>
      <c r="G241" s="11">
        <v>28.0</v>
      </c>
      <c r="H241" s="11">
        <v>1.06831190724316</v>
      </c>
      <c r="I241" s="11">
        <v>40.5</v>
      </c>
      <c r="J241" s="11">
        <v>1.89208047499773</v>
      </c>
      <c r="K241" s="11">
        <v>133.0</v>
      </c>
      <c r="L241" s="11">
        <v>1.86020486079828</v>
      </c>
      <c r="M241" s="11">
        <v>4.26</v>
      </c>
      <c r="N241" s="11">
        <v>0.609874757716772</v>
      </c>
      <c r="O241" s="11"/>
      <c r="P241" s="11"/>
      <c r="Q241" s="11">
        <v>6.64458627506115</v>
      </c>
      <c r="R241" s="11">
        <v>1.32891725501223</v>
      </c>
      <c r="S241" s="11">
        <v>4.0</v>
      </c>
      <c r="T241" s="11">
        <v>111.0</v>
      </c>
      <c r="U241" s="11">
        <v>98.0</v>
      </c>
      <c r="V241" s="14"/>
      <c r="W241" s="11">
        <v>14.0</v>
      </c>
      <c r="X241" s="11">
        <v>0.0</v>
      </c>
      <c r="Y241" s="11">
        <v>190.0</v>
      </c>
      <c r="Z241" s="11">
        <v>237.0</v>
      </c>
      <c r="AA241" s="11">
        <v>427.0</v>
      </c>
      <c r="AB241" s="11">
        <v>30.5</v>
      </c>
      <c r="AC241" s="14"/>
      <c r="AD241" s="11">
        <v>11.0</v>
      </c>
      <c r="AE241" s="11">
        <v>0.0</v>
      </c>
      <c r="AF241" s="11">
        <v>2.0</v>
      </c>
      <c r="AG241" s="11">
        <v>165.0</v>
      </c>
      <c r="AH241" s="11">
        <v>167.0</v>
      </c>
      <c r="AI241" s="11">
        <v>15.1818181818182</v>
      </c>
      <c r="AJ241" s="14"/>
      <c r="AK241" s="11">
        <v>15.0</v>
      </c>
      <c r="AL241" s="11">
        <v>0.0</v>
      </c>
      <c r="AM241" s="11">
        <v>20.0</v>
      </c>
      <c r="AN241" s="11">
        <v>286.0</v>
      </c>
      <c r="AO241" s="11">
        <v>306.0</v>
      </c>
      <c r="AP241" s="11">
        <v>20.4</v>
      </c>
      <c r="AQ241" s="14"/>
      <c r="AR241" s="11">
        <v>8.0</v>
      </c>
      <c r="AS241" s="11">
        <v>0.0</v>
      </c>
      <c r="AT241" s="11">
        <v>5.0</v>
      </c>
      <c r="AU241" s="11">
        <v>126.0</v>
      </c>
      <c r="AV241" s="11">
        <v>131.0</v>
      </c>
      <c r="AW241" s="11">
        <v>16.375</v>
      </c>
      <c r="AX241" s="14"/>
      <c r="AY241" s="11">
        <v>12.0</v>
      </c>
      <c r="AZ241" s="11">
        <v>0.0</v>
      </c>
      <c r="BA241" s="11">
        <v>6.0</v>
      </c>
      <c r="BB241" s="11">
        <v>177.0</v>
      </c>
      <c r="BC241" s="11">
        <v>183.0</v>
      </c>
      <c r="BD241" s="11">
        <v>15.25</v>
      </c>
      <c r="BE241" s="11"/>
    </row>
    <row r="242" ht="15.75" customHeight="1">
      <c r="A242" s="11" t="s">
        <v>382</v>
      </c>
      <c r="B242" s="11" t="s">
        <v>169</v>
      </c>
      <c r="C242" s="11">
        <v>71.88</v>
      </c>
      <c r="D242" s="11">
        <v>213.0</v>
      </c>
      <c r="E242" s="11">
        <v>4.46</v>
      </c>
      <c r="F242" s="11">
        <v>1.08148850028286</v>
      </c>
      <c r="G242" s="11">
        <v>25.0</v>
      </c>
      <c r="H242" s="11">
        <v>0.641716367490773</v>
      </c>
      <c r="I242" s="11">
        <v>36.0</v>
      </c>
      <c r="J242" s="11">
        <v>0.850427562780879</v>
      </c>
      <c r="K242" s="11">
        <v>120.0</v>
      </c>
      <c r="L242" s="11">
        <v>0.48764645975432</v>
      </c>
      <c r="M242" s="11">
        <v>4.25</v>
      </c>
      <c r="N242" s="11">
        <v>0.645680847744587</v>
      </c>
      <c r="O242" s="11">
        <v>7.01</v>
      </c>
      <c r="P242" s="11">
        <v>0.52482913611554</v>
      </c>
      <c r="Q242" s="11">
        <v>4.23178887416896</v>
      </c>
      <c r="R242" s="11">
        <v>0.705298145694827</v>
      </c>
      <c r="S242" s="11">
        <v>3.0</v>
      </c>
      <c r="T242" s="11">
        <v>84.0</v>
      </c>
      <c r="U242" s="11">
        <v>75.0</v>
      </c>
      <c r="V242" s="14"/>
      <c r="W242" s="11">
        <v>16.0</v>
      </c>
      <c r="X242" s="11">
        <v>0.0</v>
      </c>
      <c r="Y242" s="11">
        <v>11.0</v>
      </c>
      <c r="Z242" s="11">
        <v>377.0</v>
      </c>
      <c r="AA242" s="11">
        <v>388.0</v>
      </c>
      <c r="AB242" s="11">
        <v>24.25</v>
      </c>
      <c r="AC242" s="14"/>
      <c r="AD242" s="11">
        <v>16.0</v>
      </c>
      <c r="AE242" s="11">
        <v>0.0</v>
      </c>
      <c r="AF242" s="11">
        <v>27.0</v>
      </c>
      <c r="AG242" s="11">
        <v>372.0</v>
      </c>
      <c r="AH242" s="11">
        <v>399.0</v>
      </c>
      <c r="AI242" s="11">
        <v>24.9375</v>
      </c>
      <c r="AJ242" s="14"/>
      <c r="AK242" s="11">
        <v>16.0</v>
      </c>
      <c r="AL242" s="11">
        <v>0.0</v>
      </c>
      <c r="AM242" s="11">
        <v>473.0</v>
      </c>
      <c r="AN242" s="11">
        <v>270.0</v>
      </c>
      <c r="AO242" s="11">
        <v>743.0</v>
      </c>
      <c r="AP242" s="11">
        <v>46.4375</v>
      </c>
      <c r="AQ242" s="14"/>
      <c r="AR242" s="11">
        <v>15.0</v>
      </c>
      <c r="AS242" s="11">
        <v>0.0</v>
      </c>
      <c r="AT242" s="11">
        <v>912.0</v>
      </c>
      <c r="AU242" s="11">
        <v>35.0</v>
      </c>
      <c r="AV242" s="11">
        <v>947.0</v>
      </c>
      <c r="AW242" s="11">
        <v>63.1333333333333</v>
      </c>
      <c r="AX242" s="14"/>
      <c r="AY242" s="11">
        <v>11.0</v>
      </c>
      <c r="AZ242" s="11">
        <v>0.0</v>
      </c>
      <c r="BA242" s="11">
        <v>578.0</v>
      </c>
      <c r="BB242" s="11">
        <v>12.0</v>
      </c>
      <c r="BC242" s="11">
        <v>590.0</v>
      </c>
      <c r="BD242" s="11">
        <v>53.6363636363636</v>
      </c>
      <c r="BE242" s="11"/>
    </row>
    <row r="243" ht="15.75" customHeight="1">
      <c r="A243" s="11" t="s">
        <v>96</v>
      </c>
      <c r="B243" s="11" t="s">
        <v>97</v>
      </c>
      <c r="C243" s="11">
        <v>74.75</v>
      </c>
      <c r="D243" s="11">
        <v>244.0</v>
      </c>
      <c r="E243" s="11">
        <v>4.5</v>
      </c>
      <c r="F243" s="11">
        <v>0.948862726260521</v>
      </c>
      <c r="G243" s="11">
        <v>18.0</v>
      </c>
      <c r="H243" s="11">
        <v>-0.353673225264801</v>
      </c>
      <c r="I243" s="11">
        <v>37.5</v>
      </c>
      <c r="J243" s="11">
        <v>1.1976452001865</v>
      </c>
      <c r="K243" s="11">
        <v>125.0</v>
      </c>
      <c r="L243" s="11">
        <v>1.01555353707892</v>
      </c>
      <c r="M243" s="11">
        <v>4.51</v>
      </c>
      <c r="N243" s="11">
        <v>-0.285277492978632</v>
      </c>
      <c r="O243" s="11">
        <v>7.08</v>
      </c>
      <c r="P243" s="11">
        <v>0.352194367036796</v>
      </c>
      <c r="Q243" s="11">
        <v>2.8753051123193</v>
      </c>
      <c r="R243" s="11">
        <v>0.479217518719884</v>
      </c>
      <c r="S243" s="11">
        <v>7.0</v>
      </c>
      <c r="T243" s="11">
        <v>222.0</v>
      </c>
      <c r="U243" s="11">
        <v>174.0</v>
      </c>
      <c r="V243" s="14"/>
      <c r="W243" s="11">
        <v>9.0</v>
      </c>
      <c r="X243" s="11">
        <v>51.0</v>
      </c>
      <c r="Y243" s="11">
        <v>0.0</v>
      </c>
      <c r="Z243" s="11">
        <v>50.0</v>
      </c>
      <c r="AA243" s="11">
        <v>101.0</v>
      </c>
      <c r="AB243" s="11">
        <v>11.2222222222222</v>
      </c>
      <c r="AC243" s="14"/>
      <c r="AD243" s="11">
        <v>10.0</v>
      </c>
      <c r="AE243" s="11">
        <v>213.0</v>
      </c>
      <c r="AF243" s="11">
        <v>0.0</v>
      </c>
      <c r="AG243" s="11">
        <v>20.0</v>
      </c>
      <c r="AH243" s="11">
        <v>233.0</v>
      </c>
      <c r="AI243" s="11">
        <v>23.3</v>
      </c>
      <c r="AJ243" s="14"/>
      <c r="AK243" s="11">
        <v>13.0</v>
      </c>
      <c r="AL243" s="11">
        <v>347.0</v>
      </c>
      <c r="AM243" s="11">
        <v>0.0</v>
      </c>
      <c r="AN243" s="11">
        <v>106.0</v>
      </c>
      <c r="AO243" s="11">
        <v>453.0</v>
      </c>
      <c r="AP243" s="11">
        <v>34.8461538461538</v>
      </c>
      <c r="AQ243" s="14"/>
      <c r="AR243" s="11"/>
      <c r="AS243" s="11"/>
      <c r="AT243" s="11"/>
      <c r="AU243" s="11"/>
      <c r="AV243" s="11">
        <v>0.0</v>
      </c>
      <c r="AW243" s="11"/>
      <c r="AX243" s="14"/>
      <c r="AY243" s="11"/>
      <c r="AZ243" s="11"/>
      <c r="BA243" s="11"/>
      <c r="BB243" s="11"/>
      <c r="BC243" s="11">
        <v>0.0</v>
      </c>
      <c r="BD243" s="11"/>
      <c r="BE243" s="11"/>
    </row>
    <row r="244" ht="15.75" customHeight="1">
      <c r="A244" s="11" t="s">
        <v>101</v>
      </c>
      <c r="B244" s="11" t="s">
        <v>97</v>
      </c>
      <c r="C244" s="11">
        <v>77.13</v>
      </c>
      <c r="D244" s="11">
        <v>254.0</v>
      </c>
      <c r="E244" s="11">
        <v>4.99</v>
      </c>
      <c r="F244" s="11">
        <v>-0.675803005513141</v>
      </c>
      <c r="G244" s="11">
        <v>17.0</v>
      </c>
      <c r="H244" s="11">
        <v>-0.495871738515597</v>
      </c>
      <c r="I244" s="11">
        <v>33.5</v>
      </c>
      <c r="J244" s="11">
        <v>0.271731500438184</v>
      </c>
      <c r="K244" s="11">
        <v>110.0</v>
      </c>
      <c r="L244" s="11">
        <v>-0.568167694894883</v>
      </c>
      <c r="M244" s="11">
        <v>4.5</v>
      </c>
      <c r="N244" s="11">
        <v>-0.249471402950816</v>
      </c>
      <c r="O244" s="11">
        <v>7.48</v>
      </c>
      <c r="P244" s="11">
        <v>-0.63429002769888</v>
      </c>
      <c r="Q244" s="11">
        <v>-2.35187236913513</v>
      </c>
      <c r="R244" s="11">
        <v>-0.391978728189189</v>
      </c>
      <c r="S244" s="11"/>
      <c r="T244" s="11"/>
      <c r="U244" s="11"/>
      <c r="V244" s="14"/>
      <c r="W244" s="11"/>
      <c r="X244" s="11"/>
      <c r="Y244" s="11"/>
      <c r="Z244" s="11"/>
      <c r="AA244" s="11">
        <v>0.0</v>
      </c>
      <c r="AB244" s="11"/>
      <c r="AC244" s="14"/>
      <c r="AD244" s="11">
        <v>5.0</v>
      </c>
      <c r="AE244" s="11">
        <v>2.0</v>
      </c>
      <c r="AF244" s="11">
        <v>0.0</v>
      </c>
      <c r="AG244" s="11">
        <v>57.0</v>
      </c>
      <c r="AH244" s="11">
        <v>59.0</v>
      </c>
      <c r="AI244" s="11">
        <v>11.8</v>
      </c>
      <c r="AJ244" s="14"/>
      <c r="AK244" s="11"/>
      <c r="AL244" s="11"/>
      <c r="AM244" s="11"/>
      <c r="AN244" s="11"/>
      <c r="AO244" s="11">
        <v>0.0</v>
      </c>
      <c r="AP244" s="11"/>
      <c r="AQ244" s="14"/>
      <c r="AR244" s="11"/>
      <c r="AS244" s="11"/>
      <c r="AT244" s="11"/>
      <c r="AU244" s="11"/>
      <c r="AV244" s="11">
        <v>0.0</v>
      </c>
      <c r="AW244" s="11"/>
      <c r="AX244" s="14"/>
      <c r="AY244" s="11"/>
      <c r="AZ244" s="11"/>
      <c r="BA244" s="11"/>
      <c r="BB244" s="11"/>
      <c r="BC244" s="11">
        <v>0.0</v>
      </c>
      <c r="BD244" s="11"/>
      <c r="BE244" s="11"/>
    </row>
    <row r="245" ht="15.75" customHeight="1">
      <c r="A245" s="11" t="s">
        <v>158</v>
      </c>
      <c r="B245" s="11" t="s">
        <v>97</v>
      </c>
      <c r="C245" s="11">
        <v>76.88</v>
      </c>
      <c r="D245" s="11">
        <v>262.0</v>
      </c>
      <c r="E245" s="11">
        <v>4.75</v>
      </c>
      <c r="F245" s="11">
        <v>0.119951638620898</v>
      </c>
      <c r="G245" s="11">
        <v>22.0</v>
      </c>
      <c r="H245" s="11">
        <v>0.215120827738384</v>
      </c>
      <c r="I245" s="11">
        <v>35.0</v>
      </c>
      <c r="J245" s="11">
        <v>0.618949137843801</v>
      </c>
      <c r="K245" s="11">
        <v>112.0</v>
      </c>
      <c r="L245" s="11">
        <v>-0.357004863965042</v>
      </c>
      <c r="M245" s="11">
        <v>4.52</v>
      </c>
      <c r="N245" s="11">
        <v>-0.321083583006447</v>
      </c>
      <c r="O245" s="11">
        <v>7.36</v>
      </c>
      <c r="P245" s="11">
        <v>-0.338344709278177</v>
      </c>
      <c r="Q245" s="11">
        <v>-0.0624115520465837</v>
      </c>
      <c r="R245" s="11">
        <v>-0.0104019253410973</v>
      </c>
      <c r="S245" s="11">
        <v>4.0</v>
      </c>
      <c r="T245" s="11">
        <v>106.0</v>
      </c>
      <c r="U245" s="11">
        <v>93.0</v>
      </c>
      <c r="V245" s="14"/>
      <c r="W245" s="11">
        <v>15.0</v>
      </c>
      <c r="X245" s="11">
        <v>279.0</v>
      </c>
      <c r="Y245" s="11">
        <v>0.0</v>
      </c>
      <c r="Z245" s="11">
        <v>14.0</v>
      </c>
      <c r="AA245" s="11">
        <v>293.0</v>
      </c>
      <c r="AB245" s="11">
        <v>19.5333333333333</v>
      </c>
      <c r="AC245" s="14"/>
      <c r="AD245" s="11">
        <v>14.0</v>
      </c>
      <c r="AE245" s="11">
        <v>507.0</v>
      </c>
      <c r="AF245" s="11">
        <v>0.0</v>
      </c>
      <c r="AG245" s="11">
        <v>28.0</v>
      </c>
      <c r="AH245" s="11">
        <v>535.0</v>
      </c>
      <c r="AI245" s="11">
        <v>38.2142857142857</v>
      </c>
      <c r="AJ245" s="14"/>
      <c r="AK245" s="11">
        <v>13.0</v>
      </c>
      <c r="AL245" s="11">
        <v>457.0</v>
      </c>
      <c r="AM245" s="11">
        <v>0.0</v>
      </c>
      <c r="AN245" s="11">
        <v>24.0</v>
      </c>
      <c r="AO245" s="11">
        <v>481.0</v>
      </c>
      <c r="AP245" s="11">
        <v>37.0</v>
      </c>
      <c r="AQ245" s="14"/>
      <c r="AR245" s="11">
        <v>14.0</v>
      </c>
      <c r="AS245" s="11">
        <v>701.0</v>
      </c>
      <c r="AT245" s="11">
        <v>0.0</v>
      </c>
      <c r="AU245" s="11">
        <v>57.0</v>
      </c>
      <c r="AV245" s="11">
        <v>758.0</v>
      </c>
      <c r="AW245" s="11">
        <v>54.1428571428571</v>
      </c>
      <c r="AX245" s="14"/>
      <c r="AY245" s="11">
        <v>14.0</v>
      </c>
      <c r="AZ245" s="11">
        <v>580.0</v>
      </c>
      <c r="BA245" s="11">
        <v>0.0</v>
      </c>
      <c r="BB245" s="11">
        <v>41.0</v>
      </c>
      <c r="BC245" s="11">
        <v>621.0</v>
      </c>
      <c r="BD245" s="11">
        <v>44.3571428571429</v>
      </c>
      <c r="BE245" s="11"/>
    </row>
    <row r="246" ht="15.75" customHeight="1">
      <c r="A246" s="11" t="s">
        <v>185</v>
      </c>
      <c r="B246" s="11" t="s">
        <v>97</v>
      </c>
      <c r="C246" s="11">
        <v>77.88</v>
      </c>
      <c r="D246" s="11">
        <v>254.0</v>
      </c>
      <c r="E246" s="11">
        <v>4.84</v>
      </c>
      <c r="F246" s="11">
        <v>-0.178456352929366</v>
      </c>
      <c r="G246" s="11"/>
      <c r="H246" s="11"/>
      <c r="I246" s="11">
        <v>32.0</v>
      </c>
      <c r="J246" s="11">
        <v>-0.0754861369674331</v>
      </c>
      <c r="K246" s="11">
        <v>114.0</v>
      </c>
      <c r="L246" s="11">
        <v>-0.145842033035202</v>
      </c>
      <c r="M246" s="11">
        <v>4.31</v>
      </c>
      <c r="N246" s="11">
        <v>0.430844307577692</v>
      </c>
      <c r="O246" s="11">
        <v>7.07</v>
      </c>
      <c r="P246" s="11">
        <v>0.376856476905188</v>
      </c>
      <c r="Q246" s="11">
        <v>0.407916261550878</v>
      </c>
      <c r="R246" s="11">
        <v>0.0815832523101757</v>
      </c>
      <c r="S246" s="11">
        <v>2.0</v>
      </c>
      <c r="T246" s="11">
        <v>47.0</v>
      </c>
      <c r="U246" s="11">
        <v>42.0</v>
      </c>
      <c r="V246" s="14"/>
      <c r="W246" s="11">
        <v>16.0</v>
      </c>
      <c r="X246" s="11">
        <v>197.0</v>
      </c>
      <c r="Y246" s="11">
        <v>0.0</v>
      </c>
      <c r="Z246" s="11">
        <v>127.0</v>
      </c>
      <c r="AA246" s="11">
        <v>324.0</v>
      </c>
      <c r="AB246" s="11">
        <v>20.25</v>
      </c>
      <c r="AC246" s="14"/>
      <c r="AD246" s="11">
        <v>16.0</v>
      </c>
      <c r="AE246" s="11">
        <v>261.0</v>
      </c>
      <c r="AF246" s="11">
        <v>0.0</v>
      </c>
      <c r="AG246" s="11">
        <v>156.0</v>
      </c>
      <c r="AH246" s="11">
        <v>417.0</v>
      </c>
      <c r="AI246" s="11">
        <v>26.0625</v>
      </c>
      <c r="AJ246" s="14"/>
      <c r="AK246" s="11">
        <v>14.0</v>
      </c>
      <c r="AL246" s="11">
        <v>237.0</v>
      </c>
      <c r="AM246" s="11">
        <v>0.0</v>
      </c>
      <c r="AN246" s="11">
        <v>159.0</v>
      </c>
      <c r="AO246" s="11">
        <v>396.0</v>
      </c>
      <c r="AP246" s="11">
        <v>28.2857142857143</v>
      </c>
      <c r="AQ246" s="14"/>
      <c r="AR246" s="11">
        <v>16.0</v>
      </c>
      <c r="AS246" s="11">
        <v>167.0</v>
      </c>
      <c r="AT246" s="11">
        <v>0.0</v>
      </c>
      <c r="AU246" s="11">
        <v>160.0</v>
      </c>
      <c r="AV246" s="11">
        <v>327.0</v>
      </c>
      <c r="AW246" s="11">
        <v>20.4375</v>
      </c>
      <c r="AX246" s="14"/>
      <c r="AY246" s="11">
        <v>2.0</v>
      </c>
      <c r="AZ246" s="11">
        <v>20.0</v>
      </c>
      <c r="BA246" s="11">
        <v>0.0</v>
      </c>
      <c r="BB246" s="11">
        <v>0.0</v>
      </c>
      <c r="BC246" s="11">
        <v>20.0</v>
      </c>
      <c r="BD246" s="11">
        <v>10.0</v>
      </c>
      <c r="BE246" s="11"/>
    </row>
    <row r="247" ht="15.75" customHeight="1">
      <c r="A247" s="11" t="s">
        <v>201</v>
      </c>
      <c r="B247" s="11" t="s">
        <v>97</v>
      </c>
      <c r="C247" s="11">
        <v>75.38</v>
      </c>
      <c r="D247" s="11">
        <v>252.0</v>
      </c>
      <c r="E247" s="11">
        <v>4.65</v>
      </c>
      <c r="F247" s="11">
        <v>0.451516073676746</v>
      </c>
      <c r="G247" s="11">
        <v>18.0</v>
      </c>
      <c r="H247" s="11">
        <v>-0.353673225264801</v>
      </c>
      <c r="I247" s="11">
        <v>34.5</v>
      </c>
      <c r="J247" s="11">
        <v>0.503209925375262</v>
      </c>
      <c r="K247" s="11">
        <v>116.0</v>
      </c>
      <c r="L247" s="11">
        <v>0.0653207978946388</v>
      </c>
      <c r="M247" s="11">
        <v>4.27</v>
      </c>
      <c r="N247" s="11">
        <v>0.574068667688956</v>
      </c>
      <c r="O247" s="11">
        <v>7.12</v>
      </c>
      <c r="P247" s="11">
        <v>0.253545927563229</v>
      </c>
      <c r="Q247" s="11">
        <v>1.49398816693403</v>
      </c>
      <c r="R247" s="11">
        <v>0.248998027822338</v>
      </c>
      <c r="S247" s="11"/>
      <c r="T247" s="11"/>
      <c r="U247" s="11"/>
      <c r="V247" s="14"/>
      <c r="W247" s="11">
        <v>9.0</v>
      </c>
      <c r="X247" s="11">
        <v>9.0</v>
      </c>
      <c r="Y247" s="11">
        <v>0.0</v>
      </c>
      <c r="Z247" s="11">
        <v>142.0</v>
      </c>
      <c r="AA247" s="11">
        <v>151.0</v>
      </c>
      <c r="AB247" s="11">
        <v>16.7777777777778</v>
      </c>
      <c r="AC247" s="14"/>
      <c r="AD247" s="11"/>
      <c r="AE247" s="11"/>
      <c r="AF247" s="11"/>
      <c r="AG247" s="11"/>
      <c r="AH247" s="11">
        <v>0.0</v>
      </c>
      <c r="AI247" s="11"/>
      <c r="AJ247" s="14"/>
      <c r="AK247" s="11">
        <v>11.0</v>
      </c>
      <c r="AL247" s="11">
        <v>120.0</v>
      </c>
      <c r="AM247" s="11">
        <v>0.0</v>
      </c>
      <c r="AN247" s="11">
        <v>25.0</v>
      </c>
      <c r="AO247" s="11">
        <v>145.0</v>
      </c>
      <c r="AP247" s="11">
        <v>13.1818181818182</v>
      </c>
      <c r="AQ247" s="14"/>
      <c r="AR247" s="11"/>
      <c r="AS247" s="11"/>
      <c r="AT247" s="11"/>
      <c r="AU247" s="11"/>
      <c r="AV247" s="11">
        <v>0.0</v>
      </c>
      <c r="AW247" s="11"/>
      <c r="AX247" s="14"/>
      <c r="AY247" s="11"/>
      <c r="AZ247" s="11"/>
      <c r="BA247" s="11"/>
      <c r="BB247" s="11"/>
      <c r="BC247" s="11">
        <v>0.0</v>
      </c>
      <c r="BD247" s="11"/>
      <c r="BE247" s="11"/>
    </row>
    <row r="248" ht="15.75" customHeight="1">
      <c r="A248" s="11" t="s">
        <v>244</v>
      </c>
      <c r="B248" s="11" t="s">
        <v>97</v>
      </c>
      <c r="C248" s="11">
        <v>74.5</v>
      </c>
      <c r="D248" s="11">
        <v>236.0</v>
      </c>
      <c r="E248" s="11">
        <v>4.72</v>
      </c>
      <c r="F248" s="11">
        <v>0.219420969137653</v>
      </c>
      <c r="G248" s="11">
        <v>16.0</v>
      </c>
      <c r="H248" s="11">
        <v>-0.638070251766394</v>
      </c>
      <c r="I248" s="11"/>
      <c r="J248" s="11"/>
      <c r="K248" s="11"/>
      <c r="L248" s="11"/>
      <c r="M248" s="11"/>
      <c r="N248" s="11"/>
      <c r="O248" s="11"/>
      <c r="P248" s="11"/>
      <c r="Q248" s="11">
        <v>-0.41864928262874</v>
      </c>
      <c r="R248" s="11">
        <v>-0.20932464131437</v>
      </c>
      <c r="S248" s="11">
        <v>3.0</v>
      </c>
      <c r="T248" s="11">
        <v>85.0</v>
      </c>
      <c r="U248" s="11">
        <v>76.0</v>
      </c>
      <c r="V248" s="14"/>
      <c r="W248" s="11">
        <v>9.0</v>
      </c>
      <c r="X248" s="11">
        <v>378.0</v>
      </c>
      <c r="Y248" s="11">
        <v>0.0</v>
      </c>
      <c r="Z248" s="11">
        <v>32.0</v>
      </c>
      <c r="AA248" s="11">
        <v>410.0</v>
      </c>
      <c r="AB248" s="11">
        <v>45.5555555555556</v>
      </c>
      <c r="AC248" s="14"/>
      <c r="AD248" s="11">
        <v>11.0</v>
      </c>
      <c r="AE248" s="11">
        <v>364.0</v>
      </c>
      <c r="AF248" s="11">
        <v>0.0</v>
      </c>
      <c r="AG248" s="11">
        <v>0.0</v>
      </c>
      <c r="AH248" s="11">
        <v>364.0</v>
      </c>
      <c r="AI248" s="11">
        <v>33.0909090909091</v>
      </c>
      <c r="AJ248" s="14"/>
      <c r="AK248" s="11">
        <v>14.0</v>
      </c>
      <c r="AL248" s="11">
        <v>702.0</v>
      </c>
      <c r="AM248" s="11">
        <v>0.0</v>
      </c>
      <c r="AN248" s="11">
        <v>4.0</v>
      </c>
      <c r="AO248" s="11">
        <v>706.0</v>
      </c>
      <c r="AP248" s="11">
        <v>50.4285714285714</v>
      </c>
      <c r="AQ248" s="14"/>
      <c r="AR248" s="11">
        <v>12.0</v>
      </c>
      <c r="AS248" s="11">
        <v>566.0</v>
      </c>
      <c r="AT248" s="11">
        <v>0.0</v>
      </c>
      <c r="AU248" s="11">
        <v>0.0</v>
      </c>
      <c r="AV248" s="11">
        <v>566.0</v>
      </c>
      <c r="AW248" s="11">
        <v>47.1666666666667</v>
      </c>
      <c r="AX248" s="14"/>
      <c r="AY248" s="11">
        <v>6.0</v>
      </c>
      <c r="AZ248" s="11">
        <v>234.0</v>
      </c>
      <c r="BA248" s="11">
        <v>0.0</v>
      </c>
      <c r="BB248" s="11">
        <v>0.0</v>
      </c>
      <c r="BC248" s="11">
        <v>234.0</v>
      </c>
      <c r="BD248" s="11">
        <v>39.0</v>
      </c>
      <c r="BE248" s="11"/>
    </row>
    <row r="249" ht="15.75" customHeight="1">
      <c r="A249" s="11" t="s">
        <v>245</v>
      </c>
      <c r="B249" s="11" t="s">
        <v>97</v>
      </c>
      <c r="C249" s="11">
        <v>79.38</v>
      </c>
      <c r="D249" s="11">
        <v>259.0</v>
      </c>
      <c r="E249" s="11">
        <v>4.82</v>
      </c>
      <c r="F249" s="11">
        <v>-0.112143465918198</v>
      </c>
      <c r="G249" s="11">
        <v>17.0</v>
      </c>
      <c r="H249" s="11">
        <v>-0.495871738515597</v>
      </c>
      <c r="I249" s="11"/>
      <c r="J249" s="11"/>
      <c r="K249" s="11"/>
      <c r="L249" s="11"/>
      <c r="M249" s="11"/>
      <c r="N249" s="11"/>
      <c r="O249" s="11"/>
      <c r="P249" s="11"/>
      <c r="Q249" s="11">
        <v>-0.608015204433795</v>
      </c>
      <c r="R249" s="11">
        <v>-0.304007602216897</v>
      </c>
      <c r="S249" s="11"/>
      <c r="T249" s="11"/>
      <c r="U249" s="11"/>
      <c r="V249" s="14"/>
      <c r="W249" s="11">
        <v>16.0</v>
      </c>
      <c r="X249" s="11">
        <v>307.0</v>
      </c>
      <c r="Y249" s="11">
        <v>0.0</v>
      </c>
      <c r="Z249" s="11">
        <v>23.0</v>
      </c>
      <c r="AA249" s="11">
        <v>330.0</v>
      </c>
      <c r="AB249" s="11">
        <v>20.625</v>
      </c>
      <c r="AC249" s="14"/>
      <c r="AD249" s="11">
        <v>7.0</v>
      </c>
      <c r="AE249" s="11">
        <v>117.0</v>
      </c>
      <c r="AF249" s="11">
        <v>0.0</v>
      </c>
      <c r="AG249" s="11">
        <v>37.0</v>
      </c>
      <c r="AH249" s="11">
        <v>154.0</v>
      </c>
      <c r="AI249" s="11">
        <v>22.0</v>
      </c>
      <c r="AJ249" s="14"/>
      <c r="AK249" s="11"/>
      <c r="AL249" s="11"/>
      <c r="AM249" s="11"/>
      <c r="AN249" s="11"/>
      <c r="AO249" s="11">
        <v>0.0</v>
      </c>
      <c r="AP249" s="11"/>
      <c r="AQ249" s="14"/>
      <c r="AR249" s="11"/>
      <c r="AS249" s="11"/>
      <c r="AT249" s="11"/>
      <c r="AU249" s="11"/>
      <c r="AV249" s="11">
        <v>0.0</v>
      </c>
      <c r="AW249" s="11"/>
      <c r="AX249" s="14"/>
      <c r="AY249" s="11"/>
      <c r="AZ249" s="11"/>
      <c r="BA249" s="11"/>
      <c r="BB249" s="11"/>
      <c r="BC249" s="11">
        <v>0.0</v>
      </c>
      <c r="BD249" s="11"/>
      <c r="BE249" s="11"/>
    </row>
    <row r="250" ht="15.75" customHeight="1">
      <c r="A250" s="11" t="s">
        <v>255</v>
      </c>
      <c r="B250" s="11" t="s">
        <v>97</v>
      </c>
      <c r="C250" s="11">
        <v>74.63</v>
      </c>
      <c r="D250" s="11">
        <v>258.0</v>
      </c>
      <c r="E250" s="11">
        <v>4.94</v>
      </c>
      <c r="F250" s="11">
        <v>-0.510020787985217</v>
      </c>
      <c r="G250" s="11"/>
      <c r="H250" s="11"/>
      <c r="I250" s="11">
        <v>31.5</v>
      </c>
      <c r="J250" s="11">
        <v>-0.191225349435972</v>
      </c>
      <c r="K250" s="11">
        <v>116.0</v>
      </c>
      <c r="L250" s="11">
        <v>0.0653207978946388</v>
      </c>
      <c r="M250" s="11">
        <v>4.45</v>
      </c>
      <c r="N250" s="11">
        <v>-0.0704409528117364</v>
      </c>
      <c r="O250" s="11">
        <v>7.12</v>
      </c>
      <c r="P250" s="11">
        <v>0.253545927563229</v>
      </c>
      <c r="Q250" s="11">
        <v>-0.452820364775058</v>
      </c>
      <c r="R250" s="11">
        <v>-0.0905640729550116</v>
      </c>
      <c r="S250" s="11">
        <v>7.0</v>
      </c>
      <c r="T250" s="11">
        <v>254.0</v>
      </c>
      <c r="U250" s="11">
        <v>196.0</v>
      </c>
      <c r="V250" s="14"/>
      <c r="W250" s="11">
        <v>2.0</v>
      </c>
      <c r="X250" s="11">
        <v>14.0</v>
      </c>
      <c r="Y250" s="11">
        <v>0.0</v>
      </c>
      <c r="Z250" s="11">
        <v>0.0</v>
      </c>
      <c r="AA250" s="11">
        <v>14.0</v>
      </c>
      <c r="AB250" s="11">
        <v>7.0</v>
      </c>
      <c r="AC250" s="14"/>
      <c r="AD250" s="11"/>
      <c r="AE250" s="11"/>
      <c r="AF250" s="11"/>
      <c r="AG250" s="11"/>
      <c r="AH250" s="11">
        <v>0.0</v>
      </c>
      <c r="AI250" s="11"/>
      <c r="AJ250" s="14"/>
      <c r="AK250" s="11">
        <v>2.0</v>
      </c>
      <c r="AL250" s="11">
        <v>11.0</v>
      </c>
      <c r="AM250" s="11">
        <v>0.0</v>
      </c>
      <c r="AN250" s="11">
        <v>9.0</v>
      </c>
      <c r="AO250" s="11">
        <v>20.0</v>
      </c>
      <c r="AP250" s="11">
        <v>10.0</v>
      </c>
      <c r="AQ250" s="14"/>
      <c r="AR250" s="11"/>
      <c r="AS250" s="11"/>
      <c r="AT250" s="11"/>
      <c r="AU250" s="11"/>
      <c r="AV250" s="11">
        <v>0.0</v>
      </c>
      <c r="AW250" s="11"/>
      <c r="AX250" s="14"/>
      <c r="AY250" s="11"/>
      <c r="AZ250" s="11"/>
      <c r="BA250" s="11"/>
      <c r="BB250" s="11"/>
      <c r="BC250" s="11">
        <v>0.0</v>
      </c>
      <c r="BD250" s="11"/>
      <c r="BE250" s="11"/>
    </row>
    <row r="251" ht="15.75" customHeight="1">
      <c r="A251" s="11" t="s">
        <v>287</v>
      </c>
      <c r="B251" s="11" t="s">
        <v>97</v>
      </c>
      <c r="C251" s="11">
        <v>80.0</v>
      </c>
      <c r="D251" s="11">
        <v>260.0</v>
      </c>
      <c r="E251" s="11">
        <v>4.86</v>
      </c>
      <c r="F251" s="11">
        <v>-0.244769239940538</v>
      </c>
      <c r="G251" s="11">
        <v>17.0</v>
      </c>
      <c r="H251" s="11">
        <v>-0.495871738515597</v>
      </c>
      <c r="I251" s="11">
        <v>31.0</v>
      </c>
      <c r="J251" s="11">
        <v>-0.306964561904511</v>
      </c>
      <c r="K251" s="11">
        <v>113.0</v>
      </c>
      <c r="L251" s="11">
        <v>-0.251423448500122</v>
      </c>
      <c r="M251" s="11">
        <v>4.57</v>
      </c>
      <c r="N251" s="11">
        <v>-0.50011403314553</v>
      </c>
      <c r="O251" s="11">
        <v>7.09</v>
      </c>
      <c r="P251" s="11">
        <v>0.327532257168405</v>
      </c>
      <c r="Q251" s="11">
        <v>-1.47161076483789</v>
      </c>
      <c r="R251" s="11">
        <v>-0.245268460806315</v>
      </c>
      <c r="S251" s="11">
        <v>4.0</v>
      </c>
      <c r="T251" s="11">
        <v>133.0</v>
      </c>
      <c r="U251" s="11">
        <v>114.0</v>
      </c>
      <c r="V251" s="14"/>
      <c r="W251" s="11">
        <v>16.0</v>
      </c>
      <c r="X251" s="11">
        <v>192.0</v>
      </c>
      <c r="Y251" s="11">
        <v>0.0</v>
      </c>
      <c r="Z251" s="11">
        <v>131.0</v>
      </c>
      <c r="AA251" s="11">
        <v>323.0</v>
      </c>
      <c r="AB251" s="11">
        <v>20.1875</v>
      </c>
      <c r="AC251" s="14"/>
      <c r="AD251" s="11">
        <v>16.0</v>
      </c>
      <c r="AE251" s="11">
        <v>940.0</v>
      </c>
      <c r="AF251" s="11">
        <v>0.0</v>
      </c>
      <c r="AG251" s="11">
        <v>93.0</v>
      </c>
      <c r="AH251" s="11">
        <v>1033.0</v>
      </c>
      <c r="AI251" s="11">
        <v>64.5625</v>
      </c>
      <c r="AJ251" s="14"/>
      <c r="AK251" s="11">
        <v>16.0</v>
      </c>
      <c r="AL251" s="11">
        <v>522.0</v>
      </c>
      <c r="AM251" s="11">
        <v>0.0</v>
      </c>
      <c r="AN251" s="11">
        <v>206.0</v>
      </c>
      <c r="AO251" s="11">
        <v>728.0</v>
      </c>
      <c r="AP251" s="11">
        <v>45.5</v>
      </c>
      <c r="AQ251" s="14"/>
      <c r="AR251" s="11">
        <v>16.0</v>
      </c>
      <c r="AS251" s="11">
        <v>570.0</v>
      </c>
      <c r="AT251" s="11">
        <v>0.0</v>
      </c>
      <c r="AU251" s="11">
        <v>133.0</v>
      </c>
      <c r="AV251" s="11">
        <v>703.0</v>
      </c>
      <c r="AW251" s="11">
        <v>43.9375</v>
      </c>
      <c r="AX251" s="14"/>
      <c r="AY251" s="11">
        <v>15.0</v>
      </c>
      <c r="AZ251" s="11">
        <v>421.0</v>
      </c>
      <c r="BA251" s="11">
        <v>0.0</v>
      </c>
      <c r="BB251" s="11">
        <v>133.0</v>
      </c>
      <c r="BC251" s="11">
        <v>554.0</v>
      </c>
      <c r="BD251" s="11">
        <v>36.9333333333333</v>
      </c>
      <c r="BE251" s="11"/>
    </row>
    <row r="252" ht="15.75" customHeight="1">
      <c r="A252" s="11" t="s">
        <v>308</v>
      </c>
      <c r="B252" s="11" t="s">
        <v>97</v>
      </c>
      <c r="C252" s="11">
        <v>75.25</v>
      </c>
      <c r="D252" s="11">
        <v>240.0</v>
      </c>
      <c r="E252" s="11">
        <v>4.73</v>
      </c>
      <c r="F252" s="11">
        <v>0.186264525632066</v>
      </c>
      <c r="G252" s="11">
        <v>15.0</v>
      </c>
      <c r="H252" s="11">
        <v>-0.78026876501719</v>
      </c>
      <c r="I252" s="11">
        <v>30.0</v>
      </c>
      <c r="J252" s="11">
        <v>-0.538442986841589</v>
      </c>
      <c r="K252" s="11">
        <v>111.0</v>
      </c>
      <c r="L252" s="11">
        <v>-0.462586279429963</v>
      </c>
      <c r="M252" s="11">
        <v>4.3</v>
      </c>
      <c r="N252" s="11">
        <v>0.466650397605507</v>
      </c>
      <c r="O252" s="11">
        <v>7.25</v>
      </c>
      <c r="P252" s="11">
        <v>-0.0670615007258655</v>
      </c>
      <c r="Q252" s="11">
        <v>-1.19544460877703</v>
      </c>
      <c r="R252" s="11">
        <v>-0.199240768129506</v>
      </c>
      <c r="S252" s="11"/>
      <c r="T252" s="11"/>
      <c r="U252" s="11"/>
      <c r="V252" s="14"/>
      <c r="W252" s="11">
        <v>12.0</v>
      </c>
      <c r="X252" s="11">
        <v>109.0</v>
      </c>
      <c r="Y252" s="11">
        <v>0.0</v>
      </c>
      <c r="Z252" s="11">
        <v>171.0</v>
      </c>
      <c r="AA252" s="11">
        <v>280.0</v>
      </c>
      <c r="AB252" s="11">
        <v>23.3333333333333</v>
      </c>
      <c r="AC252" s="14"/>
      <c r="AD252" s="11">
        <v>13.0</v>
      </c>
      <c r="AE252" s="11">
        <v>157.0</v>
      </c>
      <c r="AF252" s="11">
        <v>0.0</v>
      </c>
      <c r="AG252" s="11">
        <v>166.0</v>
      </c>
      <c r="AH252" s="11">
        <v>323.0</v>
      </c>
      <c r="AI252" s="11">
        <v>24.8461538461538</v>
      </c>
      <c r="AJ252" s="14"/>
      <c r="AK252" s="11">
        <v>4.0</v>
      </c>
      <c r="AL252" s="11">
        <v>26.0</v>
      </c>
      <c r="AM252" s="11">
        <v>0.0</v>
      </c>
      <c r="AN252" s="11">
        <v>74.0</v>
      </c>
      <c r="AO252" s="11">
        <v>100.0</v>
      </c>
      <c r="AP252" s="11">
        <v>25.0</v>
      </c>
      <c r="AQ252" s="14"/>
      <c r="AR252" s="11">
        <v>16.0</v>
      </c>
      <c r="AS252" s="11">
        <v>253.0</v>
      </c>
      <c r="AT252" s="11">
        <v>0.0</v>
      </c>
      <c r="AU252" s="11">
        <v>213.0</v>
      </c>
      <c r="AV252" s="11">
        <v>466.0</v>
      </c>
      <c r="AW252" s="11">
        <v>29.125</v>
      </c>
      <c r="AX252" s="14"/>
      <c r="AY252" s="11">
        <v>16.0</v>
      </c>
      <c r="AZ252" s="11">
        <v>127.0</v>
      </c>
      <c r="BA252" s="11">
        <v>0.0</v>
      </c>
      <c r="BB252" s="11">
        <v>225.0</v>
      </c>
      <c r="BC252" s="11">
        <v>352.0</v>
      </c>
      <c r="BD252" s="11">
        <v>22.0</v>
      </c>
      <c r="BE252" s="11"/>
    </row>
    <row r="253" ht="15.75" customHeight="1">
      <c r="A253" s="11" t="s">
        <v>315</v>
      </c>
      <c r="B253" s="11" t="s">
        <v>97</v>
      </c>
      <c r="C253" s="11">
        <v>75.63</v>
      </c>
      <c r="D253" s="11">
        <v>242.0</v>
      </c>
      <c r="E253" s="11">
        <v>4.62</v>
      </c>
      <c r="F253" s="11">
        <v>0.550985404193501</v>
      </c>
      <c r="G253" s="11">
        <v>18.0</v>
      </c>
      <c r="H253" s="11">
        <v>-0.353673225264801</v>
      </c>
      <c r="I253" s="11">
        <v>35.5</v>
      </c>
      <c r="J253" s="11">
        <v>0.73468835031234</v>
      </c>
      <c r="K253" s="11">
        <v>115.0</v>
      </c>
      <c r="L253" s="11">
        <v>-0.0402606175702815</v>
      </c>
      <c r="M253" s="11">
        <v>4.35</v>
      </c>
      <c r="N253" s="11">
        <v>0.287619947466427</v>
      </c>
      <c r="O253" s="11">
        <v>7.09</v>
      </c>
      <c r="P253" s="11">
        <v>0.327532257168405</v>
      </c>
      <c r="Q253" s="11">
        <v>1.50689211630559</v>
      </c>
      <c r="R253" s="11">
        <v>0.251148686050932</v>
      </c>
      <c r="S253" s="11"/>
      <c r="T253" s="11"/>
      <c r="U253" s="11"/>
      <c r="V253" s="14"/>
      <c r="W253" s="11"/>
      <c r="X253" s="11"/>
      <c r="Y253" s="11"/>
      <c r="Z253" s="11"/>
      <c r="AA253" s="11">
        <v>0.0</v>
      </c>
      <c r="AB253" s="11"/>
      <c r="AC253" s="14"/>
      <c r="AD253" s="11"/>
      <c r="AE253" s="11"/>
      <c r="AF253" s="11"/>
      <c r="AG253" s="11"/>
      <c r="AH253" s="11">
        <v>0.0</v>
      </c>
      <c r="AI253" s="11"/>
      <c r="AJ253" s="14"/>
      <c r="AK253" s="11"/>
      <c r="AL253" s="11"/>
      <c r="AM253" s="11"/>
      <c r="AN253" s="11"/>
      <c r="AO253" s="11">
        <v>0.0</v>
      </c>
      <c r="AP253" s="11"/>
      <c r="AQ253" s="14"/>
      <c r="AR253" s="11"/>
      <c r="AS253" s="11"/>
      <c r="AT253" s="11"/>
      <c r="AU253" s="11"/>
      <c r="AV253" s="11">
        <v>0.0</v>
      </c>
      <c r="AW253" s="11"/>
      <c r="AX253" s="14"/>
      <c r="AY253" s="11"/>
      <c r="AZ253" s="11"/>
      <c r="BA253" s="11"/>
      <c r="BB253" s="11"/>
      <c r="BC253" s="11">
        <v>0.0</v>
      </c>
      <c r="BD253" s="11"/>
      <c r="BE253" s="11"/>
    </row>
    <row r="254" ht="15.75" customHeight="1">
      <c r="A254" s="11" t="s">
        <v>338</v>
      </c>
      <c r="B254" s="11" t="s">
        <v>97</v>
      </c>
      <c r="C254" s="11">
        <v>75.25</v>
      </c>
      <c r="D254" s="11">
        <v>242.0</v>
      </c>
      <c r="E254" s="11">
        <v>4.81</v>
      </c>
      <c r="F254" s="11">
        <v>-0.0789870224126106</v>
      </c>
      <c r="G254" s="11">
        <v>17.0</v>
      </c>
      <c r="H254" s="11">
        <v>-0.495871738515597</v>
      </c>
      <c r="I254" s="11">
        <v>31.0</v>
      </c>
      <c r="J254" s="11">
        <v>-0.306964561904511</v>
      </c>
      <c r="K254" s="11">
        <v>112.0</v>
      </c>
      <c r="L254" s="11">
        <v>-0.357004863965042</v>
      </c>
      <c r="M254" s="11">
        <v>4.43</v>
      </c>
      <c r="N254" s="11">
        <v>0.00117122724389756</v>
      </c>
      <c r="O254" s="11">
        <v>7.17</v>
      </c>
      <c r="P254" s="11">
        <v>0.13023537822127</v>
      </c>
      <c r="Q254" s="11">
        <v>-1.10742158133259</v>
      </c>
      <c r="R254" s="11">
        <v>-0.184570263555432</v>
      </c>
      <c r="S254" s="11">
        <v>6.0</v>
      </c>
      <c r="T254" s="11">
        <v>184.0</v>
      </c>
      <c r="U254" s="11">
        <v>151.0</v>
      </c>
      <c r="V254" s="14"/>
      <c r="W254" s="11">
        <v>16.0</v>
      </c>
      <c r="X254" s="11">
        <v>592.0</v>
      </c>
      <c r="Y254" s="11">
        <v>0.0</v>
      </c>
      <c r="Z254" s="11">
        <v>180.0</v>
      </c>
      <c r="AA254" s="11">
        <v>772.0</v>
      </c>
      <c r="AB254" s="11">
        <v>48.25</v>
      </c>
      <c r="AC254" s="14"/>
      <c r="AD254" s="11">
        <v>16.0</v>
      </c>
      <c r="AE254" s="11">
        <v>820.0</v>
      </c>
      <c r="AF254" s="11">
        <v>0.0</v>
      </c>
      <c r="AG254" s="11">
        <v>165.0</v>
      </c>
      <c r="AH254" s="11">
        <v>985.0</v>
      </c>
      <c r="AI254" s="11">
        <v>61.5625</v>
      </c>
      <c r="AJ254" s="14"/>
      <c r="AK254" s="11">
        <v>16.0</v>
      </c>
      <c r="AL254" s="11">
        <v>399.0</v>
      </c>
      <c r="AM254" s="11">
        <v>0.0</v>
      </c>
      <c r="AN254" s="11">
        <v>149.0</v>
      </c>
      <c r="AO254" s="11">
        <v>548.0</v>
      </c>
      <c r="AP254" s="11">
        <v>34.25</v>
      </c>
      <c r="AQ254" s="14"/>
      <c r="AR254" s="11">
        <v>13.0</v>
      </c>
      <c r="AS254" s="11">
        <v>314.0</v>
      </c>
      <c r="AT254" s="11">
        <v>0.0</v>
      </c>
      <c r="AU254" s="11">
        <v>112.0</v>
      </c>
      <c r="AV254" s="11">
        <v>426.0</v>
      </c>
      <c r="AW254" s="11">
        <v>32.7692307692308</v>
      </c>
      <c r="AX254" s="14"/>
      <c r="AY254" s="11"/>
      <c r="AZ254" s="11"/>
      <c r="BA254" s="11"/>
      <c r="BB254" s="11"/>
      <c r="BC254" s="11">
        <v>0.0</v>
      </c>
      <c r="BD254" s="11"/>
      <c r="BE254" s="11"/>
    </row>
    <row r="255" ht="15.75" customHeight="1">
      <c r="A255" s="11" t="s">
        <v>343</v>
      </c>
      <c r="B255" s="11" t="s">
        <v>97</v>
      </c>
      <c r="C255" s="11">
        <v>77.88</v>
      </c>
      <c r="D255" s="11">
        <v>269.0</v>
      </c>
      <c r="E255" s="11">
        <v>4.71</v>
      </c>
      <c r="F255" s="11">
        <v>0.252577412643237</v>
      </c>
      <c r="G255" s="11">
        <v>22.0</v>
      </c>
      <c r="H255" s="11">
        <v>0.215120827738384</v>
      </c>
      <c r="I255" s="11">
        <v>31.5</v>
      </c>
      <c r="J255" s="11">
        <v>-0.191225349435972</v>
      </c>
      <c r="K255" s="11">
        <v>113.0</v>
      </c>
      <c r="L255" s="11">
        <v>-0.251423448500122</v>
      </c>
      <c r="M255" s="11"/>
      <c r="N255" s="11"/>
      <c r="O255" s="11"/>
      <c r="P255" s="11"/>
      <c r="Q255" s="11">
        <v>0.0250494424455278</v>
      </c>
      <c r="R255" s="11">
        <v>0.00626236061138194</v>
      </c>
      <c r="S255" s="11">
        <v>6.0</v>
      </c>
      <c r="T255" s="11">
        <v>172.0</v>
      </c>
      <c r="U255" s="11">
        <v>143.0</v>
      </c>
      <c r="V255" s="14"/>
      <c r="W255" s="11">
        <v>16.0</v>
      </c>
      <c r="X255" s="11">
        <v>75.0</v>
      </c>
      <c r="Y255" s="11">
        <v>0.0</v>
      </c>
      <c r="Z255" s="11">
        <v>59.0</v>
      </c>
      <c r="AA255" s="11">
        <v>134.0</v>
      </c>
      <c r="AB255" s="11">
        <v>8.375</v>
      </c>
      <c r="AC255" s="14"/>
      <c r="AD255" s="11"/>
      <c r="AE255" s="11"/>
      <c r="AF255" s="11"/>
      <c r="AG255" s="11"/>
      <c r="AH255" s="11">
        <v>0.0</v>
      </c>
      <c r="AI255" s="11"/>
      <c r="AJ255" s="14"/>
      <c r="AK255" s="11"/>
      <c r="AL255" s="11"/>
      <c r="AM255" s="11"/>
      <c r="AN255" s="11"/>
      <c r="AO255" s="11">
        <v>0.0</v>
      </c>
      <c r="AP255" s="11"/>
      <c r="AQ255" s="14"/>
      <c r="AR255" s="11"/>
      <c r="AS255" s="11"/>
      <c r="AT255" s="11"/>
      <c r="AU255" s="11"/>
      <c r="AV255" s="11">
        <v>0.0</v>
      </c>
      <c r="AW255" s="11"/>
      <c r="AX255" s="14"/>
      <c r="AY255" s="11"/>
      <c r="AZ255" s="11"/>
      <c r="BA255" s="11"/>
      <c r="BB255" s="11"/>
      <c r="BC255" s="11">
        <v>0.0</v>
      </c>
      <c r="BD255" s="11"/>
      <c r="BE255" s="11"/>
    </row>
    <row r="256" ht="15.75" customHeight="1">
      <c r="A256" s="11" t="s">
        <v>351</v>
      </c>
      <c r="B256" s="11" t="s">
        <v>97</v>
      </c>
      <c r="C256" s="11">
        <v>75.25</v>
      </c>
      <c r="D256" s="11">
        <v>258.0</v>
      </c>
      <c r="E256" s="11">
        <v>4.94</v>
      </c>
      <c r="F256" s="11">
        <v>-0.510020787985217</v>
      </c>
      <c r="G256" s="11">
        <v>21.0</v>
      </c>
      <c r="H256" s="11">
        <v>0.0729223144875881</v>
      </c>
      <c r="I256" s="11">
        <v>30.5</v>
      </c>
      <c r="J256" s="11">
        <v>-0.42270377437305</v>
      </c>
      <c r="K256" s="11">
        <v>112.0</v>
      </c>
      <c r="L256" s="11">
        <v>-0.357004863965042</v>
      </c>
      <c r="M256" s="11">
        <v>4.35</v>
      </c>
      <c r="N256" s="11">
        <v>0.287619947466427</v>
      </c>
      <c r="O256" s="11">
        <v>7.15</v>
      </c>
      <c r="P256" s="11">
        <v>0.179559597958053</v>
      </c>
      <c r="Q256" s="11">
        <v>-0.749627566411242</v>
      </c>
      <c r="R256" s="11">
        <v>-0.124937927735207</v>
      </c>
      <c r="S256" s="11"/>
      <c r="T256" s="11"/>
      <c r="U256" s="11"/>
      <c r="V256" s="14"/>
      <c r="W256" s="11"/>
      <c r="X256" s="11"/>
      <c r="Y256" s="11"/>
      <c r="Z256" s="11"/>
      <c r="AA256" s="11">
        <v>0.0</v>
      </c>
      <c r="AB256" s="11"/>
      <c r="AC256" s="14"/>
      <c r="AD256" s="11"/>
      <c r="AE256" s="11"/>
      <c r="AF256" s="11"/>
      <c r="AG256" s="11"/>
      <c r="AH256" s="11">
        <v>0.0</v>
      </c>
      <c r="AI256" s="11"/>
      <c r="AJ256" s="14"/>
      <c r="AK256" s="11"/>
      <c r="AL256" s="11"/>
      <c r="AM256" s="11"/>
      <c r="AN256" s="11"/>
      <c r="AO256" s="11">
        <v>0.0</v>
      </c>
      <c r="AP256" s="11"/>
      <c r="AQ256" s="14"/>
      <c r="AR256" s="11"/>
      <c r="AS256" s="11"/>
      <c r="AT256" s="11"/>
      <c r="AU256" s="11"/>
      <c r="AV256" s="11">
        <v>0.0</v>
      </c>
      <c r="AW256" s="11"/>
      <c r="AX256" s="14"/>
      <c r="AY256" s="11"/>
      <c r="AZ256" s="11"/>
      <c r="BA256" s="11"/>
      <c r="BB256" s="11"/>
      <c r="BC256" s="11">
        <v>0.0</v>
      </c>
      <c r="BD256" s="11"/>
      <c r="BE256" s="11"/>
    </row>
    <row r="257" ht="15.75" customHeight="1">
      <c r="A257" s="11" t="s">
        <v>416</v>
      </c>
      <c r="B257" s="11" t="s">
        <v>97</v>
      </c>
      <c r="C257" s="11">
        <v>77.0</v>
      </c>
      <c r="D257" s="11">
        <v>257.0</v>
      </c>
      <c r="E257" s="11">
        <v>4.63</v>
      </c>
      <c r="F257" s="11">
        <v>0.517828960687917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>
        <v>0.517828960687917</v>
      </c>
      <c r="R257" s="11">
        <v>0.517828960687917</v>
      </c>
      <c r="S257" s="11">
        <v>3.0</v>
      </c>
      <c r="T257" s="11">
        <v>63.0</v>
      </c>
      <c r="U257" s="11">
        <v>57.0</v>
      </c>
      <c r="V257" s="14"/>
      <c r="W257" s="11">
        <v>1.0</v>
      </c>
      <c r="X257" s="11">
        <v>0.0</v>
      </c>
      <c r="Y257" s="11">
        <v>0.0</v>
      </c>
      <c r="Z257" s="11">
        <v>1.0</v>
      </c>
      <c r="AA257" s="11">
        <v>1.0</v>
      </c>
      <c r="AB257" s="11">
        <v>1.0</v>
      </c>
      <c r="AC257" s="14"/>
      <c r="AD257" s="11">
        <v>16.0</v>
      </c>
      <c r="AE257" s="11">
        <v>668.0</v>
      </c>
      <c r="AF257" s="11">
        <v>0.0</v>
      </c>
      <c r="AG257" s="11">
        <v>69.0</v>
      </c>
      <c r="AH257" s="11">
        <v>737.0</v>
      </c>
      <c r="AI257" s="11">
        <v>46.0625</v>
      </c>
      <c r="AJ257" s="14"/>
      <c r="AK257" s="11">
        <v>16.0</v>
      </c>
      <c r="AL257" s="11">
        <v>923.0</v>
      </c>
      <c r="AM257" s="11">
        <v>0.0</v>
      </c>
      <c r="AN257" s="11">
        <v>78.0</v>
      </c>
      <c r="AO257" s="11">
        <v>1001.0</v>
      </c>
      <c r="AP257" s="11">
        <v>62.5625</v>
      </c>
      <c r="AQ257" s="14"/>
      <c r="AR257" s="11">
        <v>16.0</v>
      </c>
      <c r="AS257" s="11">
        <v>886.0</v>
      </c>
      <c r="AT257" s="11">
        <v>0.0</v>
      </c>
      <c r="AU257" s="11">
        <v>14.0</v>
      </c>
      <c r="AV257" s="11">
        <v>900.0</v>
      </c>
      <c r="AW257" s="11">
        <v>56.25</v>
      </c>
      <c r="AX257" s="14"/>
      <c r="AY257" s="11">
        <v>15.0</v>
      </c>
      <c r="AZ257" s="11">
        <v>872.0</v>
      </c>
      <c r="BA257" s="11">
        <v>1.0</v>
      </c>
      <c r="BB257" s="11">
        <v>0.0</v>
      </c>
      <c r="BC257" s="11">
        <v>873.0</v>
      </c>
      <c r="BD257" s="11">
        <v>58.2</v>
      </c>
      <c r="BE257" s="11"/>
    </row>
    <row r="258" ht="15.75" customHeight="1">
      <c r="A258" s="11" t="s">
        <v>421</v>
      </c>
      <c r="B258" s="11" t="s">
        <v>97</v>
      </c>
      <c r="C258" s="11">
        <v>77.5</v>
      </c>
      <c r="D258" s="11">
        <v>250.0</v>
      </c>
      <c r="E258" s="11">
        <v>4.68</v>
      </c>
      <c r="F258" s="11">
        <v>0.352046743159993</v>
      </c>
      <c r="G258" s="11">
        <v>22.0</v>
      </c>
      <c r="H258" s="11">
        <v>0.215120827738384</v>
      </c>
      <c r="I258" s="11">
        <v>35.5</v>
      </c>
      <c r="J258" s="11">
        <v>0.73468835031234</v>
      </c>
      <c r="K258" s="11">
        <v>119.0</v>
      </c>
      <c r="L258" s="11">
        <v>0.3820650442894</v>
      </c>
      <c r="M258" s="11">
        <v>4.32</v>
      </c>
      <c r="N258" s="11">
        <v>0.395038217549873</v>
      </c>
      <c r="O258" s="11">
        <v>6.92</v>
      </c>
      <c r="P258" s="11">
        <v>0.746788124931067</v>
      </c>
      <c r="Q258" s="11">
        <v>2.82574730798106</v>
      </c>
      <c r="R258" s="11">
        <v>0.470957884663509</v>
      </c>
      <c r="S258" s="11">
        <v>1.0</v>
      </c>
      <c r="T258" s="11">
        <v>21.0</v>
      </c>
      <c r="U258" s="11">
        <v>20.0</v>
      </c>
      <c r="V258" s="14"/>
      <c r="W258" s="11">
        <v>15.0</v>
      </c>
      <c r="X258" s="11">
        <v>673.0</v>
      </c>
      <c r="Y258" s="11">
        <v>0.0</v>
      </c>
      <c r="Z258" s="11">
        <v>67.0</v>
      </c>
      <c r="AA258" s="11">
        <v>740.0</v>
      </c>
      <c r="AB258" s="11">
        <v>49.3333333333333</v>
      </c>
      <c r="AC258" s="14"/>
      <c r="AD258" s="11">
        <v>1.0</v>
      </c>
      <c r="AE258" s="11">
        <v>8.0</v>
      </c>
      <c r="AF258" s="11">
        <v>0.0</v>
      </c>
      <c r="AG258" s="11">
        <v>0.0</v>
      </c>
      <c r="AH258" s="11">
        <v>8.0</v>
      </c>
      <c r="AI258" s="11">
        <v>8.0</v>
      </c>
      <c r="AJ258" s="14"/>
      <c r="AK258" s="11">
        <v>13.0</v>
      </c>
      <c r="AL258" s="11">
        <v>750.0</v>
      </c>
      <c r="AM258" s="11">
        <v>0.0</v>
      </c>
      <c r="AN258" s="11">
        <v>0.0</v>
      </c>
      <c r="AO258" s="11">
        <v>750.0</v>
      </c>
      <c r="AP258" s="11">
        <v>57.6923076923077</v>
      </c>
      <c r="AQ258" s="14"/>
      <c r="AR258" s="11">
        <v>8.0</v>
      </c>
      <c r="AS258" s="11">
        <v>428.0</v>
      </c>
      <c r="AT258" s="11">
        <v>0.0</v>
      </c>
      <c r="AU258" s="11">
        <v>0.0</v>
      </c>
      <c r="AV258" s="11">
        <v>428.0</v>
      </c>
      <c r="AW258" s="11">
        <v>53.5</v>
      </c>
      <c r="AX258" s="14"/>
      <c r="AY258" s="11">
        <v>2.0</v>
      </c>
      <c r="AZ258" s="11">
        <v>104.0</v>
      </c>
      <c r="BA258" s="11">
        <v>0.0</v>
      </c>
      <c r="BB258" s="11">
        <v>0.0</v>
      </c>
      <c r="BC258" s="11">
        <v>104.0</v>
      </c>
      <c r="BD258" s="11">
        <v>52.0</v>
      </c>
      <c r="BE258" s="11"/>
    </row>
    <row r="259" ht="15.75" customHeight="1">
      <c r="A259" s="11" t="s">
        <v>426</v>
      </c>
      <c r="B259" s="11" t="s">
        <v>97</v>
      </c>
      <c r="C259" s="11">
        <v>76.13</v>
      </c>
      <c r="D259" s="11">
        <v>267.0</v>
      </c>
      <c r="E259" s="11">
        <v>4.69</v>
      </c>
      <c r="F259" s="11">
        <v>0.318890299654406</v>
      </c>
      <c r="G259" s="11">
        <v>31.0</v>
      </c>
      <c r="H259" s="11">
        <v>1.49490744699555</v>
      </c>
      <c r="I259" s="11">
        <v>33.5</v>
      </c>
      <c r="J259" s="11">
        <v>0.271731500438184</v>
      </c>
      <c r="K259" s="11">
        <v>119.0</v>
      </c>
      <c r="L259" s="11">
        <v>0.3820650442894</v>
      </c>
      <c r="M259" s="11">
        <v>4.53</v>
      </c>
      <c r="N259" s="11">
        <v>-0.356889673034266</v>
      </c>
      <c r="O259" s="11">
        <v>7.08</v>
      </c>
      <c r="P259" s="11">
        <v>0.352194367036796</v>
      </c>
      <c r="Q259" s="11">
        <v>2.46289898538007</v>
      </c>
      <c r="R259" s="11">
        <v>0.410483164230012</v>
      </c>
      <c r="S259" s="11">
        <v>2.0</v>
      </c>
      <c r="T259" s="11">
        <v>55.0</v>
      </c>
      <c r="U259" s="11">
        <v>50.0</v>
      </c>
      <c r="V259" s="14"/>
      <c r="W259" s="11">
        <v>15.0</v>
      </c>
      <c r="X259" s="11">
        <v>479.0</v>
      </c>
      <c r="Y259" s="11">
        <v>0.0</v>
      </c>
      <c r="Z259" s="11">
        <v>113.0</v>
      </c>
      <c r="AA259" s="11">
        <v>592.0</v>
      </c>
      <c r="AB259" s="11">
        <v>39.4666666666667</v>
      </c>
      <c r="AC259" s="14"/>
      <c r="AD259" s="11">
        <v>8.0</v>
      </c>
      <c r="AE259" s="11">
        <v>194.0</v>
      </c>
      <c r="AF259" s="11">
        <v>0.0</v>
      </c>
      <c r="AG259" s="11">
        <v>59.0</v>
      </c>
      <c r="AH259" s="11">
        <v>253.0</v>
      </c>
      <c r="AI259" s="11">
        <v>31.625</v>
      </c>
      <c r="AJ259" s="14"/>
      <c r="AK259" s="11">
        <v>14.0</v>
      </c>
      <c r="AL259" s="11">
        <v>468.0</v>
      </c>
      <c r="AM259" s="11">
        <v>0.0</v>
      </c>
      <c r="AN259" s="11">
        <v>107.0</v>
      </c>
      <c r="AO259" s="11">
        <v>575.0</v>
      </c>
      <c r="AP259" s="11">
        <v>41.0714285714286</v>
      </c>
      <c r="AQ259" s="14"/>
      <c r="AR259" s="11">
        <v>11.0</v>
      </c>
      <c r="AS259" s="11">
        <v>443.0</v>
      </c>
      <c r="AT259" s="11">
        <v>0.0</v>
      </c>
      <c r="AU259" s="11">
        <v>46.0</v>
      </c>
      <c r="AV259" s="11">
        <v>489.0</v>
      </c>
      <c r="AW259" s="11">
        <v>44.4545454545455</v>
      </c>
      <c r="AX259" s="14"/>
      <c r="AY259" s="11">
        <v>10.0</v>
      </c>
      <c r="AZ259" s="11">
        <v>271.0</v>
      </c>
      <c r="BA259" s="11">
        <v>0.0</v>
      </c>
      <c r="BB259" s="11">
        <v>37.0</v>
      </c>
      <c r="BC259" s="11">
        <v>308.0</v>
      </c>
      <c r="BD259" s="11">
        <v>30.8</v>
      </c>
      <c r="BE259" s="11"/>
    </row>
    <row r="260" ht="15.75" customHeight="1">
      <c r="A260" s="11" t="s">
        <v>438</v>
      </c>
      <c r="B260" s="11" t="s">
        <v>97</v>
      </c>
      <c r="C260" s="11">
        <v>77.0</v>
      </c>
      <c r="D260" s="11">
        <v>249.0</v>
      </c>
      <c r="E260" s="11">
        <v>4.76</v>
      </c>
      <c r="F260" s="11">
        <v>0.0867951951153134</v>
      </c>
      <c r="G260" s="11">
        <v>24.0</v>
      </c>
      <c r="H260" s="11">
        <v>0.499517854239977</v>
      </c>
      <c r="I260" s="11">
        <v>30.5</v>
      </c>
      <c r="J260" s="11">
        <v>-0.42270377437305</v>
      </c>
      <c r="K260" s="11">
        <v>111.0</v>
      </c>
      <c r="L260" s="11">
        <v>-0.462586279429963</v>
      </c>
      <c r="M260" s="11">
        <v>4.47</v>
      </c>
      <c r="N260" s="11">
        <v>-0.142053132867367</v>
      </c>
      <c r="O260" s="11">
        <v>7.08</v>
      </c>
      <c r="P260" s="11">
        <v>0.352194367036796</v>
      </c>
      <c r="Q260" s="11">
        <v>-0.0888357702782928</v>
      </c>
      <c r="R260" s="11">
        <v>-0.0148059617130488</v>
      </c>
      <c r="S260" s="11">
        <v>2.0</v>
      </c>
      <c r="T260" s="11">
        <v>35.0</v>
      </c>
      <c r="U260" s="11">
        <v>33.0</v>
      </c>
      <c r="V260" s="14"/>
      <c r="W260" s="11">
        <v>16.0</v>
      </c>
      <c r="X260" s="11">
        <v>450.0</v>
      </c>
      <c r="Y260" s="11">
        <v>0.0</v>
      </c>
      <c r="Z260" s="11">
        <v>167.0</v>
      </c>
      <c r="AA260" s="11">
        <v>617.0</v>
      </c>
      <c r="AB260" s="11">
        <v>38.5625</v>
      </c>
      <c r="AC260" s="14"/>
      <c r="AD260" s="11">
        <v>16.0</v>
      </c>
      <c r="AE260" s="11">
        <v>588.0</v>
      </c>
      <c r="AF260" s="11">
        <v>0.0</v>
      </c>
      <c r="AG260" s="11">
        <v>210.0</v>
      </c>
      <c r="AH260" s="11">
        <v>798.0</v>
      </c>
      <c r="AI260" s="11">
        <v>49.875</v>
      </c>
      <c r="AJ260" s="14"/>
      <c r="AK260" s="11">
        <v>15.0</v>
      </c>
      <c r="AL260" s="11">
        <v>789.0</v>
      </c>
      <c r="AM260" s="11">
        <v>0.0</v>
      </c>
      <c r="AN260" s="11">
        <v>83.0</v>
      </c>
      <c r="AO260" s="11">
        <v>872.0</v>
      </c>
      <c r="AP260" s="11">
        <v>58.1333333333333</v>
      </c>
      <c r="AQ260" s="14"/>
      <c r="AR260" s="11">
        <v>14.0</v>
      </c>
      <c r="AS260" s="11">
        <v>849.0</v>
      </c>
      <c r="AT260" s="11">
        <v>0.0</v>
      </c>
      <c r="AU260" s="11">
        <v>137.0</v>
      </c>
      <c r="AV260" s="11">
        <v>986.0</v>
      </c>
      <c r="AW260" s="11">
        <v>70.4285714285714</v>
      </c>
      <c r="AX260" s="14"/>
      <c r="AY260" s="11">
        <v>14.0</v>
      </c>
      <c r="AZ260" s="11">
        <v>776.0</v>
      </c>
      <c r="BA260" s="11">
        <v>0.0</v>
      </c>
      <c r="BB260" s="11">
        <v>83.0</v>
      </c>
      <c r="BC260" s="11">
        <v>859.0</v>
      </c>
      <c r="BD260" s="11">
        <v>61.3571428571429</v>
      </c>
      <c r="BE260" s="11"/>
    </row>
    <row r="261" ht="15.75" customHeight="1">
      <c r="A261" s="11" t="s">
        <v>18</v>
      </c>
      <c r="B261" s="11" t="s">
        <v>19</v>
      </c>
      <c r="C261" s="11">
        <v>74.38</v>
      </c>
      <c r="D261" s="11">
        <v>217.0</v>
      </c>
      <c r="E261" s="11">
        <v>4.54</v>
      </c>
      <c r="F261" s="11">
        <v>0.816236952238181</v>
      </c>
      <c r="G261" s="11">
        <v>9.0</v>
      </c>
      <c r="H261" s="11">
        <v>-1.63345984452197</v>
      </c>
      <c r="I261" s="11">
        <v>33.5</v>
      </c>
      <c r="J261" s="11">
        <v>0.271731500438184</v>
      </c>
      <c r="K261" s="11">
        <v>123.0</v>
      </c>
      <c r="L261" s="11">
        <v>0.804390706149081</v>
      </c>
      <c r="M261" s="11">
        <v>4.41</v>
      </c>
      <c r="N261" s="11">
        <v>0.0727834072995283</v>
      </c>
      <c r="O261" s="11">
        <v>7.11</v>
      </c>
      <c r="P261" s="11">
        <v>0.27820803743162</v>
      </c>
      <c r="Q261" s="11">
        <v>0.609890759034626</v>
      </c>
      <c r="R261" s="11">
        <v>0.101648459839104</v>
      </c>
      <c r="S261" s="11">
        <v>7.0</v>
      </c>
      <c r="T261" s="11">
        <v>238.0</v>
      </c>
      <c r="U261" s="11">
        <v>188.0</v>
      </c>
      <c r="V261" s="14"/>
      <c r="W261" s="11"/>
      <c r="X261" s="11"/>
      <c r="Y261" s="11"/>
      <c r="Z261" s="11"/>
      <c r="AA261" s="11">
        <v>0.0</v>
      </c>
      <c r="AB261" s="11"/>
      <c r="AC261" s="14"/>
      <c r="AD261" s="11"/>
      <c r="AE261" s="11"/>
      <c r="AF261" s="11"/>
      <c r="AG261" s="11"/>
      <c r="AH261" s="11">
        <v>0.0</v>
      </c>
      <c r="AI261" s="11"/>
      <c r="AJ261" s="14"/>
      <c r="AK261" s="11"/>
      <c r="AL261" s="11"/>
      <c r="AM261" s="11"/>
      <c r="AN261" s="11"/>
      <c r="AO261" s="11">
        <v>0.0</v>
      </c>
      <c r="AP261" s="11"/>
      <c r="AQ261" s="14"/>
      <c r="AR261" s="11"/>
      <c r="AS261" s="11"/>
      <c r="AT261" s="11"/>
      <c r="AU261" s="11"/>
      <c r="AV261" s="11">
        <v>0.0</v>
      </c>
      <c r="AW261" s="11"/>
      <c r="AX261" s="14"/>
      <c r="AY261" s="11"/>
      <c r="AZ261" s="11"/>
      <c r="BA261" s="11"/>
      <c r="BB261" s="11"/>
      <c r="BC261" s="11">
        <v>0.0</v>
      </c>
      <c r="BD261" s="11"/>
      <c r="BE261" s="11"/>
    </row>
    <row r="262" ht="15.75" customHeight="1">
      <c r="A262" s="11" t="s">
        <v>24</v>
      </c>
      <c r="B262" s="11" t="s">
        <v>19</v>
      </c>
      <c r="C262" s="11">
        <v>67.0</v>
      </c>
      <c r="D262" s="11">
        <v>173.0</v>
      </c>
      <c r="E262" s="11">
        <v>4.58</v>
      </c>
      <c r="F262" s="11">
        <v>0.683611178215841</v>
      </c>
      <c r="G262" s="11">
        <v>7.0</v>
      </c>
      <c r="H262" s="11">
        <v>-1.91785687102356</v>
      </c>
      <c r="I262" s="11">
        <v>32.0</v>
      </c>
      <c r="J262" s="11">
        <v>-0.0754861369674331</v>
      </c>
      <c r="K262" s="11">
        <v>117.0</v>
      </c>
      <c r="L262" s="11">
        <v>0.170902213359559</v>
      </c>
      <c r="M262" s="11">
        <v>4.37</v>
      </c>
      <c r="N262" s="11">
        <v>0.216007767410793</v>
      </c>
      <c r="O262" s="11">
        <v>6.81</v>
      </c>
      <c r="P262" s="11">
        <v>1.01807133348338</v>
      </c>
      <c r="Q262" s="11">
        <v>0.0952494844785781</v>
      </c>
      <c r="R262" s="11">
        <v>0.015874914079763</v>
      </c>
      <c r="S262" s="11">
        <v>4.0</v>
      </c>
      <c r="T262" s="11">
        <v>101.0</v>
      </c>
      <c r="U262" s="11">
        <v>89.0</v>
      </c>
      <c r="V262" s="14"/>
      <c r="W262" s="11">
        <v>15.0</v>
      </c>
      <c r="X262" s="11">
        <v>601.0</v>
      </c>
      <c r="Y262" s="11">
        <v>0.0</v>
      </c>
      <c r="Z262" s="11">
        <v>62.0</v>
      </c>
      <c r="AA262" s="11">
        <v>663.0</v>
      </c>
      <c r="AB262" s="11">
        <v>44.2</v>
      </c>
      <c r="AC262" s="14"/>
      <c r="AD262" s="11">
        <v>12.0</v>
      </c>
      <c r="AE262" s="11">
        <v>59.0</v>
      </c>
      <c r="AF262" s="11">
        <v>0.0</v>
      </c>
      <c r="AG262" s="11">
        <v>63.0</v>
      </c>
      <c r="AH262" s="11">
        <v>122.0</v>
      </c>
      <c r="AI262" s="11">
        <v>10.1666666666667</v>
      </c>
      <c r="AJ262" s="14"/>
      <c r="AK262" s="11"/>
      <c r="AL262" s="11"/>
      <c r="AM262" s="11"/>
      <c r="AN262" s="11"/>
      <c r="AO262" s="11">
        <v>0.0</v>
      </c>
      <c r="AP262" s="11"/>
      <c r="AQ262" s="14"/>
      <c r="AR262" s="11"/>
      <c r="AS262" s="11"/>
      <c r="AT262" s="11"/>
      <c r="AU262" s="11"/>
      <c r="AV262" s="11">
        <v>0.0</v>
      </c>
      <c r="AW262" s="11"/>
      <c r="AX262" s="14"/>
      <c r="AY262" s="11"/>
      <c r="AZ262" s="11"/>
      <c r="BA262" s="11"/>
      <c r="BB262" s="11"/>
      <c r="BC262" s="11">
        <v>0.0</v>
      </c>
      <c r="BD262" s="11"/>
      <c r="BE262" s="11"/>
    </row>
    <row r="263" ht="15.75" customHeight="1">
      <c r="A263" s="11" t="s">
        <v>30</v>
      </c>
      <c r="B263" s="11" t="s">
        <v>19</v>
      </c>
      <c r="C263" s="11">
        <v>70.25</v>
      </c>
      <c r="D263" s="11">
        <v>193.0</v>
      </c>
      <c r="E263" s="11">
        <v>4.59</v>
      </c>
      <c r="F263" s="11">
        <v>0.650454734710257</v>
      </c>
      <c r="G263" s="11">
        <v>14.0</v>
      </c>
      <c r="H263" s="11">
        <v>-0.922467278267986</v>
      </c>
      <c r="I263" s="11">
        <v>33.0</v>
      </c>
      <c r="J263" s="11">
        <v>0.155992287969645</v>
      </c>
      <c r="K263" s="11">
        <v>117.0</v>
      </c>
      <c r="L263" s="11">
        <v>0.170902213359559</v>
      </c>
      <c r="M263" s="11">
        <v>4.15</v>
      </c>
      <c r="N263" s="11">
        <v>1.00374174802275</v>
      </c>
      <c r="O263" s="11"/>
      <c r="P263" s="11"/>
      <c r="Q263" s="11">
        <v>1.05862370579422</v>
      </c>
      <c r="R263" s="11">
        <v>0.211724741158844</v>
      </c>
      <c r="S263" s="11">
        <v>6.0</v>
      </c>
      <c r="T263" s="11">
        <v>195.0</v>
      </c>
      <c r="U263" s="11">
        <v>159.0</v>
      </c>
      <c r="V263" s="14"/>
      <c r="W263" s="11"/>
      <c r="X263" s="11"/>
      <c r="Y263" s="11"/>
      <c r="Z263" s="11"/>
      <c r="AA263" s="11">
        <v>0.0</v>
      </c>
      <c r="AB263" s="11"/>
      <c r="AC263" s="14"/>
      <c r="AD263" s="11"/>
      <c r="AE263" s="11"/>
      <c r="AF263" s="11"/>
      <c r="AG263" s="11"/>
      <c r="AH263" s="11">
        <v>0.0</v>
      </c>
      <c r="AI263" s="11"/>
      <c r="AJ263" s="14"/>
      <c r="AK263" s="11"/>
      <c r="AL263" s="11"/>
      <c r="AM263" s="11"/>
      <c r="AN263" s="11"/>
      <c r="AO263" s="11">
        <v>0.0</v>
      </c>
      <c r="AP263" s="11"/>
      <c r="AQ263" s="14"/>
      <c r="AR263" s="11"/>
      <c r="AS263" s="11"/>
      <c r="AT263" s="11"/>
      <c r="AU263" s="11"/>
      <c r="AV263" s="11">
        <v>0.0</v>
      </c>
      <c r="AW263" s="11"/>
      <c r="AX263" s="14"/>
      <c r="AY263" s="11"/>
      <c r="AZ263" s="11"/>
      <c r="BA263" s="11"/>
      <c r="BB263" s="11"/>
      <c r="BC263" s="11">
        <v>0.0</v>
      </c>
      <c r="BD263" s="11"/>
      <c r="BE263" s="11"/>
    </row>
    <row r="264" ht="15.75" customHeight="1">
      <c r="A264" s="11" t="s">
        <v>32</v>
      </c>
      <c r="B264" s="11" t="s">
        <v>19</v>
      </c>
      <c r="C264" s="11">
        <v>73.25</v>
      </c>
      <c r="D264" s="11">
        <v>202.0</v>
      </c>
      <c r="E264" s="11">
        <v>4.59</v>
      </c>
      <c r="F264" s="11">
        <v>0.650454734710257</v>
      </c>
      <c r="G264" s="11">
        <v>7.0</v>
      </c>
      <c r="H264" s="11">
        <v>-1.91785687102356</v>
      </c>
      <c r="I264" s="11">
        <v>32.0</v>
      </c>
      <c r="J264" s="11">
        <v>-0.0754861369674331</v>
      </c>
      <c r="K264" s="11">
        <v>112.0</v>
      </c>
      <c r="L264" s="11">
        <v>-0.357004863965042</v>
      </c>
      <c r="M264" s="11">
        <v>4.29</v>
      </c>
      <c r="N264" s="11">
        <v>0.502456487633322</v>
      </c>
      <c r="O264" s="11">
        <v>7.04</v>
      </c>
      <c r="P264" s="11">
        <v>0.450842806510364</v>
      </c>
      <c r="Q264" s="11">
        <v>-0.746593843102092</v>
      </c>
      <c r="R264" s="11">
        <v>-0.124432307183682</v>
      </c>
      <c r="S264" s="11"/>
      <c r="T264" s="11"/>
      <c r="U264" s="11"/>
      <c r="V264" s="14"/>
      <c r="W264" s="11"/>
      <c r="X264" s="11"/>
      <c r="Y264" s="11"/>
      <c r="Z264" s="11"/>
      <c r="AA264" s="11">
        <v>0.0</v>
      </c>
      <c r="AB264" s="11"/>
      <c r="AC264" s="14"/>
      <c r="AD264" s="11"/>
      <c r="AE264" s="11"/>
      <c r="AF264" s="11"/>
      <c r="AG264" s="11"/>
      <c r="AH264" s="11">
        <v>0.0</v>
      </c>
      <c r="AI264" s="11"/>
      <c r="AJ264" s="14"/>
      <c r="AK264" s="11"/>
      <c r="AL264" s="11"/>
      <c r="AM264" s="11"/>
      <c r="AN264" s="11"/>
      <c r="AO264" s="11">
        <v>0.0</v>
      </c>
      <c r="AP264" s="11"/>
      <c r="AQ264" s="14"/>
      <c r="AR264" s="11"/>
      <c r="AS264" s="11"/>
      <c r="AT264" s="11"/>
      <c r="AU264" s="11"/>
      <c r="AV264" s="11">
        <v>0.0</v>
      </c>
      <c r="AW264" s="11"/>
      <c r="AX264" s="14"/>
      <c r="AY264" s="11"/>
      <c r="AZ264" s="11"/>
      <c r="BA264" s="11"/>
      <c r="BB264" s="11"/>
      <c r="BC264" s="11">
        <v>0.0</v>
      </c>
      <c r="BD264" s="11"/>
      <c r="BE264" s="11"/>
    </row>
    <row r="265" ht="15.75" customHeight="1">
      <c r="A265" s="11" t="s">
        <v>73</v>
      </c>
      <c r="B265" s="11" t="s">
        <v>19</v>
      </c>
      <c r="C265" s="11">
        <v>77.0</v>
      </c>
      <c r="D265" s="11">
        <v>216.0</v>
      </c>
      <c r="E265" s="11">
        <v>4.67</v>
      </c>
      <c r="F265" s="11">
        <v>0.385203186665577</v>
      </c>
      <c r="G265" s="11">
        <v>9.0</v>
      </c>
      <c r="H265" s="11">
        <v>-1.63345984452197</v>
      </c>
      <c r="I265" s="11">
        <v>33.5</v>
      </c>
      <c r="J265" s="11">
        <v>0.271731500438184</v>
      </c>
      <c r="K265" s="11">
        <v>115.0</v>
      </c>
      <c r="L265" s="11">
        <v>-0.0402606175702815</v>
      </c>
      <c r="M265" s="11">
        <v>4.44</v>
      </c>
      <c r="N265" s="11">
        <v>-0.034634862783921</v>
      </c>
      <c r="O265" s="11">
        <v>7.11</v>
      </c>
      <c r="P265" s="11">
        <v>0.27820803743162</v>
      </c>
      <c r="Q265" s="11">
        <v>-0.773212600340789</v>
      </c>
      <c r="R265" s="11">
        <v>-0.128868766723465</v>
      </c>
      <c r="S265" s="11"/>
      <c r="T265" s="11"/>
      <c r="U265" s="11"/>
      <c r="V265" s="14"/>
      <c r="W265" s="11"/>
      <c r="X265" s="11"/>
      <c r="Y265" s="11"/>
      <c r="Z265" s="11"/>
      <c r="AA265" s="11">
        <v>0.0</v>
      </c>
      <c r="AB265" s="11"/>
      <c r="AC265" s="14"/>
      <c r="AD265" s="11"/>
      <c r="AE265" s="11"/>
      <c r="AF265" s="11"/>
      <c r="AG265" s="11"/>
      <c r="AH265" s="11">
        <v>0.0</v>
      </c>
      <c r="AI265" s="11"/>
      <c r="AJ265" s="14"/>
      <c r="AK265" s="11"/>
      <c r="AL265" s="11"/>
      <c r="AM265" s="11"/>
      <c r="AN265" s="11"/>
      <c r="AO265" s="11">
        <v>0.0</v>
      </c>
      <c r="AP265" s="11"/>
      <c r="AQ265" s="14"/>
      <c r="AR265" s="11"/>
      <c r="AS265" s="11"/>
      <c r="AT265" s="11"/>
      <c r="AU265" s="11"/>
      <c r="AV265" s="11">
        <v>0.0</v>
      </c>
      <c r="AW265" s="11"/>
      <c r="AX265" s="14"/>
      <c r="AY265" s="11"/>
      <c r="AZ265" s="11"/>
      <c r="BA265" s="11"/>
      <c r="BB265" s="11"/>
      <c r="BC265" s="11">
        <v>0.0</v>
      </c>
      <c r="BD265" s="11"/>
      <c r="BE265" s="11"/>
    </row>
    <row r="266" ht="15.75" customHeight="1">
      <c r="A266" s="11" t="s">
        <v>98</v>
      </c>
      <c r="B266" s="11" t="s">
        <v>19</v>
      </c>
      <c r="C266" s="11">
        <v>72.75</v>
      </c>
      <c r="D266" s="11">
        <v>229.0</v>
      </c>
      <c r="E266" s="11">
        <v>4.55</v>
      </c>
      <c r="F266" s="11">
        <v>0.783080508732597</v>
      </c>
      <c r="G266" s="11">
        <v>20.0</v>
      </c>
      <c r="H266" s="11">
        <v>-0.0692761987632082</v>
      </c>
      <c r="I266" s="11">
        <v>35.5</v>
      </c>
      <c r="J266" s="11">
        <v>0.73468835031234</v>
      </c>
      <c r="K266" s="11">
        <v>116.0</v>
      </c>
      <c r="L266" s="11">
        <v>0.0653207978946388</v>
      </c>
      <c r="M266" s="11">
        <v>4.39</v>
      </c>
      <c r="N266" s="11">
        <v>0.144395587355162</v>
      </c>
      <c r="O266" s="11">
        <v>6.89</v>
      </c>
      <c r="P266" s="11">
        <v>0.820774454536243</v>
      </c>
      <c r="Q266" s="11">
        <v>2.47898350006777</v>
      </c>
      <c r="R266" s="11">
        <v>0.413163916677962</v>
      </c>
      <c r="S266" s="11">
        <v>4.0</v>
      </c>
      <c r="T266" s="11">
        <v>123.0</v>
      </c>
      <c r="U266" s="11">
        <v>106.0</v>
      </c>
      <c r="V266" s="14"/>
      <c r="W266" s="11">
        <v>4.0</v>
      </c>
      <c r="X266" s="11">
        <v>2.0</v>
      </c>
      <c r="Y266" s="11">
        <v>0.0</v>
      </c>
      <c r="Z266" s="11">
        <v>18.0</v>
      </c>
      <c r="AA266" s="11">
        <v>20.0</v>
      </c>
      <c r="AB266" s="11">
        <v>5.0</v>
      </c>
      <c r="AC266" s="14"/>
      <c r="AD266" s="11"/>
      <c r="AE266" s="11"/>
      <c r="AF266" s="11"/>
      <c r="AG266" s="11"/>
      <c r="AH266" s="11">
        <v>0.0</v>
      </c>
      <c r="AI266" s="11"/>
      <c r="AJ266" s="14"/>
      <c r="AK266" s="11">
        <v>5.0</v>
      </c>
      <c r="AL266" s="11">
        <v>67.0</v>
      </c>
      <c r="AM266" s="11">
        <v>0.0</v>
      </c>
      <c r="AN266" s="11">
        <v>9.0</v>
      </c>
      <c r="AO266" s="11">
        <v>76.0</v>
      </c>
      <c r="AP266" s="11">
        <v>15.2</v>
      </c>
      <c r="AQ266" s="14"/>
      <c r="AR266" s="11">
        <v>9.0</v>
      </c>
      <c r="AS266" s="11">
        <v>230.0</v>
      </c>
      <c r="AT266" s="11">
        <v>0.0</v>
      </c>
      <c r="AU266" s="11">
        <v>2.0</v>
      </c>
      <c r="AV266" s="11">
        <v>232.0</v>
      </c>
      <c r="AW266" s="11">
        <v>25.7777777777778</v>
      </c>
      <c r="AX266" s="14"/>
      <c r="AY266" s="11"/>
      <c r="AZ266" s="11"/>
      <c r="BA266" s="11"/>
      <c r="BB266" s="11"/>
      <c r="BC266" s="11">
        <v>0.0</v>
      </c>
      <c r="BD266" s="11"/>
      <c r="BE266" s="11"/>
    </row>
    <row r="267" ht="15.75" customHeight="1">
      <c r="A267" s="11" t="s">
        <v>107</v>
      </c>
      <c r="B267" s="11" t="s">
        <v>19</v>
      </c>
      <c r="C267" s="11">
        <v>73.75</v>
      </c>
      <c r="D267" s="11">
        <v>212.0</v>
      </c>
      <c r="E267" s="11">
        <v>4.56</v>
      </c>
      <c r="F267" s="11">
        <v>0.749924065227012</v>
      </c>
      <c r="G267" s="11">
        <v>11.0</v>
      </c>
      <c r="H267" s="11">
        <v>-1.34906281802038</v>
      </c>
      <c r="I267" s="11">
        <v>29.5</v>
      </c>
      <c r="J267" s="11">
        <v>-0.654182199310128</v>
      </c>
      <c r="K267" s="11">
        <v>107.0</v>
      </c>
      <c r="L267" s="11">
        <v>-0.884911941289644</v>
      </c>
      <c r="M267" s="11">
        <v>4.31</v>
      </c>
      <c r="N267" s="11">
        <v>0.430844307577692</v>
      </c>
      <c r="O267" s="11"/>
      <c r="P267" s="11"/>
      <c r="Q267" s="11">
        <v>-1.70738858581544</v>
      </c>
      <c r="R267" s="11">
        <v>-0.341477717163088</v>
      </c>
      <c r="S267" s="11">
        <v>6.0</v>
      </c>
      <c r="T267" s="11">
        <v>197.0</v>
      </c>
      <c r="U267" s="11">
        <v>161.0</v>
      </c>
      <c r="V267" s="14"/>
      <c r="W267" s="11"/>
      <c r="X267" s="11"/>
      <c r="Y267" s="11"/>
      <c r="Z267" s="11"/>
      <c r="AA267" s="11">
        <v>0.0</v>
      </c>
      <c r="AB267" s="11"/>
      <c r="AC267" s="14"/>
      <c r="AD267" s="11"/>
      <c r="AE267" s="11"/>
      <c r="AF267" s="11"/>
      <c r="AG267" s="11"/>
      <c r="AH267" s="11">
        <v>0.0</v>
      </c>
      <c r="AI267" s="11"/>
      <c r="AJ267" s="14"/>
      <c r="AK267" s="11"/>
      <c r="AL267" s="11"/>
      <c r="AM267" s="11"/>
      <c r="AN267" s="11"/>
      <c r="AO267" s="11">
        <v>0.0</v>
      </c>
      <c r="AP267" s="11"/>
      <c r="AQ267" s="14"/>
      <c r="AR267" s="11">
        <v>11.0</v>
      </c>
      <c r="AS267" s="11">
        <v>384.0</v>
      </c>
      <c r="AT267" s="11">
        <v>0.0</v>
      </c>
      <c r="AU267" s="11">
        <v>57.0</v>
      </c>
      <c r="AV267" s="11">
        <v>441.0</v>
      </c>
      <c r="AW267" s="11">
        <v>40.0909090909091</v>
      </c>
      <c r="AX267" s="14"/>
      <c r="AY267" s="11">
        <v>3.0</v>
      </c>
      <c r="AZ267" s="11">
        <v>53.0</v>
      </c>
      <c r="BA267" s="11">
        <v>0.0</v>
      </c>
      <c r="BB267" s="11">
        <v>15.0</v>
      </c>
      <c r="BC267" s="11">
        <v>68.0</v>
      </c>
      <c r="BD267" s="11">
        <v>22.6666666666667</v>
      </c>
      <c r="BE267" s="11"/>
    </row>
    <row r="268" ht="15.75" customHeight="1">
      <c r="A268" s="11" t="s">
        <v>111</v>
      </c>
      <c r="B268" s="11" t="s">
        <v>19</v>
      </c>
      <c r="C268" s="11">
        <v>72.25</v>
      </c>
      <c r="D268" s="11">
        <v>196.0</v>
      </c>
      <c r="E268" s="11">
        <v>4.68</v>
      </c>
      <c r="F268" s="11">
        <v>0.352046743159993</v>
      </c>
      <c r="G268" s="11"/>
      <c r="H268" s="11"/>
      <c r="I268" s="11">
        <v>32.5</v>
      </c>
      <c r="J268" s="11">
        <v>0.0402530755011059</v>
      </c>
      <c r="K268" s="11">
        <v>125.0</v>
      </c>
      <c r="L268" s="11">
        <v>1.01555353707892</v>
      </c>
      <c r="M268" s="11">
        <v>4.22</v>
      </c>
      <c r="N268" s="11">
        <v>0.753099117828036</v>
      </c>
      <c r="O268" s="11">
        <v>6.93</v>
      </c>
      <c r="P268" s="11">
        <v>0.722126015062676</v>
      </c>
      <c r="Q268" s="11">
        <v>2.88307848863073</v>
      </c>
      <c r="R268" s="11">
        <v>0.576615697726147</v>
      </c>
      <c r="S268" s="11"/>
      <c r="T268" s="11"/>
      <c r="U268" s="11"/>
      <c r="V268" s="14"/>
      <c r="W268" s="11"/>
      <c r="X268" s="11"/>
      <c r="Y268" s="11"/>
      <c r="Z268" s="11"/>
      <c r="AA268" s="11">
        <v>0.0</v>
      </c>
      <c r="AB268" s="11"/>
      <c r="AC268" s="14"/>
      <c r="AD268" s="11"/>
      <c r="AE268" s="11"/>
      <c r="AF268" s="11"/>
      <c r="AG268" s="11"/>
      <c r="AH268" s="11">
        <v>0.0</v>
      </c>
      <c r="AI268" s="11"/>
      <c r="AJ268" s="14"/>
      <c r="AK268" s="11"/>
      <c r="AL268" s="11"/>
      <c r="AM268" s="11"/>
      <c r="AN268" s="11"/>
      <c r="AO268" s="11">
        <v>0.0</v>
      </c>
      <c r="AP268" s="11"/>
      <c r="AQ268" s="14"/>
      <c r="AR268" s="11"/>
      <c r="AS268" s="11"/>
      <c r="AT268" s="11"/>
      <c r="AU268" s="11"/>
      <c r="AV268" s="11">
        <v>0.0</v>
      </c>
      <c r="AW268" s="11"/>
      <c r="AX268" s="14"/>
      <c r="AY268" s="11"/>
      <c r="AZ268" s="11"/>
      <c r="BA268" s="11"/>
      <c r="BB268" s="11"/>
      <c r="BC268" s="11">
        <v>0.0</v>
      </c>
      <c r="BD268" s="11"/>
      <c r="BE268" s="11"/>
    </row>
    <row r="269" ht="15.75" customHeight="1">
      <c r="A269" s="11" t="s">
        <v>113</v>
      </c>
      <c r="B269" s="11" t="s">
        <v>19</v>
      </c>
      <c r="C269" s="11">
        <v>73.88</v>
      </c>
      <c r="D269" s="11">
        <v>216.0</v>
      </c>
      <c r="E269" s="11">
        <v>4.42</v>
      </c>
      <c r="F269" s="11">
        <v>1.2141142743052</v>
      </c>
      <c r="G269" s="11"/>
      <c r="H269" s="11"/>
      <c r="I269" s="11">
        <v>37.0</v>
      </c>
      <c r="J269" s="11">
        <v>1.08190598771796</v>
      </c>
      <c r="K269" s="11">
        <v>128.0</v>
      </c>
      <c r="L269" s="11">
        <v>1.33229778347368</v>
      </c>
      <c r="M269" s="11"/>
      <c r="N269" s="11"/>
      <c r="O269" s="11"/>
      <c r="P269" s="11"/>
      <c r="Q269" s="11">
        <v>3.62831804549684</v>
      </c>
      <c r="R269" s="11">
        <v>1.20943934849895</v>
      </c>
      <c r="S269" s="11">
        <v>1.0</v>
      </c>
      <c r="T269" s="11">
        <v>29.0</v>
      </c>
      <c r="U269" s="11">
        <v>28.0</v>
      </c>
      <c r="V269" s="14"/>
      <c r="W269" s="11">
        <v>16.0</v>
      </c>
      <c r="X269" s="11">
        <v>436.0</v>
      </c>
      <c r="Y269" s="11">
        <v>0.0</v>
      </c>
      <c r="Z269" s="11">
        <v>100.0</v>
      </c>
      <c r="AA269" s="11">
        <v>536.0</v>
      </c>
      <c r="AB269" s="11">
        <v>33.5</v>
      </c>
      <c r="AC269" s="14"/>
      <c r="AD269" s="11">
        <v>16.0</v>
      </c>
      <c r="AE269" s="11">
        <v>566.0</v>
      </c>
      <c r="AF269" s="11">
        <v>0.0</v>
      </c>
      <c r="AG269" s="11">
        <v>75.0</v>
      </c>
      <c r="AH269" s="11">
        <v>641.0</v>
      </c>
      <c r="AI269" s="11">
        <v>40.0625</v>
      </c>
      <c r="AJ269" s="14"/>
      <c r="AK269" s="11">
        <v>16.0</v>
      </c>
      <c r="AL269" s="11">
        <v>57.0</v>
      </c>
      <c r="AM269" s="11">
        <v>0.0</v>
      </c>
      <c r="AN269" s="11">
        <v>70.0</v>
      </c>
      <c r="AO269" s="11">
        <v>127.0</v>
      </c>
      <c r="AP269" s="11">
        <v>7.9375</v>
      </c>
      <c r="AQ269" s="14"/>
      <c r="AR269" s="11">
        <v>16.0</v>
      </c>
      <c r="AS269" s="11">
        <v>531.0</v>
      </c>
      <c r="AT269" s="11">
        <v>0.0</v>
      </c>
      <c r="AU269" s="11">
        <v>124.0</v>
      </c>
      <c r="AV269" s="11">
        <v>655.0</v>
      </c>
      <c r="AW269" s="11">
        <v>40.9375</v>
      </c>
      <c r="AX269" s="14"/>
      <c r="AY269" s="11">
        <v>16.0</v>
      </c>
      <c r="AZ269" s="11">
        <v>430.0</v>
      </c>
      <c r="BA269" s="11">
        <v>0.0</v>
      </c>
      <c r="BB269" s="11">
        <v>157.0</v>
      </c>
      <c r="BC269" s="11">
        <v>587.0</v>
      </c>
      <c r="BD269" s="11">
        <v>36.6875</v>
      </c>
      <c r="BE269" s="11"/>
    </row>
    <row r="270" ht="15.75" customHeight="1">
      <c r="A270" s="11" t="s">
        <v>115</v>
      </c>
      <c r="B270" s="11" t="s">
        <v>19</v>
      </c>
      <c r="C270" s="11">
        <v>74.25</v>
      </c>
      <c r="D270" s="11">
        <v>204.0</v>
      </c>
      <c r="E270" s="11">
        <v>4.43</v>
      </c>
      <c r="F270" s="11">
        <v>1.18095783079962</v>
      </c>
      <c r="G270" s="11">
        <v>12.0</v>
      </c>
      <c r="H270" s="11">
        <v>-1.20686430476958</v>
      </c>
      <c r="I270" s="11">
        <v>31.5</v>
      </c>
      <c r="J270" s="11">
        <v>-0.191225349435972</v>
      </c>
      <c r="K270" s="11">
        <v>120.0</v>
      </c>
      <c r="L270" s="11">
        <v>0.48764645975432</v>
      </c>
      <c r="M270" s="11"/>
      <c r="N270" s="11"/>
      <c r="O270" s="11"/>
      <c r="P270" s="11"/>
      <c r="Q270" s="11">
        <v>0.270514636348385</v>
      </c>
      <c r="R270" s="11">
        <v>0.0676286590870962</v>
      </c>
      <c r="S270" s="11">
        <v>6.0</v>
      </c>
      <c r="T270" s="11">
        <v>171.0</v>
      </c>
      <c r="U270" s="11">
        <v>142.0</v>
      </c>
      <c r="V270" s="14"/>
      <c r="W270" s="11"/>
      <c r="X270" s="11"/>
      <c r="Y270" s="11"/>
      <c r="Z270" s="11"/>
      <c r="AA270" s="11">
        <v>0.0</v>
      </c>
      <c r="AB270" s="11"/>
      <c r="AC270" s="14"/>
      <c r="AD270" s="11">
        <v>16.0</v>
      </c>
      <c r="AE270" s="11">
        <v>410.0</v>
      </c>
      <c r="AF270" s="11">
        <v>0.0</v>
      </c>
      <c r="AG270" s="11">
        <v>88.0</v>
      </c>
      <c r="AH270" s="11">
        <v>498.0</v>
      </c>
      <c r="AI270" s="11">
        <v>31.125</v>
      </c>
      <c r="AJ270" s="14"/>
      <c r="AK270" s="11">
        <v>12.0</v>
      </c>
      <c r="AL270" s="11">
        <v>169.0</v>
      </c>
      <c r="AM270" s="11">
        <v>0.0</v>
      </c>
      <c r="AN270" s="11">
        <v>136.0</v>
      </c>
      <c r="AO270" s="11">
        <v>305.0</v>
      </c>
      <c r="AP270" s="11">
        <v>25.4166666666667</v>
      </c>
      <c r="AQ270" s="14"/>
      <c r="AR270" s="11"/>
      <c r="AS270" s="11"/>
      <c r="AT270" s="11"/>
      <c r="AU270" s="11"/>
      <c r="AV270" s="11">
        <v>0.0</v>
      </c>
      <c r="AW270" s="11"/>
      <c r="AX270" s="14"/>
      <c r="AY270" s="11"/>
      <c r="AZ270" s="11"/>
      <c r="BA270" s="11"/>
      <c r="BB270" s="11"/>
      <c r="BC270" s="11">
        <v>0.0</v>
      </c>
      <c r="BD270" s="11"/>
      <c r="BE270" s="11"/>
    </row>
    <row r="271" ht="15.75" customHeight="1">
      <c r="A271" s="11" t="s">
        <v>129</v>
      </c>
      <c r="B271" s="11" t="s">
        <v>19</v>
      </c>
      <c r="C271" s="11">
        <v>74.5</v>
      </c>
      <c r="D271" s="11">
        <v>217.0</v>
      </c>
      <c r="E271" s="11">
        <v>4.52</v>
      </c>
      <c r="F271" s="11">
        <v>0.882549839249352</v>
      </c>
      <c r="G271" s="11">
        <v>10.0</v>
      </c>
      <c r="H271" s="11">
        <v>-1.49126133127117</v>
      </c>
      <c r="I271" s="11">
        <v>39.5</v>
      </c>
      <c r="J271" s="11">
        <v>1.66060205006065</v>
      </c>
      <c r="K271" s="11">
        <v>132.0</v>
      </c>
      <c r="L271" s="11">
        <v>1.75462344533336</v>
      </c>
      <c r="M271" s="11">
        <v>4.06</v>
      </c>
      <c r="N271" s="11">
        <v>1.3259965582731</v>
      </c>
      <c r="O271" s="11">
        <v>6.71</v>
      </c>
      <c r="P271" s="11">
        <v>1.2646924321673</v>
      </c>
      <c r="Q271" s="11">
        <v>5.39720299381259</v>
      </c>
      <c r="R271" s="11">
        <v>0.899533832302098</v>
      </c>
      <c r="S271" s="11"/>
      <c r="T271" s="11"/>
      <c r="U271" s="11"/>
      <c r="V271" s="14"/>
      <c r="W271" s="11"/>
      <c r="X271" s="11"/>
      <c r="Y271" s="11"/>
      <c r="Z271" s="11"/>
      <c r="AA271" s="11">
        <v>0.0</v>
      </c>
      <c r="AB271" s="11"/>
      <c r="AC271" s="14"/>
      <c r="AD271" s="11"/>
      <c r="AE271" s="11"/>
      <c r="AF271" s="11"/>
      <c r="AG271" s="11"/>
      <c r="AH271" s="11">
        <v>0.0</v>
      </c>
      <c r="AI271" s="11"/>
      <c r="AJ271" s="14"/>
      <c r="AK271" s="11"/>
      <c r="AL271" s="11"/>
      <c r="AM271" s="11"/>
      <c r="AN271" s="11"/>
      <c r="AO271" s="11">
        <v>0.0</v>
      </c>
      <c r="AP271" s="11"/>
      <c r="AQ271" s="14"/>
      <c r="AR271" s="11"/>
      <c r="AS271" s="11"/>
      <c r="AT271" s="11"/>
      <c r="AU271" s="11"/>
      <c r="AV271" s="11">
        <v>0.0</v>
      </c>
      <c r="AW271" s="11"/>
      <c r="AX271" s="14"/>
      <c r="AY271" s="11"/>
      <c r="AZ271" s="11"/>
      <c r="BA271" s="11"/>
      <c r="BB271" s="11"/>
      <c r="BC271" s="11">
        <v>0.0</v>
      </c>
      <c r="BD271" s="11"/>
      <c r="BE271" s="11"/>
    </row>
    <row r="272" ht="15.75" customHeight="1">
      <c r="A272" s="11" t="s">
        <v>131</v>
      </c>
      <c r="B272" s="11" t="s">
        <v>19</v>
      </c>
      <c r="C272" s="11">
        <v>69.0</v>
      </c>
      <c r="D272" s="11">
        <v>179.0</v>
      </c>
      <c r="E272" s="11">
        <v>4.6</v>
      </c>
      <c r="F272" s="11">
        <v>0.617298291204673</v>
      </c>
      <c r="G272" s="11">
        <v>6.0</v>
      </c>
      <c r="H272" s="11">
        <v>-2.06005538427436</v>
      </c>
      <c r="I272" s="11">
        <v>32.0</v>
      </c>
      <c r="J272" s="11">
        <v>-0.0754861369674331</v>
      </c>
      <c r="K272" s="11">
        <v>109.0</v>
      </c>
      <c r="L272" s="11">
        <v>-0.673749110359803</v>
      </c>
      <c r="M272" s="11">
        <v>4.53</v>
      </c>
      <c r="N272" s="11">
        <v>-0.356889673034266</v>
      </c>
      <c r="O272" s="11"/>
      <c r="P272" s="11"/>
      <c r="Q272" s="11">
        <v>-2.54888201343119</v>
      </c>
      <c r="R272" s="11">
        <v>-0.509776402686237</v>
      </c>
      <c r="S272" s="11"/>
      <c r="T272" s="11"/>
      <c r="U272" s="11"/>
      <c r="V272" s="14"/>
      <c r="W272" s="11">
        <v>10.0</v>
      </c>
      <c r="X272" s="11">
        <v>401.0</v>
      </c>
      <c r="Y272" s="11">
        <v>0.0</v>
      </c>
      <c r="Z272" s="11">
        <v>16.0</v>
      </c>
      <c r="AA272" s="11">
        <v>417.0</v>
      </c>
      <c r="AB272" s="11">
        <v>41.7</v>
      </c>
      <c r="AC272" s="14"/>
      <c r="AD272" s="11"/>
      <c r="AE272" s="11"/>
      <c r="AF272" s="11"/>
      <c r="AG272" s="11"/>
      <c r="AH272" s="11">
        <v>0.0</v>
      </c>
      <c r="AI272" s="11"/>
      <c r="AJ272" s="14"/>
      <c r="AK272" s="11"/>
      <c r="AL272" s="11"/>
      <c r="AM272" s="11"/>
      <c r="AN272" s="11"/>
      <c r="AO272" s="11">
        <v>0.0</v>
      </c>
      <c r="AP272" s="11"/>
      <c r="AQ272" s="14"/>
      <c r="AR272" s="11"/>
      <c r="AS272" s="11"/>
      <c r="AT272" s="11"/>
      <c r="AU272" s="11"/>
      <c r="AV272" s="11">
        <v>0.0</v>
      </c>
      <c r="AW272" s="11"/>
      <c r="AX272" s="14"/>
      <c r="AY272" s="11"/>
      <c r="AZ272" s="11"/>
      <c r="BA272" s="11"/>
      <c r="BB272" s="11"/>
      <c r="BC272" s="11">
        <v>0.0</v>
      </c>
      <c r="BD272" s="11"/>
      <c r="BE272" s="11"/>
    </row>
    <row r="273" ht="15.75" customHeight="1">
      <c r="A273" s="11" t="s">
        <v>146</v>
      </c>
      <c r="B273" s="11" t="s">
        <v>19</v>
      </c>
      <c r="C273" s="11">
        <v>73.0</v>
      </c>
      <c r="D273" s="11">
        <v>214.0</v>
      </c>
      <c r="E273" s="11">
        <v>4.57</v>
      </c>
      <c r="F273" s="11">
        <v>0.716767621721425</v>
      </c>
      <c r="G273" s="11">
        <v>15.0</v>
      </c>
      <c r="H273" s="11">
        <v>-0.78026876501719</v>
      </c>
      <c r="I273" s="11">
        <v>36.0</v>
      </c>
      <c r="J273" s="11">
        <v>0.850427562780879</v>
      </c>
      <c r="K273" s="11">
        <v>115.0</v>
      </c>
      <c r="L273" s="11">
        <v>-0.0402606175702815</v>
      </c>
      <c r="M273" s="11">
        <v>4.5</v>
      </c>
      <c r="N273" s="11">
        <v>-0.249471402950816</v>
      </c>
      <c r="O273" s="11"/>
      <c r="P273" s="11"/>
      <c r="Q273" s="11">
        <v>0.497194398964016</v>
      </c>
      <c r="R273" s="11">
        <v>0.0994388797928032</v>
      </c>
      <c r="S273" s="11">
        <v>1.0</v>
      </c>
      <c r="T273" s="11">
        <v>27.0</v>
      </c>
      <c r="U273" s="11">
        <v>26.0</v>
      </c>
      <c r="V273" s="14"/>
      <c r="W273" s="11">
        <v>16.0</v>
      </c>
      <c r="X273" s="11">
        <v>995.0</v>
      </c>
      <c r="Y273" s="11">
        <v>0.0</v>
      </c>
      <c r="Z273" s="11">
        <v>0.0</v>
      </c>
      <c r="AA273" s="11">
        <v>995.0</v>
      </c>
      <c r="AB273" s="11">
        <v>62.1875</v>
      </c>
      <c r="AC273" s="14"/>
      <c r="AD273" s="11">
        <v>16.0</v>
      </c>
      <c r="AE273" s="11">
        <v>1055.0</v>
      </c>
      <c r="AF273" s="11">
        <v>1.0</v>
      </c>
      <c r="AG273" s="11">
        <v>3.0</v>
      </c>
      <c r="AH273" s="11">
        <v>1059.0</v>
      </c>
      <c r="AI273" s="11">
        <v>66.1875</v>
      </c>
      <c r="AJ273" s="14"/>
      <c r="AK273" s="11">
        <v>16.0</v>
      </c>
      <c r="AL273" s="11">
        <v>1148.0</v>
      </c>
      <c r="AM273" s="11">
        <v>0.0</v>
      </c>
      <c r="AN273" s="11">
        <v>2.0</v>
      </c>
      <c r="AO273" s="11">
        <v>1150.0</v>
      </c>
      <c r="AP273" s="11">
        <v>71.875</v>
      </c>
      <c r="AQ273" s="14"/>
      <c r="AR273" s="11">
        <v>16.0</v>
      </c>
      <c r="AS273" s="11">
        <v>1085.0</v>
      </c>
      <c r="AT273" s="11">
        <v>0.0</v>
      </c>
      <c r="AU273" s="11">
        <v>2.0</v>
      </c>
      <c r="AV273" s="11">
        <v>1087.0</v>
      </c>
      <c r="AW273" s="11">
        <v>67.9375</v>
      </c>
      <c r="AX273" s="14"/>
      <c r="AY273" s="11">
        <v>15.0</v>
      </c>
      <c r="AZ273" s="11">
        <v>1021.0</v>
      </c>
      <c r="BA273" s="11">
        <v>1.0</v>
      </c>
      <c r="BB273" s="11">
        <v>0.0</v>
      </c>
      <c r="BC273" s="11">
        <v>1022.0</v>
      </c>
      <c r="BD273" s="11">
        <v>68.1333333333333</v>
      </c>
      <c r="BE273" s="11"/>
    </row>
    <row r="274" ht="15.75" customHeight="1">
      <c r="A274" s="11" t="s">
        <v>150</v>
      </c>
      <c r="B274" s="11" t="s">
        <v>19</v>
      </c>
      <c r="C274" s="11">
        <v>70.5</v>
      </c>
      <c r="D274" s="11">
        <v>199.0</v>
      </c>
      <c r="E274" s="11">
        <v>4.43</v>
      </c>
      <c r="F274" s="11">
        <v>1.18095783079962</v>
      </c>
      <c r="G274" s="11"/>
      <c r="H274" s="11"/>
      <c r="I274" s="11">
        <v>36.5</v>
      </c>
      <c r="J274" s="11">
        <v>0.966166775249418</v>
      </c>
      <c r="K274" s="11">
        <v>123.0</v>
      </c>
      <c r="L274" s="11">
        <v>0.804390706149081</v>
      </c>
      <c r="M274" s="11">
        <v>4.22</v>
      </c>
      <c r="N274" s="11">
        <v>0.753099117828036</v>
      </c>
      <c r="O274" s="11">
        <v>7.09</v>
      </c>
      <c r="P274" s="11">
        <v>0.327532257168405</v>
      </c>
      <c r="Q274" s="11">
        <v>4.03214668719456</v>
      </c>
      <c r="R274" s="11">
        <v>0.806429337438911</v>
      </c>
      <c r="S274" s="11">
        <v>5.0</v>
      </c>
      <c r="T274" s="11">
        <v>135.0</v>
      </c>
      <c r="U274" s="11">
        <v>116.0</v>
      </c>
      <c r="V274" s="14"/>
      <c r="W274" s="11">
        <v>16.0</v>
      </c>
      <c r="X274" s="11">
        <v>52.0</v>
      </c>
      <c r="Y274" s="11">
        <v>0.0</v>
      </c>
      <c r="Z274" s="11">
        <v>179.0</v>
      </c>
      <c r="AA274" s="11">
        <v>231.0</v>
      </c>
      <c r="AB274" s="11">
        <v>14.4375</v>
      </c>
      <c r="AC274" s="14"/>
      <c r="AD274" s="11">
        <v>13.0</v>
      </c>
      <c r="AE274" s="11">
        <v>391.0</v>
      </c>
      <c r="AF274" s="11">
        <v>0.0</v>
      </c>
      <c r="AG274" s="11">
        <v>78.0</v>
      </c>
      <c r="AH274" s="11">
        <v>469.0</v>
      </c>
      <c r="AI274" s="11">
        <v>36.0769230769231</v>
      </c>
      <c r="AJ274" s="14"/>
      <c r="AK274" s="11">
        <v>13.0</v>
      </c>
      <c r="AL274" s="11">
        <v>254.0</v>
      </c>
      <c r="AM274" s="11">
        <v>0.0</v>
      </c>
      <c r="AN274" s="11">
        <v>106.0</v>
      </c>
      <c r="AO274" s="11">
        <v>360.0</v>
      </c>
      <c r="AP274" s="11">
        <v>27.6923076923077</v>
      </c>
      <c r="AQ274" s="14"/>
      <c r="AR274" s="11">
        <v>13.0</v>
      </c>
      <c r="AS274" s="11">
        <v>101.0</v>
      </c>
      <c r="AT274" s="11">
        <v>0.0</v>
      </c>
      <c r="AU274" s="11">
        <v>134.0</v>
      </c>
      <c r="AV274" s="11">
        <v>235.0</v>
      </c>
      <c r="AW274" s="11">
        <v>18.0769230769231</v>
      </c>
      <c r="AX274" s="14"/>
      <c r="AY274" s="11"/>
      <c r="AZ274" s="11"/>
      <c r="BA274" s="11"/>
      <c r="BB274" s="11"/>
      <c r="BC274" s="11">
        <v>0.0</v>
      </c>
      <c r="BD274" s="11"/>
      <c r="BE274" s="11"/>
    </row>
    <row r="275" ht="15.75" customHeight="1">
      <c r="A275" s="11" t="s">
        <v>248</v>
      </c>
      <c r="B275" s="11" t="s">
        <v>19</v>
      </c>
      <c r="C275" s="11">
        <v>71.13</v>
      </c>
      <c r="D275" s="11">
        <v>206.0</v>
      </c>
      <c r="E275" s="11">
        <v>4.38</v>
      </c>
      <c r="F275" s="11">
        <v>1.34674004832754</v>
      </c>
      <c r="G275" s="11">
        <v>22.0</v>
      </c>
      <c r="H275" s="11">
        <v>0.215120827738384</v>
      </c>
      <c r="I275" s="11">
        <v>34.0</v>
      </c>
      <c r="J275" s="11">
        <v>0.387470712906723</v>
      </c>
      <c r="K275" s="11">
        <v>131.0</v>
      </c>
      <c r="L275" s="11">
        <v>1.64904202986844</v>
      </c>
      <c r="M275" s="11">
        <v>4.1</v>
      </c>
      <c r="N275" s="11">
        <v>1.18277219816183</v>
      </c>
      <c r="O275" s="11">
        <v>6.68</v>
      </c>
      <c r="P275" s="11">
        <v>1.33867876177247</v>
      </c>
      <c r="Q275" s="11">
        <v>6.11982457877539</v>
      </c>
      <c r="R275" s="11">
        <v>1.01997076312923</v>
      </c>
      <c r="S275" s="11">
        <v>4.0</v>
      </c>
      <c r="T275" s="11">
        <v>102.0</v>
      </c>
      <c r="U275" s="11">
        <v>90.0</v>
      </c>
      <c r="V275" s="14"/>
      <c r="W275" s="11">
        <v>9.0</v>
      </c>
      <c r="X275" s="11">
        <v>179.0</v>
      </c>
      <c r="Y275" s="11">
        <v>0.0</v>
      </c>
      <c r="Z275" s="11">
        <v>21.0</v>
      </c>
      <c r="AA275" s="11">
        <v>200.0</v>
      </c>
      <c r="AB275" s="11">
        <v>22.2222222222222</v>
      </c>
      <c r="AC275" s="14"/>
      <c r="AD275" s="11">
        <v>1.0</v>
      </c>
      <c r="AE275" s="11">
        <v>10.0</v>
      </c>
      <c r="AF275" s="11">
        <v>0.0</v>
      </c>
      <c r="AG275" s="11">
        <v>0.0</v>
      </c>
      <c r="AH275" s="11">
        <v>10.0</v>
      </c>
      <c r="AI275" s="11">
        <v>10.0</v>
      </c>
      <c r="AJ275" s="14"/>
      <c r="AK275" s="11"/>
      <c r="AL275" s="11"/>
      <c r="AM275" s="11"/>
      <c r="AN275" s="11"/>
      <c r="AO275" s="11">
        <v>0.0</v>
      </c>
      <c r="AP275" s="11"/>
      <c r="AQ275" s="14"/>
      <c r="AR275" s="11"/>
      <c r="AS275" s="11"/>
      <c r="AT275" s="11"/>
      <c r="AU275" s="11"/>
      <c r="AV275" s="11">
        <v>0.0</v>
      </c>
      <c r="AW275" s="11"/>
      <c r="AX275" s="14"/>
      <c r="AY275" s="11"/>
      <c r="AZ275" s="11"/>
      <c r="BA275" s="11"/>
      <c r="BB275" s="11"/>
      <c r="BC275" s="11">
        <v>0.0</v>
      </c>
      <c r="BD275" s="11"/>
      <c r="BE275" s="11"/>
    </row>
    <row r="276" ht="15.75" customHeight="1">
      <c r="A276" s="11" t="s">
        <v>256</v>
      </c>
      <c r="B276" s="11" t="s">
        <v>19</v>
      </c>
      <c r="C276" s="11">
        <v>76.0</v>
      </c>
      <c r="D276" s="11">
        <v>196.0</v>
      </c>
      <c r="E276" s="11">
        <v>4.44</v>
      </c>
      <c r="F276" s="11">
        <v>1.14780138729403</v>
      </c>
      <c r="G276" s="11"/>
      <c r="H276" s="11"/>
      <c r="I276" s="11">
        <v>39.5</v>
      </c>
      <c r="J276" s="11">
        <v>1.66060205006065</v>
      </c>
      <c r="K276" s="11">
        <v>136.0</v>
      </c>
      <c r="L276" s="11">
        <v>2.17694910719304</v>
      </c>
      <c r="M276" s="11">
        <v>4.33</v>
      </c>
      <c r="N276" s="11">
        <v>0.359232127522058</v>
      </c>
      <c r="O276" s="11"/>
      <c r="P276" s="11"/>
      <c r="Q276" s="11">
        <v>5.34458467206978</v>
      </c>
      <c r="R276" s="11">
        <v>1.33614616801745</v>
      </c>
      <c r="S276" s="11">
        <v>2.0</v>
      </c>
      <c r="T276" s="11">
        <v>34.0</v>
      </c>
      <c r="U276" s="11">
        <v>32.0</v>
      </c>
      <c r="V276" s="14"/>
      <c r="W276" s="11">
        <v>14.0</v>
      </c>
      <c r="X276" s="11">
        <v>334.0</v>
      </c>
      <c r="Y276" s="11">
        <v>0.0</v>
      </c>
      <c r="Z276" s="11">
        <v>0.0</v>
      </c>
      <c r="AA276" s="11">
        <v>334.0</v>
      </c>
      <c r="AB276" s="11">
        <v>23.8571428571429</v>
      </c>
      <c r="AC276" s="14"/>
      <c r="AD276" s="11">
        <v>12.0</v>
      </c>
      <c r="AE276" s="11">
        <v>593.0</v>
      </c>
      <c r="AF276" s="11">
        <v>0.0</v>
      </c>
      <c r="AG276" s="11">
        <v>0.0</v>
      </c>
      <c r="AH276" s="11">
        <v>593.0</v>
      </c>
      <c r="AI276" s="11">
        <v>49.4166666666667</v>
      </c>
      <c r="AJ276" s="14"/>
      <c r="AK276" s="11">
        <v>9.0</v>
      </c>
      <c r="AL276" s="11">
        <v>375.0</v>
      </c>
      <c r="AM276" s="11">
        <v>0.0</v>
      </c>
      <c r="AN276" s="11">
        <v>0.0</v>
      </c>
      <c r="AO276" s="11">
        <v>375.0</v>
      </c>
      <c r="AP276" s="11">
        <v>41.6666666666667</v>
      </c>
      <c r="AQ276" s="14"/>
      <c r="AR276" s="11">
        <v>13.0</v>
      </c>
      <c r="AS276" s="11">
        <v>303.0</v>
      </c>
      <c r="AT276" s="11">
        <v>0.0</v>
      </c>
      <c r="AU276" s="11">
        <v>4.0</v>
      </c>
      <c r="AV276" s="11">
        <v>307.0</v>
      </c>
      <c r="AW276" s="11">
        <v>23.6153846153846</v>
      </c>
      <c r="AX276" s="14"/>
      <c r="AY276" s="11">
        <v>7.0</v>
      </c>
      <c r="AZ276" s="11">
        <v>66.0</v>
      </c>
      <c r="BA276" s="11">
        <v>0.0</v>
      </c>
      <c r="BB276" s="11">
        <v>0.0</v>
      </c>
      <c r="BC276" s="11">
        <v>66.0</v>
      </c>
      <c r="BD276" s="11">
        <v>9.42857142857143</v>
      </c>
      <c r="BE276" s="11"/>
    </row>
    <row r="277" ht="15.75" customHeight="1">
      <c r="A277" s="11" t="s">
        <v>262</v>
      </c>
      <c r="B277" s="11" t="s">
        <v>19</v>
      </c>
      <c r="C277" s="11">
        <v>72.63</v>
      </c>
      <c r="D277" s="11">
        <v>193.0</v>
      </c>
      <c r="E277" s="11">
        <v>4.54</v>
      </c>
      <c r="F277" s="11">
        <v>0.816236952238181</v>
      </c>
      <c r="G277" s="11">
        <v>8.0</v>
      </c>
      <c r="H277" s="11">
        <v>-1.77565835777276</v>
      </c>
      <c r="I277" s="11">
        <v>33.5</v>
      </c>
      <c r="J277" s="11">
        <v>0.271731500438184</v>
      </c>
      <c r="K277" s="11">
        <v>121.0</v>
      </c>
      <c r="L277" s="11">
        <v>0.59322787521924</v>
      </c>
      <c r="M277" s="11">
        <v>4.21</v>
      </c>
      <c r="N277" s="11">
        <v>0.788905207855852</v>
      </c>
      <c r="O277" s="11">
        <v>6.88</v>
      </c>
      <c r="P277" s="11">
        <v>0.845436564404634</v>
      </c>
      <c r="Q277" s="11">
        <v>1.53987974238333</v>
      </c>
      <c r="R277" s="11">
        <v>0.256646623730555</v>
      </c>
      <c r="S277" s="11"/>
      <c r="T277" s="11"/>
      <c r="U277" s="11"/>
      <c r="V277" s="14"/>
      <c r="W277" s="11">
        <v>12.0</v>
      </c>
      <c r="X277" s="11">
        <v>575.0</v>
      </c>
      <c r="Y277" s="11">
        <v>0.0</v>
      </c>
      <c r="Z277" s="11">
        <v>2.0</v>
      </c>
      <c r="AA277" s="11">
        <v>577.0</v>
      </c>
      <c r="AB277" s="11">
        <v>48.0833333333333</v>
      </c>
      <c r="AC277" s="14"/>
      <c r="AD277" s="11">
        <v>14.0</v>
      </c>
      <c r="AE277" s="11">
        <v>393.0</v>
      </c>
      <c r="AF277" s="11">
        <v>0.0</v>
      </c>
      <c r="AG277" s="11">
        <v>43.0</v>
      </c>
      <c r="AH277" s="11">
        <v>436.0</v>
      </c>
      <c r="AI277" s="11">
        <v>31.1428571428571</v>
      </c>
      <c r="AJ277" s="14"/>
      <c r="AK277" s="11">
        <v>7.0</v>
      </c>
      <c r="AL277" s="11">
        <v>281.0</v>
      </c>
      <c r="AM277" s="11">
        <v>0.0</v>
      </c>
      <c r="AN277" s="11">
        <v>13.0</v>
      </c>
      <c r="AO277" s="11">
        <v>294.0</v>
      </c>
      <c r="AP277" s="11">
        <v>42.0</v>
      </c>
      <c r="AQ277" s="14"/>
      <c r="AR277" s="11"/>
      <c r="AS277" s="11"/>
      <c r="AT277" s="11"/>
      <c r="AU277" s="11"/>
      <c r="AV277" s="11">
        <v>0.0</v>
      </c>
      <c r="AW277" s="11"/>
      <c r="AX277" s="14"/>
      <c r="AY277" s="11"/>
      <c r="AZ277" s="11"/>
      <c r="BA277" s="11"/>
      <c r="BB277" s="11"/>
      <c r="BC277" s="11">
        <v>0.0</v>
      </c>
      <c r="BD277" s="11"/>
      <c r="BE277" s="11"/>
    </row>
    <row r="278" ht="15.75" customHeight="1">
      <c r="A278" s="11" t="s">
        <v>264</v>
      </c>
      <c r="B278" s="11" t="s">
        <v>19</v>
      </c>
      <c r="C278" s="11">
        <v>72.5</v>
      </c>
      <c r="D278" s="11">
        <v>194.0</v>
      </c>
      <c r="E278" s="11">
        <v>4.38</v>
      </c>
      <c r="F278" s="11">
        <v>1.34674004832754</v>
      </c>
      <c r="G278" s="11">
        <v>16.0</v>
      </c>
      <c r="H278" s="11">
        <v>-0.638070251766394</v>
      </c>
      <c r="I278" s="11">
        <v>33.5</v>
      </c>
      <c r="J278" s="11">
        <v>0.271731500438184</v>
      </c>
      <c r="K278" s="11">
        <v>124.0</v>
      </c>
      <c r="L278" s="11">
        <v>0.909972121614001</v>
      </c>
      <c r="M278" s="11">
        <v>4.35</v>
      </c>
      <c r="N278" s="11">
        <v>0.287619947466427</v>
      </c>
      <c r="O278" s="11"/>
      <c r="P278" s="11"/>
      <c r="Q278" s="11">
        <v>2.17799336607976</v>
      </c>
      <c r="R278" s="11">
        <v>0.435598673215952</v>
      </c>
      <c r="S278" s="11">
        <v>5.0</v>
      </c>
      <c r="T278" s="11">
        <v>144.0</v>
      </c>
      <c r="U278" s="11">
        <v>124.0</v>
      </c>
      <c r="V278" s="14"/>
      <c r="W278" s="11">
        <v>16.0</v>
      </c>
      <c r="X278" s="11">
        <v>690.0</v>
      </c>
      <c r="Y278" s="11">
        <v>0.0</v>
      </c>
      <c r="Z278" s="11">
        <v>0.0</v>
      </c>
      <c r="AA278" s="11">
        <v>690.0</v>
      </c>
      <c r="AB278" s="11">
        <v>43.125</v>
      </c>
      <c r="AC278" s="14"/>
      <c r="AD278" s="11">
        <v>15.0</v>
      </c>
      <c r="AE278" s="11">
        <v>617.0</v>
      </c>
      <c r="AF278" s="11">
        <v>0.0</v>
      </c>
      <c r="AG278" s="11">
        <v>2.0</v>
      </c>
      <c r="AH278" s="11">
        <v>619.0</v>
      </c>
      <c r="AI278" s="11">
        <v>41.2666666666667</v>
      </c>
      <c r="AJ278" s="14"/>
      <c r="AK278" s="11">
        <v>16.0</v>
      </c>
      <c r="AL278" s="11">
        <v>594.0</v>
      </c>
      <c r="AM278" s="11">
        <v>0.0</v>
      </c>
      <c r="AN278" s="11">
        <v>1.0</v>
      </c>
      <c r="AO278" s="11">
        <v>595.0</v>
      </c>
      <c r="AP278" s="11">
        <v>37.1875</v>
      </c>
      <c r="AQ278" s="14"/>
      <c r="AR278" s="11">
        <v>16.0</v>
      </c>
      <c r="AS278" s="11">
        <v>795.0</v>
      </c>
      <c r="AT278" s="11">
        <v>0.0</v>
      </c>
      <c r="AU278" s="11">
        <v>0.0</v>
      </c>
      <c r="AV278" s="11">
        <v>795.0</v>
      </c>
      <c r="AW278" s="11">
        <v>49.6875</v>
      </c>
      <c r="AX278" s="14"/>
      <c r="AY278" s="11">
        <v>16.0</v>
      </c>
      <c r="AZ278" s="11">
        <v>939.0</v>
      </c>
      <c r="BA278" s="11">
        <v>0.0</v>
      </c>
      <c r="BB278" s="11">
        <v>0.0</v>
      </c>
      <c r="BC278" s="11">
        <v>939.0</v>
      </c>
      <c r="BD278" s="11">
        <v>58.6875</v>
      </c>
      <c r="BE278" s="11"/>
    </row>
    <row r="279" ht="15.75" customHeight="1">
      <c r="A279" s="11" t="s">
        <v>280</v>
      </c>
      <c r="B279" s="11" t="s">
        <v>19</v>
      </c>
      <c r="C279" s="11">
        <v>71.13</v>
      </c>
      <c r="D279" s="11">
        <v>204.0</v>
      </c>
      <c r="E279" s="11">
        <v>4.46</v>
      </c>
      <c r="F279" s="11">
        <v>1.08148850028286</v>
      </c>
      <c r="G279" s="11">
        <v>20.0</v>
      </c>
      <c r="H279" s="11">
        <v>-0.0692761987632082</v>
      </c>
      <c r="I279" s="11">
        <v>33.5</v>
      </c>
      <c r="J279" s="11">
        <v>0.271731500438184</v>
      </c>
      <c r="K279" s="11">
        <v>119.0</v>
      </c>
      <c r="L279" s="11">
        <v>0.3820650442894</v>
      </c>
      <c r="M279" s="11">
        <v>4.38</v>
      </c>
      <c r="N279" s="11">
        <v>0.180201677382978</v>
      </c>
      <c r="O279" s="11">
        <v>7.1</v>
      </c>
      <c r="P279" s="11">
        <v>0.302870147300014</v>
      </c>
      <c r="Q279" s="11">
        <v>2.14908067093023</v>
      </c>
      <c r="R279" s="11">
        <v>0.358180111821704</v>
      </c>
      <c r="S279" s="11"/>
      <c r="T279" s="11"/>
      <c r="U279" s="11"/>
      <c r="V279" s="14"/>
      <c r="W279" s="11"/>
      <c r="X279" s="11"/>
      <c r="Y279" s="11"/>
      <c r="Z279" s="11"/>
      <c r="AA279" s="11">
        <v>0.0</v>
      </c>
      <c r="AB279" s="11"/>
      <c r="AC279" s="14"/>
      <c r="AD279" s="11"/>
      <c r="AE279" s="11"/>
      <c r="AF279" s="11"/>
      <c r="AG279" s="11"/>
      <c r="AH279" s="11">
        <v>0.0</v>
      </c>
      <c r="AI279" s="11"/>
      <c r="AJ279" s="14"/>
      <c r="AK279" s="11"/>
      <c r="AL279" s="11"/>
      <c r="AM279" s="11"/>
      <c r="AN279" s="11"/>
      <c r="AO279" s="11">
        <v>0.0</v>
      </c>
      <c r="AP279" s="11"/>
      <c r="AQ279" s="14"/>
      <c r="AR279" s="11"/>
      <c r="AS279" s="11"/>
      <c r="AT279" s="11"/>
      <c r="AU279" s="11"/>
      <c r="AV279" s="11">
        <v>0.0</v>
      </c>
      <c r="AW279" s="11"/>
      <c r="AX279" s="14"/>
      <c r="AY279" s="11"/>
      <c r="AZ279" s="11"/>
      <c r="BA279" s="11"/>
      <c r="BB279" s="11"/>
      <c r="BC279" s="11">
        <v>0.0</v>
      </c>
      <c r="BD279" s="11"/>
      <c r="BE279" s="11"/>
    </row>
    <row r="280" ht="15.75" customHeight="1">
      <c r="A280" s="11" t="s">
        <v>301</v>
      </c>
      <c r="B280" s="11" t="s">
        <v>19</v>
      </c>
      <c r="C280" s="11">
        <v>75.0</v>
      </c>
      <c r="D280" s="11">
        <v>233.0</v>
      </c>
      <c r="E280" s="11">
        <v>4.56</v>
      </c>
      <c r="F280" s="11">
        <v>0.749924065227012</v>
      </c>
      <c r="G280" s="11">
        <v>19.0</v>
      </c>
      <c r="H280" s="11">
        <v>-0.211474712014004</v>
      </c>
      <c r="I280" s="11">
        <v>39.5</v>
      </c>
      <c r="J280" s="11">
        <v>1.66060205006065</v>
      </c>
      <c r="K280" s="11">
        <v>120.0</v>
      </c>
      <c r="L280" s="11">
        <v>0.48764645975432</v>
      </c>
      <c r="M280" s="11"/>
      <c r="N280" s="11">
        <v>15.8632691095664</v>
      </c>
      <c r="O280" s="11">
        <v>7.15</v>
      </c>
      <c r="P280" s="11">
        <v>0.179559597958053</v>
      </c>
      <c r="Q280" s="11">
        <v>18.7295265705525</v>
      </c>
      <c r="R280" s="11">
        <v>3.12158776175875</v>
      </c>
      <c r="S280" s="11"/>
      <c r="T280" s="11"/>
      <c r="U280" s="11"/>
      <c r="V280" s="14"/>
      <c r="W280" s="11"/>
      <c r="X280" s="11"/>
      <c r="Y280" s="11"/>
      <c r="Z280" s="11"/>
      <c r="AA280" s="11">
        <v>0.0</v>
      </c>
      <c r="AB280" s="11"/>
      <c r="AC280" s="14"/>
      <c r="AD280" s="11"/>
      <c r="AE280" s="11"/>
      <c r="AF280" s="11"/>
      <c r="AG280" s="11"/>
      <c r="AH280" s="11">
        <v>0.0</v>
      </c>
      <c r="AI280" s="11"/>
      <c r="AJ280" s="14"/>
      <c r="AK280" s="11"/>
      <c r="AL280" s="11"/>
      <c r="AM280" s="11"/>
      <c r="AN280" s="11"/>
      <c r="AO280" s="11">
        <v>0.0</v>
      </c>
      <c r="AP280" s="11"/>
      <c r="AQ280" s="14"/>
      <c r="AR280" s="11"/>
      <c r="AS280" s="11"/>
      <c r="AT280" s="11"/>
      <c r="AU280" s="11"/>
      <c r="AV280" s="11">
        <v>0.0</v>
      </c>
      <c r="AW280" s="11"/>
      <c r="AX280" s="14"/>
      <c r="AY280" s="11"/>
      <c r="AZ280" s="11"/>
      <c r="BA280" s="11"/>
      <c r="BB280" s="11"/>
      <c r="BC280" s="11">
        <v>0.0</v>
      </c>
      <c r="BD280" s="11"/>
      <c r="BE280" s="11"/>
    </row>
    <row r="281" ht="15.75" customHeight="1">
      <c r="A281" s="11" t="s">
        <v>304</v>
      </c>
      <c r="B281" s="11" t="s">
        <v>19</v>
      </c>
      <c r="C281" s="11">
        <v>74.88</v>
      </c>
      <c r="D281" s="11">
        <v>231.0</v>
      </c>
      <c r="E281" s="11">
        <v>4.46</v>
      </c>
      <c r="F281" s="11">
        <v>1.08148850028286</v>
      </c>
      <c r="G281" s="11">
        <v>17.0</v>
      </c>
      <c r="H281" s="11">
        <v>-0.495871738515597</v>
      </c>
      <c r="I281" s="11">
        <v>38.5</v>
      </c>
      <c r="J281" s="11">
        <v>1.42912362512357</v>
      </c>
      <c r="K281" s="11">
        <v>129.0</v>
      </c>
      <c r="L281" s="11">
        <v>1.4378791989386</v>
      </c>
      <c r="M281" s="11">
        <v>4.33</v>
      </c>
      <c r="N281" s="11">
        <v>0.359232127522058</v>
      </c>
      <c r="O281" s="11">
        <v>6.99</v>
      </c>
      <c r="P281" s="11">
        <v>0.574153355852323</v>
      </c>
      <c r="Q281" s="11">
        <v>4.38600506920382</v>
      </c>
      <c r="R281" s="11">
        <v>0.731000844867303</v>
      </c>
      <c r="S281" s="11"/>
      <c r="T281" s="11"/>
      <c r="U281" s="11"/>
      <c r="V281" s="14"/>
      <c r="W281" s="11"/>
      <c r="X281" s="11"/>
      <c r="Y281" s="11"/>
      <c r="Z281" s="11"/>
      <c r="AA281" s="11">
        <v>0.0</v>
      </c>
      <c r="AB281" s="11"/>
      <c r="AC281" s="14"/>
      <c r="AD281" s="11"/>
      <c r="AE281" s="11"/>
      <c r="AF281" s="11"/>
      <c r="AG281" s="11"/>
      <c r="AH281" s="11">
        <v>0.0</v>
      </c>
      <c r="AI281" s="11"/>
      <c r="AJ281" s="14"/>
      <c r="AK281" s="11"/>
      <c r="AL281" s="11"/>
      <c r="AM281" s="11"/>
      <c r="AN281" s="11"/>
      <c r="AO281" s="11">
        <v>0.0</v>
      </c>
      <c r="AP281" s="11"/>
      <c r="AQ281" s="14"/>
      <c r="AR281" s="11"/>
      <c r="AS281" s="11"/>
      <c r="AT281" s="11"/>
      <c r="AU281" s="11"/>
      <c r="AV281" s="11">
        <v>0.0</v>
      </c>
      <c r="AW281" s="11"/>
      <c r="AX281" s="14"/>
      <c r="AY281" s="11"/>
      <c r="AZ281" s="11"/>
      <c r="BA281" s="11"/>
      <c r="BB281" s="11"/>
      <c r="BC281" s="11">
        <v>0.0</v>
      </c>
      <c r="BD281" s="11"/>
      <c r="BE281" s="11"/>
    </row>
    <row r="282" ht="15.75" customHeight="1">
      <c r="A282" s="11" t="s">
        <v>307</v>
      </c>
      <c r="B282" s="11" t="s">
        <v>19</v>
      </c>
      <c r="C282" s="11">
        <v>71.0</v>
      </c>
      <c r="D282" s="11">
        <v>189.0</v>
      </c>
      <c r="E282" s="11">
        <v>4.45</v>
      </c>
      <c r="F282" s="11">
        <v>1.11464494378844</v>
      </c>
      <c r="G282" s="11">
        <v>20.0</v>
      </c>
      <c r="H282" s="11">
        <v>-0.0692761987632082</v>
      </c>
      <c r="I282" s="11">
        <v>37.0</v>
      </c>
      <c r="J282" s="11">
        <v>1.08190598771796</v>
      </c>
      <c r="K282" s="11">
        <v>120.0</v>
      </c>
      <c r="L282" s="11">
        <v>0.48764645975432</v>
      </c>
      <c r="M282" s="11">
        <v>4.02</v>
      </c>
      <c r="N282" s="11">
        <v>1.46922091838436</v>
      </c>
      <c r="O282" s="11">
        <v>6.8</v>
      </c>
      <c r="P282" s="11">
        <v>1.04273344335177</v>
      </c>
      <c r="Q282" s="11">
        <v>5.12687555423364</v>
      </c>
      <c r="R282" s="11">
        <v>0.85447925903894</v>
      </c>
      <c r="S282" s="11">
        <v>3.0</v>
      </c>
      <c r="T282" s="11">
        <v>79.0</v>
      </c>
      <c r="U282" s="11">
        <v>70.0</v>
      </c>
      <c r="V282" s="14"/>
      <c r="W282" s="11">
        <v>12.0</v>
      </c>
      <c r="X282" s="11">
        <v>159.0</v>
      </c>
      <c r="Y282" s="11">
        <v>0.0</v>
      </c>
      <c r="Z282" s="11">
        <v>126.0</v>
      </c>
      <c r="AA282" s="11">
        <v>285.0</v>
      </c>
      <c r="AB282" s="11">
        <v>23.75</v>
      </c>
      <c r="AC282" s="14"/>
      <c r="AD282" s="11">
        <v>16.0</v>
      </c>
      <c r="AE282" s="11">
        <v>746.0</v>
      </c>
      <c r="AF282" s="11">
        <v>0.0</v>
      </c>
      <c r="AG282" s="11">
        <v>47.0</v>
      </c>
      <c r="AH282" s="11">
        <v>793.0</v>
      </c>
      <c r="AI282" s="11">
        <v>49.5625</v>
      </c>
      <c r="AJ282" s="14"/>
      <c r="AK282" s="11">
        <v>16.0</v>
      </c>
      <c r="AL282" s="11">
        <v>697.0</v>
      </c>
      <c r="AM282" s="11">
        <v>0.0</v>
      </c>
      <c r="AN282" s="11">
        <v>21.0</v>
      </c>
      <c r="AO282" s="11">
        <v>718.0</v>
      </c>
      <c r="AP282" s="11">
        <v>44.875</v>
      </c>
      <c r="AQ282" s="14"/>
      <c r="AR282" s="11">
        <v>3.0</v>
      </c>
      <c r="AS282" s="11">
        <v>97.0</v>
      </c>
      <c r="AT282" s="11">
        <v>0.0</v>
      </c>
      <c r="AU282" s="11">
        <v>2.0</v>
      </c>
      <c r="AV282" s="11">
        <v>99.0</v>
      </c>
      <c r="AW282" s="11">
        <v>33.0</v>
      </c>
      <c r="AX282" s="14"/>
      <c r="AY282" s="11">
        <v>11.0</v>
      </c>
      <c r="AZ282" s="11">
        <v>187.0</v>
      </c>
      <c r="BA282" s="11">
        <v>0.0</v>
      </c>
      <c r="BB282" s="11">
        <v>0.0</v>
      </c>
      <c r="BC282" s="11">
        <v>187.0</v>
      </c>
      <c r="BD282" s="11">
        <v>17.0</v>
      </c>
      <c r="BE282" s="11"/>
    </row>
    <row r="283" ht="15.75" customHeight="1">
      <c r="A283" s="11" t="s">
        <v>310</v>
      </c>
      <c r="B283" s="11" t="s">
        <v>19</v>
      </c>
      <c r="C283" s="11">
        <v>74.63</v>
      </c>
      <c r="D283" s="11">
        <v>194.0</v>
      </c>
      <c r="E283" s="11">
        <v>4.51</v>
      </c>
      <c r="F283" s="11">
        <v>0.915706282754936</v>
      </c>
      <c r="G283" s="11">
        <v>7.0</v>
      </c>
      <c r="H283" s="11">
        <v>-1.91785687102356</v>
      </c>
      <c r="I283" s="11">
        <v>34.5</v>
      </c>
      <c r="J283" s="11">
        <v>0.503209925375262</v>
      </c>
      <c r="K283" s="11">
        <v>122.0</v>
      </c>
      <c r="L283" s="11">
        <v>0.69880929068416</v>
      </c>
      <c r="M283" s="11">
        <v>4.33</v>
      </c>
      <c r="N283" s="11">
        <v>0.359232127522058</v>
      </c>
      <c r="O283" s="11">
        <v>6.65</v>
      </c>
      <c r="P283" s="11">
        <v>1.41266509137765</v>
      </c>
      <c r="Q283" s="11">
        <v>1.9717658466905</v>
      </c>
      <c r="R283" s="11">
        <v>0.328627641115084</v>
      </c>
      <c r="S283" s="11">
        <v>7.0</v>
      </c>
      <c r="T283" s="11">
        <v>236.0</v>
      </c>
      <c r="U283" s="11">
        <v>187.0</v>
      </c>
      <c r="V283" s="14"/>
      <c r="W283" s="11"/>
      <c r="X283" s="11"/>
      <c r="Y283" s="11"/>
      <c r="Z283" s="11"/>
      <c r="AA283" s="11">
        <v>0.0</v>
      </c>
      <c r="AB283" s="11"/>
      <c r="AC283" s="14"/>
      <c r="AD283" s="11">
        <v>7.0</v>
      </c>
      <c r="AE283" s="11">
        <v>373.0</v>
      </c>
      <c r="AF283" s="11">
        <v>0.0</v>
      </c>
      <c r="AG283" s="11">
        <v>1.0</v>
      </c>
      <c r="AH283" s="11">
        <v>374.0</v>
      </c>
      <c r="AI283" s="11">
        <v>53.4285714285714</v>
      </c>
      <c r="AJ283" s="14"/>
      <c r="AK283" s="11">
        <v>11.0</v>
      </c>
      <c r="AL283" s="11">
        <v>638.0</v>
      </c>
      <c r="AM283" s="11">
        <v>0.0</v>
      </c>
      <c r="AN283" s="11">
        <v>1.0</v>
      </c>
      <c r="AO283" s="11">
        <v>639.0</v>
      </c>
      <c r="AP283" s="11">
        <v>58.0909090909091</v>
      </c>
      <c r="AQ283" s="14"/>
      <c r="AR283" s="11">
        <v>3.0</v>
      </c>
      <c r="AS283" s="11">
        <v>80.0</v>
      </c>
      <c r="AT283" s="11">
        <v>0.0</v>
      </c>
      <c r="AU283" s="11">
        <v>0.0</v>
      </c>
      <c r="AV283" s="11">
        <v>80.0</v>
      </c>
      <c r="AW283" s="11">
        <v>26.6666666666667</v>
      </c>
      <c r="AX283" s="14"/>
      <c r="AY283" s="11"/>
      <c r="AZ283" s="11"/>
      <c r="BA283" s="11"/>
      <c r="BB283" s="11"/>
      <c r="BC283" s="11">
        <v>0.0</v>
      </c>
      <c r="BD283" s="11"/>
      <c r="BE283" s="11"/>
    </row>
    <row r="284" ht="15.75" customHeight="1">
      <c r="A284" s="11" t="s">
        <v>312</v>
      </c>
      <c r="B284" s="11" t="s">
        <v>19</v>
      </c>
      <c r="C284" s="11">
        <v>68.88</v>
      </c>
      <c r="D284" s="11">
        <v>183.0</v>
      </c>
      <c r="E284" s="11">
        <v>4.27</v>
      </c>
      <c r="F284" s="11">
        <v>1.71146092688898</v>
      </c>
      <c r="G284" s="11">
        <v>13.0</v>
      </c>
      <c r="H284" s="11">
        <v>-1.06466579151878</v>
      </c>
      <c r="I284" s="11"/>
      <c r="J284" s="11"/>
      <c r="K284" s="11">
        <v>132.0</v>
      </c>
      <c r="L284" s="11">
        <v>1.75462344533336</v>
      </c>
      <c r="M284" s="11"/>
      <c r="N284" s="11"/>
      <c r="O284" s="11"/>
      <c r="P284" s="11"/>
      <c r="Q284" s="11">
        <v>2.40141858070356</v>
      </c>
      <c r="R284" s="11">
        <v>0.800472860234518</v>
      </c>
      <c r="S284" s="11">
        <v>3.0</v>
      </c>
      <c r="T284" s="11">
        <v>78.0</v>
      </c>
      <c r="U284" s="11">
        <v>69.0</v>
      </c>
      <c r="V284" s="14"/>
      <c r="W284" s="11">
        <v>12.0</v>
      </c>
      <c r="X284" s="11">
        <v>313.0</v>
      </c>
      <c r="Y284" s="11">
        <v>0.0</v>
      </c>
      <c r="Z284" s="11">
        <v>72.0</v>
      </c>
      <c r="AA284" s="11">
        <v>385.0</v>
      </c>
      <c r="AB284" s="11">
        <v>32.0833333333333</v>
      </c>
      <c r="AC284" s="14"/>
      <c r="AD284" s="11">
        <v>10.0</v>
      </c>
      <c r="AE284" s="11">
        <v>90.0</v>
      </c>
      <c r="AF284" s="11">
        <v>0.0</v>
      </c>
      <c r="AG284" s="11">
        <v>80.0</v>
      </c>
      <c r="AH284" s="11">
        <v>170.0</v>
      </c>
      <c r="AI284" s="11">
        <v>17.0</v>
      </c>
      <c r="AJ284" s="14"/>
      <c r="AK284" s="11">
        <v>2.0</v>
      </c>
      <c r="AL284" s="11">
        <v>30.0</v>
      </c>
      <c r="AM284" s="11">
        <v>0.0</v>
      </c>
      <c r="AN284" s="11">
        <v>12.0</v>
      </c>
      <c r="AO284" s="11">
        <v>42.0</v>
      </c>
      <c r="AP284" s="11">
        <v>21.0</v>
      </c>
      <c r="AQ284" s="14"/>
      <c r="AR284" s="11">
        <v>15.0</v>
      </c>
      <c r="AS284" s="11">
        <v>640.0</v>
      </c>
      <c r="AT284" s="11">
        <v>0.0</v>
      </c>
      <c r="AU284" s="11">
        <v>1.0</v>
      </c>
      <c r="AV284" s="11">
        <v>641.0</v>
      </c>
      <c r="AW284" s="11">
        <v>42.7333333333333</v>
      </c>
      <c r="AX284" s="14"/>
      <c r="AY284" s="11">
        <v>16.0</v>
      </c>
      <c r="AZ284" s="11">
        <v>769.0</v>
      </c>
      <c r="BA284" s="11">
        <v>0.0</v>
      </c>
      <c r="BB284" s="11">
        <v>1.0</v>
      </c>
      <c r="BC284" s="11">
        <v>770.0</v>
      </c>
      <c r="BD284" s="11">
        <v>48.125</v>
      </c>
      <c r="BE284" s="11"/>
    </row>
    <row r="285" ht="15.75" customHeight="1">
      <c r="A285" s="11" t="s">
        <v>354</v>
      </c>
      <c r="B285" s="11" t="s">
        <v>19</v>
      </c>
      <c r="C285" s="11">
        <v>72.0</v>
      </c>
      <c r="D285" s="11">
        <v>204.0</v>
      </c>
      <c r="E285" s="11">
        <v>4.53</v>
      </c>
      <c r="F285" s="11">
        <v>0.849393395743765</v>
      </c>
      <c r="G285" s="11">
        <v>8.0</v>
      </c>
      <c r="H285" s="11">
        <v>-1.77565835777276</v>
      </c>
      <c r="I285" s="11">
        <v>33.0</v>
      </c>
      <c r="J285" s="11">
        <v>0.155992287969645</v>
      </c>
      <c r="K285" s="11">
        <v>118.0</v>
      </c>
      <c r="L285" s="11">
        <v>0.276483628824479</v>
      </c>
      <c r="M285" s="11">
        <v>4.01</v>
      </c>
      <c r="N285" s="11">
        <v>1.50502700841218</v>
      </c>
      <c r="O285" s="11">
        <v>6.91</v>
      </c>
      <c r="P285" s="11">
        <v>0.771450234799458</v>
      </c>
      <c r="Q285" s="11">
        <v>1.78268819797676</v>
      </c>
      <c r="R285" s="11">
        <v>0.297114699662793</v>
      </c>
      <c r="S285" s="11">
        <v>4.0</v>
      </c>
      <c r="T285" s="11">
        <v>128.0</v>
      </c>
      <c r="U285" s="11">
        <v>111.0</v>
      </c>
      <c r="V285" s="14"/>
      <c r="W285" s="11">
        <v>6.0</v>
      </c>
      <c r="X285" s="11">
        <v>60.0</v>
      </c>
      <c r="Y285" s="11">
        <v>0.0</v>
      </c>
      <c r="Z285" s="11">
        <v>8.0</v>
      </c>
      <c r="AA285" s="11">
        <v>68.0</v>
      </c>
      <c r="AB285" s="11">
        <v>11.3333333333333</v>
      </c>
      <c r="AC285" s="14"/>
      <c r="AD285" s="11">
        <v>4.0</v>
      </c>
      <c r="AE285" s="11">
        <v>86.0</v>
      </c>
      <c r="AF285" s="11">
        <v>0.0</v>
      </c>
      <c r="AG285" s="11">
        <v>22.0</v>
      </c>
      <c r="AH285" s="11">
        <v>108.0</v>
      </c>
      <c r="AI285" s="11">
        <v>27.0</v>
      </c>
      <c r="AJ285" s="14"/>
      <c r="AK285" s="11">
        <v>16.0</v>
      </c>
      <c r="AL285" s="11">
        <v>424.0</v>
      </c>
      <c r="AM285" s="11">
        <v>0.0</v>
      </c>
      <c r="AN285" s="11">
        <v>224.0</v>
      </c>
      <c r="AO285" s="11">
        <v>648.0</v>
      </c>
      <c r="AP285" s="11">
        <v>40.5</v>
      </c>
      <c r="AQ285" s="14"/>
      <c r="AR285" s="11">
        <v>14.0</v>
      </c>
      <c r="AS285" s="11">
        <v>703.0</v>
      </c>
      <c r="AT285" s="11">
        <v>0.0</v>
      </c>
      <c r="AU285" s="11">
        <v>52.0</v>
      </c>
      <c r="AV285" s="11">
        <v>755.0</v>
      </c>
      <c r="AW285" s="11">
        <v>53.9285714285714</v>
      </c>
      <c r="AX285" s="14"/>
      <c r="AY285" s="11"/>
      <c r="AZ285" s="11"/>
      <c r="BA285" s="11"/>
      <c r="BB285" s="11"/>
      <c r="BC285" s="11">
        <v>0.0</v>
      </c>
      <c r="BD285" s="11"/>
      <c r="BE285" s="11"/>
    </row>
    <row r="286" ht="15.75" customHeight="1">
      <c r="A286" s="11" t="s">
        <v>364</v>
      </c>
      <c r="B286" s="11" t="s">
        <v>19</v>
      </c>
      <c r="C286" s="11">
        <v>73.0</v>
      </c>
      <c r="D286" s="11">
        <v>201.0</v>
      </c>
      <c r="E286" s="11">
        <v>4.51</v>
      </c>
      <c r="F286" s="11">
        <v>0.915706282754936</v>
      </c>
      <c r="G286" s="11">
        <v>14.0</v>
      </c>
      <c r="H286" s="11">
        <v>-0.922467278267986</v>
      </c>
      <c r="I286" s="11">
        <v>33.5</v>
      </c>
      <c r="J286" s="11">
        <v>0.271731500438184</v>
      </c>
      <c r="K286" s="11">
        <v>117.0</v>
      </c>
      <c r="L286" s="11">
        <v>0.170902213359559</v>
      </c>
      <c r="M286" s="11">
        <v>4.47</v>
      </c>
      <c r="N286" s="11">
        <v>-0.142053132867367</v>
      </c>
      <c r="O286" s="11">
        <v>7.15</v>
      </c>
      <c r="P286" s="11">
        <v>0.179559597958053</v>
      </c>
      <c r="Q286" s="11">
        <v>0.473379183375379</v>
      </c>
      <c r="R286" s="11">
        <v>0.0788965305625631</v>
      </c>
      <c r="S286" s="11"/>
      <c r="T286" s="11"/>
      <c r="U286" s="11"/>
      <c r="V286" s="14"/>
      <c r="W286" s="11">
        <v>14.0</v>
      </c>
      <c r="X286" s="11">
        <v>910.0</v>
      </c>
      <c r="Y286" s="11">
        <v>0.0</v>
      </c>
      <c r="Z286" s="11">
        <v>45.0</v>
      </c>
      <c r="AA286" s="11">
        <v>955.0</v>
      </c>
      <c r="AB286" s="11">
        <v>68.2142857142857</v>
      </c>
      <c r="AC286" s="14"/>
      <c r="AD286" s="11">
        <v>16.0</v>
      </c>
      <c r="AE286" s="11">
        <v>899.0</v>
      </c>
      <c r="AF286" s="11">
        <v>0.0</v>
      </c>
      <c r="AG286" s="11">
        <v>89.0</v>
      </c>
      <c r="AH286" s="11">
        <v>988.0</v>
      </c>
      <c r="AI286" s="11">
        <v>61.75</v>
      </c>
      <c r="AJ286" s="14"/>
      <c r="AK286" s="11">
        <v>14.0</v>
      </c>
      <c r="AL286" s="11">
        <v>774.0</v>
      </c>
      <c r="AM286" s="11">
        <v>3.0</v>
      </c>
      <c r="AN286" s="11">
        <v>43.0</v>
      </c>
      <c r="AO286" s="11">
        <v>820.0</v>
      </c>
      <c r="AP286" s="11">
        <v>58.5714285714286</v>
      </c>
      <c r="AQ286" s="14"/>
      <c r="AR286" s="11">
        <v>13.0</v>
      </c>
      <c r="AS286" s="11">
        <v>634.0</v>
      </c>
      <c r="AT286" s="11">
        <v>0.0</v>
      </c>
      <c r="AU286" s="11">
        <v>0.0</v>
      </c>
      <c r="AV286" s="11">
        <v>634.0</v>
      </c>
      <c r="AW286" s="11">
        <v>48.7692307692308</v>
      </c>
      <c r="AX286" s="14"/>
      <c r="AY286" s="11">
        <v>12.0</v>
      </c>
      <c r="AZ286" s="11">
        <v>645.0</v>
      </c>
      <c r="BA286" s="11">
        <v>0.0</v>
      </c>
      <c r="BB286" s="11">
        <v>1.0</v>
      </c>
      <c r="BC286" s="11">
        <v>646.0</v>
      </c>
      <c r="BD286" s="11">
        <v>53.8333333333333</v>
      </c>
      <c r="BE286" s="11"/>
    </row>
    <row r="287" ht="15.75" customHeight="1">
      <c r="A287" s="11" t="s">
        <v>367</v>
      </c>
      <c r="B287" s="11" t="s">
        <v>19</v>
      </c>
      <c r="C287" s="11">
        <v>76.38</v>
      </c>
      <c r="D287" s="11">
        <v>225.0</v>
      </c>
      <c r="E287" s="11">
        <v>4.51</v>
      </c>
      <c r="F287" s="11">
        <v>0.915706282754936</v>
      </c>
      <c r="G287" s="11"/>
      <c r="H287" s="11"/>
      <c r="I287" s="11">
        <v>34.5</v>
      </c>
      <c r="J287" s="11">
        <v>0.503209925375262</v>
      </c>
      <c r="K287" s="11">
        <v>120.0</v>
      </c>
      <c r="L287" s="11">
        <v>0.48764645975432</v>
      </c>
      <c r="M287" s="11">
        <v>4.07</v>
      </c>
      <c r="N287" s="11">
        <v>1.29019046824528</v>
      </c>
      <c r="O287" s="11">
        <v>7.03</v>
      </c>
      <c r="P287" s="11">
        <v>0.475504916378755</v>
      </c>
      <c r="Q287" s="11">
        <v>3.67225805250855</v>
      </c>
      <c r="R287" s="11">
        <v>0.73445161050171</v>
      </c>
      <c r="S287" s="11"/>
      <c r="T287" s="11"/>
      <c r="U287" s="11"/>
      <c r="V287" s="14"/>
      <c r="W287" s="11">
        <v>4.0</v>
      </c>
      <c r="X287" s="11">
        <v>3.0</v>
      </c>
      <c r="Y287" s="11">
        <v>0.0</v>
      </c>
      <c r="Z287" s="11">
        <v>26.0</v>
      </c>
      <c r="AA287" s="11">
        <v>29.0</v>
      </c>
      <c r="AB287" s="11">
        <v>7.25</v>
      </c>
      <c r="AC287" s="14"/>
      <c r="AD287" s="11">
        <v>4.0</v>
      </c>
      <c r="AE287" s="11">
        <v>15.0</v>
      </c>
      <c r="AF287" s="11">
        <v>0.0</v>
      </c>
      <c r="AG287" s="11">
        <v>10.0</v>
      </c>
      <c r="AH287" s="11">
        <v>25.0</v>
      </c>
      <c r="AI287" s="11">
        <v>6.25</v>
      </c>
      <c r="AJ287" s="14"/>
      <c r="AK287" s="11"/>
      <c r="AL287" s="11"/>
      <c r="AM287" s="11"/>
      <c r="AN287" s="11"/>
      <c r="AO287" s="11">
        <v>0.0</v>
      </c>
      <c r="AP287" s="11"/>
      <c r="AQ287" s="14"/>
      <c r="AR287" s="11"/>
      <c r="AS287" s="11"/>
      <c r="AT287" s="11"/>
      <c r="AU287" s="11"/>
      <c r="AV287" s="11">
        <v>0.0</v>
      </c>
      <c r="AW287" s="11"/>
      <c r="AX287" s="14"/>
      <c r="AY287" s="11"/>
      <c r="AZ287" s="11"/>
      <c r="BA287" s="11"/>
      <c r="BB287" s="11"/>
      <c r="BC287" s="11">
        <v>0.0</v>
      </c>
      <c r="BD287" s="11"/>
      <c r="BE287" s="11"/>
    </row>
    <row r="288" ht="15.75" customHeight="1">
      <c r="A288" s="11" t="s">
        <v>373</v>
      </c>
      <c r="B288" s="11" t="s">
        <v>19</v>
      </c>
      <c r="C288" s="11">
        <v>73.25</v>
      </c>
      <c r="D288" s="11">
        <v>204.0</v>
      </c>
      <c r="E288" s="11">
        <v>4.48</v>
      </c>
      <c r="F288" s="11">
        <v>1.01517561327169</v>
      </c>
      <c r="G288" s="11">
        <v>15.0</v>
      </c>
      <c r="H288" s="11">
        <v>-0.78026876501719</v>
      </c>
      <c r="I288" s="11">
        <v>33.5</v>
      </c>
      <c r="J288" s="11">
        <v>0.271731500438184</v>
      </c>
      <c r="K288" s="11">
        <v>119.0</v>
      </c>
      <c r="L288" s="11">
        <v>0.3820650442894</v>
      </c>
      <c r="M288" s="11">
        <v>4.07</v>
      </c>
      <c r="N288" s="11">
        <v>1.29019046824528</v>
      </c>
      <c r="O288" s="11">
        <v>6.72</v>
      </c>
      <c r="P288" s="11">
        <v>1.24003032229891</v>
      </c>
      <c r="Q288" s="11">
        <v>3.41892418352626</v>
      </c>
      <c r="R288" s="11">
        <v>0.569820697254377</v>
      </c>
      <c r="S288" s="11"/>
      <c r="T288" s="11"/>
      <c r="U288" s="11"/>
      <c r="V288" s="14"/>
      <c r="W288" s="11">
        <v>4.0</v>
      </c>
      <c r="X288" s="11">
        <v>24.0</v>
      </c>
      <c r="Y288" s="11">
        <v>0.0</v>
      </c>
      <c r="Z288" s="11">
        <v>28.0</v>
      </c>
      <c r="AA288" s="11">
        <v>52.0</v>
      </c>
      <c r="AB288" s="11">
        <v>13.0</v>
      </c>
      <c r="AC288" s="14"/>
      <c r="AD288" s="11"/>
      <c r="AE288" s="11"/>
      <c r="AF288" s="11"/>
      <c r="AG288" s="11"/>
      <c r="AH288" s="11">
        <v>0.0</v>
      </c>
      <c r="AI288" s="11"/>
      <c r="AJ288" s="14"/>
      <c r="AK288" s="11"/>
      <c r="AL288" s="11"/>
      <c r="AM288" s="11"/>
      <c r="AN288" s="11"/>
      <c r="AO288" s="11">
        <v>0.0</v>
      </c>
      <c r="AP288" s="11"/>
      <c r="AQ288" s="14"/>
      <c r="AR288" s="11"/>
      <c r="AS288" s="11"/>
      <c r="AT288" s="11"/>
      <c r="AU288" s="11"/>
      <c r="AV288" s="11">
        <v>0.0</v>
      </c>
      <c r="AW288" s="11"/>
      <c r="AX288" s="14"/>
      <c r="AY288" s="11"/>
      <c r="AZ288" s="11"/>
      <c r="BA288" s="11"/>
      <c r="BB288" s="11"/>
      <c r="BC288" s="11">
        <v>0.0</v>
      </c>
      <c r="BD288" s="11"/>
      <c r="BE288" s="11"/>
    </row>
    <row r="289" ht="15.75" customHeight="1">
      <c r="A289" s="11" t="s">
        <v>375</v>
      </c>
      <c r="B289" s="11" t="s">
        <v>19</v>
      </c>
      <c r="C289" s="11">
        <v>72.13</v>
      </c>
      <c r="D289" s="11">
        <v>205.0</v>
      </c>
      <c r="E289" s="11">
        <v>4.34</v>
      </c>
      <c r="F289" s="11">
        <v>1.47936582234988</v>
      </c>
      <c r="G289" s="11">
        <v>16.0</v>
      </c>
      <c r="H289" s="11">
        <v>-0.638070251766394</v>
      </c>
      <c r="I289" s="11">
        <v>37.0</v>
      </c>
      <c r="J289" s="11">
        <v>1.08190598771796</v>
      </c>
      <c r="K289" s="11">
        <v>125.0</v>
      </c>
      <c r="L289" s="11">
        <v>1.01555353707892</v>
      </c>
      <c r="M289" s="11">
        <v>4.25</v>
      </c>
      <c r="N289" s="11">
        <v>0.645680847744587</v>
      </c>
      <c r="O289" s="11">
        <v>6.76</v>
      </c>
      <c r="P289" s="11">
        <v>1.14138188282534</v>
      </c>
      <c r="Q289" s="11">
        <v>4.72581782595029</v>
      </c>
      <c r="R289" s="11">
        <v>0.787636304325048</v>
      </c>
      <c r="S289" s="11">
        <v>6.0</v>
      </c>
      <c r="T289" s="11">
        <v>174.0</v>
      </c>
      <c r="U289" s="11">
        <v>145.0</v>
      </c>
      <c r="V289" s="14"/>
      <c r="W289" s="11"/>
      <c r="X289" s="11"/>
      <c r="Y289" s="11"/>
      <c r="Z289" s="11"/>
      <c r="AA289" s="11">
        <v>0.0</v>
      </c>
      <c r="AB289" s="11"/>
      <c r="AC289" s="14"/>
      <c r="AD289" s="11"/>
      <c r="AE289" s="11"/>
      <c r="AF289" s="11"/>
      <c r="AG289" s="11"/>
      <c r="AH289" s="11">
        <v>0.0</v>
      </c>
      <c r="AI289" s="11"/>
      <c r="AJ289" s="14"/>
      <c r="AK289" s="11"/>
      <c r="AL289" s="11"/>
      <c r="AM289" s="11"/>
      <c r="AN289" s="11"/>
      <c r="AO289" s="11">
        <v>0.0</v>
      </c>
      <c r="AP289" s="11"/>
      <c r="AQ289" s="14"/>
      <c r="AR289" s="11"/>
      <c r="AS289" s="11"/>
      <c r="AT289" s="11"/>
      <c r="AU289" s="11"/>
      <c r="AV289" s="11">
        <v>0.0</v>
      </c>
      <c r="AW289" s="11"/>
      <c r="AX289" s="14"/>
      <c r="AY289" s="11"/>
      <c r="AZ289" s="11"/>
      <c r="BA289" s="11"/>
      <c r="BB289" s="11"/>
      <c r="BC289" s="11">
        <v>0.0</v>
      </c>
      <c r="BD289" s="11"/>
      <c r="BE289" s="11"/>
    </row>
    <row r="290" ht="15.75" customHeight="1">
      <c r="A290" s="11" t="s">
        <v>388</v>
      </c>
      <c r="B290" s="11" t="s">
        <v>19</v>
      </c>
      <c r="C290" s="11">
        <v>70.25</v>
      </c>
      <c r="D290" s="11">
        <v>193.0</v>
      </c>
      <c r="E290" s="11">
        <v>4.52</v>
      </c>
      <c r="F290" s="11">
        <v>0.882549839249352</v>
      </c>
      <c r="G290" s="11">
        <v>11.0</v>
      </c>
      <c r="H290" s="11">
        <v>-1.34906281802038</v>
      </c>
      <c r="I290" s="11">
        <v>34.5</v>
      </c>
      <c r="J290" s="11">
        <v>0.503209925375262</v>
      </c>
      <c r="K290" s="11">
        <v>117.0</v>
      </c>
      <c r="L290" s="11">
        <v>0.170902213359559</v>
      </c>
      <c r="M290" s="11">
        <v>4.09</v>
      </c>
      <c r="N290" s="11">
        <v>1.21857828818965</v>
      </c>
      <c r="O290" s="11">
        <v>6.81</v>
      </c>
      <c r="P290" s="11">
        <v>1.01807133348338</v>
      </c>
      <c r="Q290" s="11">
        <v>2.44424878163682</v>
      </c>
      <c r="R290" s="11">
        <v>0.40737479693947</v>
      </c>
      <c r="S290" s="11">
        <v>3.0</v>
      </c>
      <c r="T290" s="11">
        <v>92.0</v>
      </c>
      <c r="U290" s="11">
        <v>81.0</v>
      </c>
      <c r="V290" s="14"/>
      <c r="W290" s="11">
        <v>16.0</v>
      </c>
      <c r="X290" s="11">
        <v>188.0</v>
      </c>
      <c r="Y290" s="11">
        <v>0.0</v>
      </c>
      <c r="Z290" s="11">
        <v>237.0</v>
      </c>
      <c r="AA290" s="11">
        <v>425.0</v>
      </c>
      <c r="AB290" s="11">
        <v>26.5625</v>
      </c>
      <c r="AC290" s="14"/>
      <c r="AD290" s="11">
        <v>14.0</v>
      </c>
      <c r="AE290" s="11">
        <v>395.0</v>
      </c>
      <c r="AF290" s="11">
        <v>0.0</v>
      </c>
      <c r="AG290" s="11">
        <v>125.0</v>
      </c>
      <c r="AH290" s="11">
        <v>520.0</v>
      </c>
      <c r="AI290" s="11">
        <v>37.1428571428571</v>
      </c>
      <c r="AJ290" s="14"/>
      <c r="AK290" s="11">
        <v>8.0</v>
      </c>
      <c r="AL290" s="11">
        <v>252.0</v>
      </c>
      <c r="AM290" s="11">
        <v>0.0</v>
      </c>
      <c r="AN290" s="11">
        <v>77.0</v>
      </c>
      <c r="AO290" s="11">
        <v>329.0</v>
      </c>
      <c r="AP290" s="11">
        <v>41.125</v>
      </c>
      <c r="AQ290" s="14"/>
      <c r="AR290" s="11"/>
      <c r="AS290" s="11"/>
      <c r="AT290" s="11"/>
      <c r="AU290" s="11"/>
      <c r="AV290" s="11">
        <v>0.0</v>
      </c>
      <c r="AW290" s="11"/>
      <c r="AX290" s="14"/>
      <c r="AY290" s="11"/>
      <c r="AZ290" s="11"/>
      <c r="BA290" s="11"/>
      <c r="BB290" s="11"/>
      <c r="BC290" s="11">
        <v>0.0</v>
      </c>
      <c r="BD290" s="11"/>
      <c r="BE290" s="11"/>
    </row>
    <row r="291" ht="15.75" customHeight="1">
      <c r="A291" s="11" t="s">
        <v>399</v>
      </c>
      <c r="B291" s="11" t="s">
        <v>19</v>
      </c>
      <c r="C291" s="11">
        <v>71.5</v>
      </c>
      <c r="D291" s="11">
        <v>204.0</v>
      </c>
      <c r="E291" s="11">
        <v>4.74</v>
      </c>
      <c r="F291" s="11">
        <v>0.153108082126482</v>
      </c>
      <c r="G291" s="11">
        <v>26.0</v>
      </c>
      <c r="H291" s="11">
        <v>0.78391488074157</v>
      </c>
      <c r="I291" s="11">
        <v>36.0</v>
      </c>
      <c r="J291" s="11">
        <v>0.850427562780879</v>
      </c>
      <c r="K291" s="11">
        <v>120.0</v>
      </c>
      <c r="L291" s="11">
        <v>0.48764645975432</v>
      </c>
      <c r="M291" s="11">
        <v>3.96</v>
      </c>
      <c r="N291" s="11">
        <v>1.68405745855126</v>
      </c>
      <c r="O291" s="11">
        <v>6.53</v>
      </c>
      <c r="P291" s="11">
        <v>1.70861040979835</v>
      </c>
      <c r="Q291" s="11">
        <v>5.66776485375286</v>
      </c>
      <c r="R291" s="11">
        <v>0.944627475625476</v>
      </c>
      <c r="S291" s="11"/>
      <c r="T291" s="11"/>
      <c r="U291" s="11"/>
      <c r="V291" s="14"/>
      <c r="W291" s="11"/>
      <c r="X291" s="11"/>
      <c r="Y291" s="11"/>
      <c r="Z291" s="11"/>
      <c r="AA291" s="11">
        <v>0.0</v>
      </c>
      <c r="AB291" s="11"/>
      <c r="AC291" s="14"/>
      <c r="AD291" s="11"/>
      <c r="AE291" s="11"/>
      <c r="AF291" s="11"/>
      <c r="AG291" s="11"/>
      <c r="AH291" s="11">
        <v>0.0</v>
      </c>
      <c r="AI291" s="11"/>
      <c r="AJ291" s="14"/>
      <c r="AK291" s="11"/>
      <c r="AL291" s="11"/>
      <c r="AM291" s="11"/>
      <c r="AN291" s="11"/>
      <c r="AO291" s="11">
        <v>0.0</v>
      </c>
      <c r="AP291" s="11"/>
      <c r="AQ291" s="14"/>
      <c r="AR291" s="11"/>
      <c r="AS291" s="11"/>
      <c r="AT291" s="11"/>
      <c r="AU291" s="11"/>
      <c r="AV291" s="11">
        <v>0.0</v>
      </c>
      <c r="AW291" s="11"/>
      <c r="AX291" s="14"/>
      <c r="AY291" s="11"/>
      <c r="AZ291" s="11"/>
      <c r="BA291" s="11"/>
      <c r="BB291" s="11"/>
      <c r="BC291" s="11">
        <v>0.0</v>
      </c>
      <c r="BD291" s="11"/>
      <c r="BE291" s="11"/>
    </row>
    <row r="292" ht="15.75" customHeight="1">
      <c r="A292" s="11" t="s">
        <v>401</v>
      </c>
      <c r="B292" s="11" t="s">
        <v>19</v>
      </c>
      <c r="C292" s="11">
        <v>72.25</v>
      </c>
      <c r="D292" s="11">
        <v>189.0</v>
      </c>
      <c r="E292" s="11">
        <v>4.47</v>
      </c>
      <c r="F292" s="11">
        <v>1.04833205677728</v>
      </c>
      <c r="G292" s="11">
        <v>11.0</v>
      </c>
      <c r="H292" s="11">
        <v>-1.34906281802038</v>
      </c>
      <c r="I292" s="11">
        <v>36.5</v>
      </c>
      <c r="J292" s="11">
        <v>0.966166775249418</v>
      </c>
      <c r="K292" s="11">
        <v>123.0</v>
      </c>
      <c r="L292" s="11">
        <v>0.804390706149081</v>
      </c>
      <c r="M292" s="11">
        <v>4.33</v>
      </c>
      <c r="N292" s="11">
        <v>0.359232127522058</v>
      </c>
      <c r="O292" s="11">
        <v>6.91</v>
      </c>
      <c r="P292" s="11">
        <v>0.771450234799458</v>
      </c>
      <c r="Q292" s="11">
        <v>2.60050908247692</v>
      </c>
      <c r="R292" s="11">
        <v>0.433418180412819</v>
      </c>
      <c r="S292" s="11">
        <v>5.0</v>
      </c>
      <c r="T292" s="11">
        <v>161.0</v>
      </c>
      <c r="U292" s="11">
        <v>135.0</v>
      </c>
      <c r="V292" s="14"/>
      <c r="W292" s="11"/>
      <c r="X292" s="11"/>
      <c r="Y292" s="11"/>
      <c r="Z292" s="11"/>
      <c r="AA292" s="11">
        <v>0.0</v>
      </c>
      <c r="AB292" s="11"/>
      <c r="AC292" s="14"/>
      <c r="AD292" s="11">
        <v>2.0</v>
      </c>
      <c r="AE292" s="11">
        <v>55.0</v>
      </c>
      <c r="AF292" s="11">
        <v>0.0</v>
      </c>
      <c r="AG292" s="11">
        <v>2.0</v>
      </c>
      <c r="AH292" s="11">
        <v>57.0</v>
      </c>
      <c r="AI292" s="11">
        <v>28.5</v>
      </c>
      <c r="AJ292" s="14"/>
      <c r="AK292" s="11"/>
      <c r="AL292" s="11"/>
      <c r="AM292" s="11"/>
      <c r="AN292" s="11"/>
      <c r="AO292" s="11">
        <v>0.0</v>
      </c>
      <c r="AP292" s="11"/>
      <c r="AQ292" s="14"/>
      <c r="AR292" s="11">
        <v>7.0</v>
      </c>
      <c r="AS292" s="11">
        <v>76.0</v>
      </c>
      <c r="AT292" s="11">
        <v>0.0</v>
      </c>
      <c r="AU292" s="11">
        <v>9.0</v>
      </c>
      <c r="AV292" s="11">
        <v>85.0</v>
      </c>
      <c r="AW292" s="11">
        <v>12.1428571428571</v>
      </c>
      <c r="AX292" s="14"/>
      <c r="AY292" s="11">
        <v>8.0</v>
      </c>
      <c r="AZ292" s="11">
        <v>393.0</v>
      </c>
      <c r="BA292" s="11">
        <v>0.0</v>
      </c>
      <c r="BB292" s="11">
        <v>2.0</v>
      </c>
      <c r="BC292" s="11">
        <v>395.0</v>
      </c>
      <c r="BD292" s="11">
        <v>49.375</v>
      </c>
      <c r="BE292" s="11"/>
    </row>
    <row r="293" ht="15.75" customHeight="1">
      <c r="A293" s="11" t="s">
        <v>402</v>
      </c>
      <c r="B293" s="11" t="s">
        <v>19</v>
      </c>
      <c r="C293" s="11">
        <v>68.5</v>
      </c>
      <c r="D293" s="11">
        <v>174.0</v>
      </c>
      <c r="E293" s="11">
        <v>4.34</v>
      </c>
      <c r="F293" s="11">
        <v>1.47936582234988</v>
      </c>
      <c r="G293" s="11">
        <v>14.0</v>
      </c>
      <c r="H293" s="11">
        <v>-0.922467278267986</v>
      </c>
      <c r="I293" s="11">
        <v>32.0</v>
      </c>
      <c r="J293" s="11">
        <v>-0.0754861369674331</v>
      </c>
      <c r="K293" s="11">
        <v>120.0</v>
      </c>
      <c r="L293" s="11">
        <v>0.48764645975432</v>
      </c>
      <c r="M293" s="11">
        <v>4.01</v>
      </c>
      <c r="N293" s="11">
        <v>1.50502700841218</v>
      </c>
      <c r="O293" s="11"/>
      <c r="P293" s="11"/>
      <c r="Q293" s="11">
        <v>2.47408587528096</v>
      </c>
      <c r="R293" s="11">
        <v>0.494817175056191</v>
      </c>
      <c r="S293" s="11">
        <v>1.0</v>
      </c>
      <c r="T293" s="11">
        <v>8.0</v>
      </c>
      <c r="U293" s="11">
        <v>8.0</v>
      </c>
      <c r="V293" s="14"/>
      <c r="W293" s="11">
        <v>13.0</v>
      </c>
      <c r="X293" s="11">
        <v>423.0</v>
      </c>
      <c r="Y293" s="11">
        <v>0.0</v>
      </c>
      <c r="Z293" s="11">
        <v>98.0</v>
      </c>
      <c r="AA293" s="11">
        <v>521.0</v>
      </c>
      <c r="AB293" s="11">
        <v>40.0769230769231</v>
      </c>
      <c r="AC293" s="14"/>
      <c r="AD293" s="11">
        <v>15.0</v>
      </c>
      <c r="AE293" s="11">
        <v>510.0</v>
      </c>
      <c r="AF293" s="11">
        <v>0.0</v>
      </c>
      <c r="AG293" s="11">
        <v>77.0</v>
      </c>
      <c r="AH293" s="11">
        <v>587.0</v>
      </c>
      <c r="AI293" s="11">
        <v>39.1333333333333</v>
      </c>
      <c r="AJ293" s="14"/>
      <c r="AK293" s="11">
        <v>16.0</v>
      </c>
      <c r="AL293" s="11">
        <v>741.0</v>
      </c>
      <c r="AM293" s="11">
        <v>0.0</v>
      </c>
      <c r="AN293" s="11">
        <v>88.0</v>
      </c>
      <c r="AO293" s="11">
        <v>829.0</v>
      </c>
      <c r="AP293" s="11">
        <v>51.8125</v>
      </c>
      <c r="AQ293" s="14"/>
      <c r="AR293" s="11">
        <v>15.0</v>
      </c>
      <c r="AS293" s="11">
        <v>731.0</v>
      </c>
      <c r="AT293" s="11">
        <v>0.0</v>
      </c>
      <c r="AU293" s="11">
        <v>91.0</v>
      </c>
      <c r="AV293" s="11">
        <v>822.0</v>
      </c>
      <c r="AW293" s="11">
        <v>54.8</v>
      </c>
      <c r="AX293" s="14"/>
      <c r="AY293" s="11">
        <v>16.0</v>
      </c>
      <c r="AZ293" s="11">
        <v>228.0</v>
      </c>
      <c r="BA293" s="11">
        <v>0.0</v>
      </c>
      <c r="BB293" s="11">
        <v>33.0</v>
      </c>
      <c r="BC293" s="11">
        <v>261.0</v>
      </c>
      <c r="BD293" s="11">
        <v>16.3125</v>
      </c>
      <c r="BE293" s="11"/>
    </row>
    <row r="294" ht="15.75" customHeight="1">
      <c r="A294" s="11" t="s">
        <v>403</v>
      </c>
      <c r="B294" s="11" t="s">
        <v>19</v>
      </c>
      <c r="C294" s="11">
        <v>74.0</v>
      </c>
      <c r="D294" s="11">
        <v>208.0</v>
      </c>
      <c r="E294" s="11">
        <v>4.52</v>
      </c>
      <c r="F294" s="11">
        <v>0.882549839249352</v>
      </c>
      <c r="G294" s="11">
        <v>11.0</v>
      </c>
      <c r="H294" s="11">
        <v>-1.34906281802038</v>
      </c>
      <c r="I294" s="11">
        <v>32.5</v>
      </c>
      <c r="J294" s="11">
        <v>0.0402530755011059</v>
      </c>
      <c r="K294" s="11">
        <v>119.0</v>
      </c>
      <c r="L294" s="11">
        <v>0.3820650442894</v>
      </c>
      <c r="M294" s="11">
        <v>4.32</v>
      </c>
      <c r="N294" s="11">
        <v>0.395038217549873</v>
      </c>
      <c r="O294" s="11">
        <v>7.01</v>
      </c>
      <c r="P294" s="11">
        <v>0.52482913611554</v>
      </c>
      <c r="Q294" s="11">
        <v>0.875672494684896</v>
      </c>
      <c r="R294" s="11">
        <v>0.145945415780816</v>
      </c>
      <c r="S294" s="11">
        <v>3.0</v>
      </c>
      <c r="T294" s="11">
        <v>74.0</v>
      </c>
      <c r="U294" s="11">
        <v>67.0</v>
      </c>
      <c r="V294" s="14"/>
      <c r="W294" s="11">
        <v>16.0</v>
      </c>
      <c r="X294" s="11">
        <v>679.0</v>
      </c>
      <c r="Y294" s="11">
        <v>0.0</v>
      </c>
      <c r="Z294" s="11">
        <v>39.0</v>
      </c>
      <c r="AA294" s="11">
        <v>718.0</v>
      </c>
      <c r="AB294" s="11">
        <v>44.875</v>
      </c>
      <c r="AC294" s="14"/>
      <c r="AD294" s="11">
        <v>16.0</v>
      </c>
      <c r="AE294" s="11">
        <v>811.0</v>
      </c>
      <c r="AF294" s="11">
        <v>0.0</v>
      </c>
      <c r="AG294" s="11">
        <v>4.0</v>
      </c>
      <c r="AH294" s="11">
        <v>815.0</v>
      </c>
      <c r="AI294" s="11">
        <v>50.9375</v>
      </c>
      <c r="AJ294" s="14"/>
      <c r="AK294" s="11">
        <v>16.0</v>
      </c>
      <c r="AL294" s="11">
        <v>791.0</v>
      </c>
      <c r="AM294" s="11">
        <v>0.0</v>
      </c>
      <c r="AN294" s="11">
        <v>3.0</v>
      </c>
      <c r="AO294" s="11">
        <v>794.0</v>
      </c>
      <c r="AP294" s="11">
        <v>49.625</v>
      </c>
      <c r="AQ294" s="14"/>
      <c r="AR294" s="11">
        <v>16.0</v>
      </c>
      <c r="AS294" s="11">
        <v>746.0</v>
      </c>
      <c r="AT294" s="11">
        <v>0.0</v>
      </c>
      <c r="AU294" s="11">
        <v>3.0</v>
      </c>
      <c r="AV294" s="11">
        <v>749.0</v>
      </c>
      <c r="AW294" s="11">
        <v>46.8125</v>
      </c>
      <c r="AX294" s="14"/>
      <c r="AY294" s="11">
        <v>16.0</v>
      </c>
      <c r="AZ294" s="11">
        <v>687.0</v>
      </c>
      <c r="BA294" s="11">
        <v>0.0</v>
      </c>
      <c r="BB294" s="11">
        <v>0.0</v>
      </c>
      <c r="BC294" s="11">
        <v>687.0</v>
      </c>
      <c r="BD294" s="11">
        <v>42.9375</v>
      </c>
      <c r="BE294" s="11"/>
    </row>
    <row r="295" ht="15.75" customHeight="1">
      <c r="A295" s="11" t="s">
        <v>424</v>
      </c>
      <c r="B295" s="11" t="s">
        <v>19</v>
      </c>
      <c r="C295" s="11">
        <v>75.75</v>
      </c>
      <c r="D295" s="11">
        <v>205.0</v>
      </c>
      <c r="E295" s="11">
        <v>4.5</v>
      </c>
      <c r="F295" s="11">
        <v>0.948862726260521</v>
      </c>
      <c r="G295" s="11">
        <v>10.0</v>
      </c>
      <c r="H295" s="11">
        <v>-1.49126133127117</v>
      </c>
      <c r="I295" s="11">
        <v>36.0</v>
      </c>
      <c r="J295" s="11">
        <v>0.850427562780879</v>
      </c>
      <c r="K295" s="11">
        <v>123.0</v>
      </c>
      <c r="L295" s="11">
        <v>0.804390706149081</v>
      </c>
      <c r="M295" s="11">
        <v>4.39</v>
      </c>
      <c r="N295" s="11">
        <v>0.144395587355162</v>
      </c>
      <c r="O295" s="11">
        <v>6.9</v>
      </c>
      <c r="P295" s="11">
        <v>0.79611234466785</v>
      </c>
      <c r="Q295" s="11">
        <v>2.05292759594232</v>
      </c>
      <c r="R295" s="11">
        <v>0.34215459932372</v>
      </c>
      <c r="S295" s="11"/>
      <c r="T295" s="11"/>
      <c r="U295" s="11"/>
      <c r="V295" s="14"/>
      <c r="W295" s="11"/>
      <c r="X295" s="11"/>
      <c r="Y295" s="11"/>
      <c r="Z295" s="11"/>
      <c r="AA295" s="11">
        <v>0.0</v>
      </c>
      <c r="AB295" s="11"/>
      <c r="AC295" s="14"/>
      <c r="AD295" s="11"/>
      <c r="AE295" s="11"/>
      <c r="AF295" s="11"/>
      <c r="AG295" s="11"/>
      <c r="AH295" s="11">
        <v>0.0</v>
      </c>
      <c r="AI295" s="11"/>
      <c r="AJ295" s="14"/>
      <c r="AK295" s="11"/>
      <c r="AL295" s="11"/>
      <c r="AM295" s="11"/>
      <c r="AN295" s="11"/>
      <c r="AO295" s="11">
        <v>0.0</v>
      </c>
      <c r="AP295" s="11"/>
      <c r="AQ295" s="14"/>
      <c r="AR295" s="11"/>
      <c r="AS295" s="11"/>
      <c r="AT295" s="11"/>
      <c r="AU295" s="11"/>
      <c r="AV295" s="11">
        <v>0.0</v>
      </c>
      <c r="AW295" s="11"/>
      <c r="AX295" s="14"/>
      <c r="AY295" s="11"/>
      <c r="AZ295" s="11"/>
      <c r="BA295" s="11"/>
      <c r="BB295" s="11"/>
      <c r="BC295" s="11">
        <v>0.0</v>
      </c>
      <c r="BD295" s="11"/>
      <c r="BE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</row>
  </sheetData>
  <mergeCells count="6">
    <mergeCell ref="A1:U1"/>
    <mergeCell ref="W1:AB1"/>
    <mergeCell ref="AD1:AI1"/>
    <mergeCell ref="AK1:AP1"/>
    <mergeCell ref="AR1:AW1"/>
    <mergeCell ref="AY1:BD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57" width="8.57"/>
  </cols>
  <sheetData>
    <row r="1">
      <c r="A1" s="12" t="s">
        <v>458</v>
      </c>
      <c r="V1" s="13"/>
      <c r="W1" s="12">
        <v>2013.0</v>
      </c>
      <c r="AC1" s="13"/>
      <c r="AD1" s="12">
        <v>2014.0</v>
      </c>
      <c r="AJ1" s="13"/>
      <c r="AK1" s="12">
        <v>2015.0</v>
      </c>
      <c r="AQ1" s="13"/>
      <c r="AR1" s="12">
        <v>2016.0</v>
      </c>
      <c r="AX1" s="13"/>
      <c r="AY1" s="12">
        <v>2017.0</v>
      </c>
      <c r="BE1" s="11"/>
    </row>
    <row r="2">
      <c r="A2" s="12" t="s">
        <v>1</v>
      </c>
      <c r="B2" s="12" t="s">
        <v>459</v>
      </c>
      <c r="C2" s="12" t="s">
        <v>4</v>
      </c>
      <c r="D2" s="12" t="s">
        <v>5</v>
      </c>
      <c r="E2" s="12" t="s">
        <v>6</v>
      </c>
      <c r="F2" s="12" t="s">
        <v>460</v>
      </c>
      <c r="G2" s="12" t="s">
        <v>7</v>
      </c>
      <c r="H2" s="12" t="s">
        <v>461</v>
      </c>
      <c r="I2" s="12" t="s">
        <v>462</v>
      </c>
      <c r="J2" s="12" t="s">
        <v>463</v>
      </c>
      <c r="K2" s="12" t="s">
        <v>464</v>
      </c>
      <c r="L2" s="12" t="s">
        <v>465</v>
      </c>
      <c r="M2" s="12" t="s">
        <v>10</v>
      </c>
      <c r="N2" s="12" t="s">
        <v>466</v>
      </c>
      <c r="O2" s="12" t="s">
        <v>11</v>
      </c>
      <c r="P2" s="12" t="s">
        <v>467</v>
      </c>
      <c r="Q2" s="12" t="s">
        <v>468</v>
      </c>
      <c r="R2" s="12" t="s">
        <v>469</v>
      </c>
      <c r="S2" s="12" t="s">
        <v>470</v>
      </c>
      <c r="T2" s="12" t="s">
        <v>471</v>
      </c>
      <c r="U2" s="12" t="s">
        <v>472</v>
      </c>
      <c r="V2" s="13"/>
      <c r="W2" s="12" t="s">
        <v>473</v>
      </c>
      <c r="X2" s="12" t="s">
        <v>474</v>
      </c>
      <c r="Y2" s="12" t="s">
        <v>475</v>
      </c>
      <c r="Z2" s="12" t="s">
        <v>476</v>
      </c>
      <c r="AA2" s="12" t="s">
        <v>477</v>
      </c>
      <c r="AB2" s="12" t="s">
        <v>478</v>
      </c>
      <c r="AC2" s="13"/>
      <c r="AD2" s="12" t="s">
        <v>473</v>
      </c>
      <c r="AE2" s="12" t="s">
        <v>474</v>
      </c>
      <c r="AF2" s="12" t="s">
        <v>475</v>
      </c>
      <c r="AG2" s="12" t="s">
        <v>476</v>
      </c>
      <c r="AH2" s="12" t="s">
        <v>477</v>
      </c>
      <c r="AI2" s="12" t="s">
        <v>478</v>
      </c>
      <c r="AJ2" s="13"/>
      <c r="AK2" s="12" t="s">
        <v>473</v>
      </c>
      <c r="AL2" s="12" t="s">
        <v>474</v>
      </c>
      <c r="AM2" s="12" t="s">
        <v>475</v>
      </c>
      <c r="AN2" s="12" t="s">
        <v>476</v>
      </c>
      <c r="AO2" s="12" t="s">
        <v>477</v>
      </c>
      <c r="AP2" s="12" t="s">
        <v>478</v>
      </c>
      <c r="AQ2" s="13"/>
      <c r="AR2" s="12" t="s">
        <v>473</v>
      </c>
      <c r="AS2" s="12" t="s">
        <v>474</v>
      </c>
      <c r="AT2" s="12" t="s">
        <v>475</v>
      </c>
      <c r="AU2" s="12" t="s">
        <v>476</v>
      </c>
      <c r="AV2" s="12" t="s">
        <v>477</v>
      </c>
      <c r="AW2" s="12" t="s">
        <v>478</v>
      </c>
      <c r="AX2" s="13"/>
      <c r="AY2" s="12" t="s">
        <v>473</v>
      </c>
      <c r="AZ2" s="12" t="s">
        <v>474</v>
      </c>
      <c r="BA2" s="12" t="s">
        <v>475</v>
      </c>
      <c r="BB2" s="12" t="s">
        <v>476</v>
      </c>
      <c r="BC2" s="12" t="s">
        <v>477</v>
      </c>
      <c r="BD2" s="12" t="s">
        <v>478</v>
      </c>
      <c r="BE2" s="11"/>
    </row>
    <row r="3">
      <c r="A3" s="11" t="s">
        <v>15</v>
      </c>
      <c r="B3" s="11" t="s">
        <v>16</v>
      </c>
      <c r="C3" s="11">
        <v>73.63</v>
      </c>
      <c r="D3" s="11">
        <v>198.0</v>
      </c>
      <c r="E3" s="11">
        <v>4.62</v>
      </c>
      <c r="F3" s="11">
        <f t="shared" ref="F3:F59" si="1">STANDARDIZE(E3,$E$61,$E$62)*-1</f>
        <v>-0.8217994518</v>
      </c>
      <c r="G3" s="11"/>
      <c r="H3" s="11"/>
      <c r="I3" s="11">
        <v>29.0</v>
      </c>
      <c r="J3" s="11">
        <f t="shared" ref="J3:J14" si="2">STANDARDIZE(I3,$I$61,$I$62)</f>
        <v>-2.578861438</v>
      </c>
      <c r="K3" s="11">
        <v>112.0</v>
      </c>
      <c r="L3" s="11">
        <f t="shared" ref="L3:L14" si="3">STANDARDIZE(K3,$K$61,$K$62)</f>
        <v>-1.990863428</v>
      </c>
      <c r="M3" s="11">
        <v>4.33</v>
      </c>
      <c r="N3" s="11">
        <f t="shared" ref="N3:N8" si="4">STANDARDIZE(M3,$M$61,$M$62)*-1</f>
        <v>-1.319057549</v>
      </c>
      <c r="O3" s="11">
        <v>7.26</v>
      </c>
      <c r="P3" s="11">
        <f t="shared" ref="P3:P8" si="5">STANDARDIZE(O3,$O$61,$O$62)*-1</f>
        <v>-2.488866494</v>
      </c>
      <c r="Q3" s="11">
        <f t="shared" ref="Q3:Q59" si="6">F3+H3+J3+L3+N3+P3</f>
        <v>-9.19944836</v>
      </c>
      <c r="R3" s="11">
        <f t="shared" ref="R3:R59" si="7">AVERAGE(F3,H3,J3,L3,N3,P3)</f>
        <v>-1.839889672</v>
      </c>
      <c r="S3" s="11"/>
      <c r="T3" s="11"/>
      <c r="U3" s="11"/>
      <c r="V3" s="14"/>
      <c r="W3" s="11"/>
      <c r="X3" s="11"/>
      <c r="Y3" s="11"/>
      <c r="Z3" s="11"/>
      <c r="AA3" s="11">
        <v>0.0</v>
      </c>
      <c r="AB3" s="11"/>
      <c r="AC3" s="14"/>
      <c r="AD3" s="11"/>
      <c r="AE3" s="11"/>
      <c r="AF3" s="11"/>
      <c r="AG3" s="11"/>
      <c r="AH3" s="11">
        <v>0.0</v>
      </c>
      <c r="AI3" s="11"/>
      <c r="AJ3" s="14"/>
      <c r="AK3" s="11"/>
      <c r="AL3" s="11"/>
      <c r="AM3" s="11"/>
      <c r="AN3" s="11"/>
      <c r="AO3" s="11">
        <v>0.0</v>
      </c>
      <c r="AP3" s="11"/>
      <c r="AQ3" s="14"/>
      <c r="AR3" s="11"/>
      <c r="AS3" s="11"/>
      <c r="AT3" s="11"/>
      <c r="AU3" s="11"/>
      <c r="AV3" s="11">
        <v>0.0</v>
      </c>
      <c r="AW3" s="11"/>
      <c r="AX3" s="14"/>
      <c r="AY3" s="11"/>
      <c r="AZ3" s="11"/>
      <c r="BA3" s="11"/>
      <c r="BB3" s="11"/>
      <c r="BC3" s="11">
        <v>0.0</v>
      </c>
      <c r="BD3" s="11"/>
      <c r="BE3" s="11"/>
    </row>
    <row r="4">
      <c r="A4" s="11" t="s">
        <v>26</v>
      </c>
      <c r="B4" s="11" t="s">
        <v>16</v>
      </c>
      <c r="C4" s="11">
        <v>69.38</v>
      </c>
      <c r="D4" s="11">
        <v>186.0</v>
      </c>
      <c r="E4" s="11">
        <v>4.58</v>
      </c>
      <c r="F4" s="11">
        <f t="shared" si="1"/>
        <v>-0.4338692758</v>
      </c>
      <c r="G4" s="11">
        <v>17.0</v>
      </c>
      <c r="H4" s="11">
        <f t="shared" ref="H4:H10" si="8">STANDARDIZE(G4,$G$61,$G$62)</f>
        <v>0.4168439339</v>
      </c>
      <c r="I4" s="11">
        <v>33.0</v>
      </c>
      <c r="J4" s="11">
        <f t="shared" si="2"/>
        <v>-1.050647252</v>
      </c>
      <c r="K4" s="11">
        <v>116.0</v>
      </c>
      <c r="L4" s="11">
        <f t="shared" si="3"/>
        <v>-1.275835014</v>
      </c>
      <c r="M4" s="11">
        <v>4.25</v>
      </c>
      <c r="N4" s="11">
        <f t="shared" si="4"/>
        <v>-0.658496648</v>
      </c>
      <c r="O4" s="11">
        <v>6.92</v>
      </c>
      <c r="P4" s="11">
        <f t="shared" si="5"/>
        <v>-0.2833688875</v>
      </c>
      <c r="Q4" s="11">
        <f t="shared" si="6"/>
        <v>-3.285373143</v>
      </c>
      <c r="R4" s="11">
        <f t="shared" si="7"/>
        <v>-0.5475621906</v>
      </c>
      <c r="S4" s="11"/>
      <c r="T4" s="11"/>
      <c r="U4" s="11"/>
      <c r="V4" s="14"/>
      <c r="W4" s="11"/>
      <c r="X4" s="11"/>
      <c r="Y4" s="11"/>
      <c r="Z4" s="11"/>
      <c r="AA4" s="11">
        <v>0.0</v>
      </c>
      <c r="AB4" s="11"/>
      <c r="AC4" s="14"/>
      <c r="AD4" s="11"/>
      <c r="AE4" s="11"/>
      <c r="AF4" s="11"/>
      <c r="AG4" s="11"/>
      <c r="AH4" s="11">
        <v>0.0</v>
      </c>
      <c r="AI4" s="11"/>
      <c r="AJ4" s="14"/>
      <c r="AK4" s="11"/>
      <c r="AL4" s="11"/>
      <c r="AM4" s="11"/>
      <c r="AN4" s="11"/>
      <c r="AO4" s="11">
        <v>0.0</v>
      </c>
      <c r="AP4" s="11"/>
      <c r="AQ4" s="14"/>
      <c r="AR4" s="11"/>
      <c r="AS4" s="11"/>
      <c r="AT4" s="11"/>
      <c r="AU4" s="11"/>
      <c r="AV4" s="11">
        <v>0.0</v>
      </c>
      <c r="AW4" s="11"/>
      <c r="AX4" s="14"/>
      <c r="AY4" s="11"/>
      <c r="AZ4" s="11"/>
      <c r="BA4" s="11"/>
      <c r="BB4" s="11"/>
      <c r="BC4" s="11">
        <v>0.0</v>
      </c>
      <c r="BD4" s="11"/>
      <c r="BE4" s="11"/>
    </row>
    <row r="5">
      <c r="A5" s="11" t="s">
        <v>49</v>
      </c>
      <c r="B5" s="11" t="s">
        <v>16</v>
      </c>
      <c r="C5" s="11">
        <v>70.25</v>
      </c>
      <c r="D5" s="11">
        <v>184.0</v>
      </c>
      <c r="E5" s="11">
        <v>4.51</v>
      </c>
      <c r="F5" s="11">
        <f t="shared" si="1"/>
        <v>0.2450085322</v>
      </c>
      <c r="G5" s="11">
        <v>14.0</v>
      </c>
      <c r="H5" s="11">
        <f t="shared" si="8"/>
        <v>-0.208421967</v>
      </c>
      <c r="I5" s="11">
        <v>40.5</v>
      </c>
      <c r="J5" s="11">
        <f t="shared" si="2"/>
        <v>1.814754345</v>
      </c>
      <c r="K5" s="11">
        <v>132.0</v>
      </c>
      <c r="L5" s="11">
        <f t="shared" si="3"/>
        <v>1.584278643</v>
      </c>
      <c r="M5" s="11">
        <v>3.84</v>
      </c>
      <c r="N5" s="11">
        <f t="shared" si="4"/>
        <v>2.726877969</v>
      </c>
      <c r="O5" s="11">
        <v>6.82</v>
      </c>
      <c r="P5" s="11">
        <f t="shared" si="5"/>
        <v>0.3653068791</v>
      </c>
      <c r="Q5" s="11">
        <f t="shared" si="6"/>
        <v>6.527804401</v>
      </c>
      <c r="R5" s="11">
        <f t="shared" si="7"/>
        <v>1.0879674</v>
      </c>
      <c r="S5" s="11">
        <v>4.0</v>
      </c>
      <c r="T5" s="11">
        <v>114.0</v>
      </c>
      <c r="U5" s="11">
        <v>100.0</v>
      </c>
      <c r="V5" s="14"/>
      <c r="W5" s="11">
        <v>15.0</v>
      </c>
      <c r="X5" s="11">
        <v>0.0</v>
      </c>
      <c r="Y5" s="11">
        <v>179.0</v>
      </c>
      <c r="Z5" s="11">
        <v>143.0</v>
      </c>
      <c r="AA5" s="11">
        <v>322.0</v>
      </c>
      <c r="AB5" s="11">
        <v>21.4666666666667</v>
      </c>
      <c r="AC5" s="14"/>
      <c r="AD5" s="11">
        <v>11.0</v>
      </c>
      <c r="AE5" s="11">
        <v>0.0</v>
      </c>
      <c r="AF5" s="11">
        <v>4.0</v>
      </c>
      <c r="AG5" s="11">
        <v>35.0</v>
      </c>
      <c r="AH5" s="11">
        <v>39.0</v>
      </c>
      <c r="AI5" s="11">
        <v>3.54545454545455</v>
      </c>
      <c r="AJ5" s="14"/>
      <c r="AK5" s="11">
        <v>9.0</v>
      </c>
      <c r="AL5" s="11">
        <v>0.0</v>
      </c>
      <c r="AM5" s="11">
        <v>256.0</v>
      </c>
      <c r="AN5" s="11">
        <v>92.0</v>
      </c>
      <c r="AO5" s="11">
        <v>348.0</v>
      </c>
      <c r="AP5" s="11">
        <v>38.6666666666667</v>
      </c>
      <c r="AQ5" s="14"/>
      <c r="AR5" s="11">
        <v>14.0</v>
      </c>
      <c r="AS5" s="11">
        <v>0.0</v>
      </c>
      <c r="AT5" s="11">
        <v>587.0</v>
      </c>
      <c r="AU5" s="11">
        <v>80.0</v>
      </c>
      <c r="AV5" s="11">
        <v>667.0</v>
      </c>
      <c r="AW5" s="11">
        <v>47.6428571428571</v>
      </c>
      <c r="AX5" s="14"/>
      <c r="AY5" s="11"/>
      <c r="AZ5" s="11"/>
      <c r="BA5" s="11"/>
      <c r="BB5" s="11"/>
      <c r="BC5" s="11">
        <v>0.0</v>
      </c>
      <c r="BD5" s="11"/>
      <c r="BE5" s="11"/>
    </row>
    <row r="6">
      <c r="A6" s="11" t="s">
        <v>58</v>
      </c>
      <c r="B6" s="11" t="s">
        <v>16</v>
      </c>
      <c r="C6" s="11">
        <v>73.0</v>
      </c>
      <c r="D6" s="11">
        <v>195.0</v>
      </c>
      <c r="E6" s="11">
        <v>4.53</v>
      </c>
      <c r="F6" s="11">
        <f t="shared" si="1"/>
        <v>0.05104344421</v>
      </c>
      <c r="G6" s="11">
        <v>14.0</v>
      </c>
      <c r="H6" s="11">
        <f t="shared" si="8"/>
        <v>-0.208421967</v>
      </c>
      <c r="I6" s="11">
        <v>36.0</v>
      </c>
      <c r="J6" s="11">
        <f t="shared" si="2"/>
        <v>0.09551338659</v>
      </c>
      <c r="K6" s="11">
        <v>128.0</v>
      </c>
      <c r="L6" s="11">
        <f t="shared" si="3"/>
        <v>0.869250229</v>
      </c>
      <c r="M6" s="11">
        <v>4.12</v>
      </c>
      <c r="N6" s="11">
        <f t="shared" si="4"/>
        <v>0.4149148158</v>
      </c>
      <c r="O6" s="11">
        <v>6.97</v>
      </c>
      <c r="P6" s="11">
        <f t="shared" si="5"/>
        <v>-0.6077067708</v>
      </c>
      <c r="Q6" s="11">
        <f t="shared" si="6"/>
        <v>0.6145931379</v>
      </c>
      <c r="R6" s="11">
        <f t="shared" si="7"/>
        <v>0.1024321896</v>
      </c>
      <c r="S6" s="11">
        <v>3.0</v>
      </c>
      <c r="T6" s="11">
        <v>70.0</v>
      </c>
      <c r="U6" s="11">
        <v>64.0</v>
      </c>
      <c r="V6" s="14"/>
      <c r="W6" s="11">
        <v>13.0</v>
      </c>
      <c r="X6" s="11">
        <v>0.0</v>
      </c>
      <c r="Y6" s="11">
        <v>92.0</v>
      </c>
      <c r="Z6" s="11">
        <v>243.0</v>
      </c>
      <c r="AA6" s="11">
        <v>335.0</v>
      </c>
      <c r="AB6" s="11">
        <v>25.7692307692308</v>
      </c>
      <c r="AC6" s="14"/>
      <c r="AD6" s="11">
        <v>11.0</v>
      </c>
      <c r="AE6" s="11">
        <v>0.0</v>
      </c>
      <c r="AF6" s="11">
        <v>670.0</v>
      </c>
      <c r="AG6" s="11">
        <v>113.0</v>
      </c>
      <c r="AH6" s="11">
        <v>783.0</v>
      </c>
      <c r="AI6" s="11">
        <v>71.1818181818182</v>
      </c>
      <c r="AJ6" s="14"/>
      <c r="AK6" s="11">
        <v>10.0</v>
      </c>
      <c r="AL6" s="11">
        <v>0.0</v>
      </c>
      <c r="AM6" s="11">
        <v>293.0</v>
      </c>
      <c r="AN6" s="11">
        <v>169.0</v>
      </c>
      <c r="AO6" s="11">
        <v>462.0</v>
      </c>
      <c r="AP6" s="11">
        <v>46.2</v>
      </c>
      <c r="AQ6" s="14"/>
      <c r="AR6" s="11">
        <v>1.0</v>
      </c>
      <c r="AS6" s="11">
        <v>0.0</v>
      </c>
      <c r="AT6" s="11">
        <v>2.0</v>
      </c>
      <c r="AU6" s="11">
        <v>9.0</v>
      </c>
      <c r="AV6" s="11">
        <v>11.0</v>
      </c>
      <c r="AW6" s="11">
        <v>11.0</v>
      </c>
      <c r="AX6" s="14"/>
      <c r="AY6" s="11">
        <v>8.0</v>
      </c>
      <c r="AZ6" s="11">
        <v>0.0</v>
      </c>
      <c r="BA6" s="11">
        <v>65.0</v>
      </c>
      <c r="BB6" s="11">
        <v>69.0</v>
      </c>
      <c r="BC6" s="11">
        <v>134.0</v>
      </c>
      <c r="BD6" s="11">
        <v>16.75</v>
      </c>
      <c r="BE6" s="11"/>
    </row>
    <row r="7">
      <c r="A7" s="11" t="s">
        <v>77</v>
      </c>
      <c r="B7" s="11" t="s">
        <v>16</v>
      </c>
      <c r="C7" s="11">
        <v>71.0</v>
      </c>
      <c r="D7" s="11">
        <v>193.0</v>
      </c>
      <c r="E7" s="11">
        <v>4.4</v>
      </c>
      <c r="F7" s="11">
        <f t="shared" si="1"/>
        <v>1.311816516</v>
      </c>
      <c r="G7" s="11">
        <v>14.0</v>
      </c>
      <c r="H7" s="11">
        <f t="shared" si="8"/>
        <v>-0.208421967</v>
      </c>
      <c r="I7" s="11">
        <v>33.5</v>
      </c>
      <c r="J7" s="11">
        <f t="shared" si="2"/>
        <v>-0.8596204793</v>
      </c>
      <c r="K7" s="11">
        <v>119.0</v>
      </c>
      <c r="L7" s="11">
        <f t="shared" si="3"/>
        <v>-0.7395637029</v>
      </c>
      <c r="M7" s="11">
        <v>4.18</v>
      </c>
      <c r="N7" s="11">
        <f t="shared" si="4"/>
        <v>-0.08050585979</v>
      </c>
      <c r="O7" s="11">
        <v>6.71</v>
      </c>
      <c r="P7" s="11">
        <f t="shared" si="5"/>
        <v>1.078850222</v>
      </c>
      <c r="Q7" s="11">
        <f t="shared" si="6"/>
        <v>0.5025547295</v>
      </c>
      <c r="R7" s="11">
        <f t="shared" si="7"/>
        <v>0.08375912159</v>
      </c>
      <c r="S7" s="11">
        <v>5.0</v>
      </c>
      <c r="T7" s="11">
        <v>149.0</v>
      </c>
      <c r="U7" s="11">
        <v>127.0</v>
      </c>
      <c r="V7" s="14"/>
      <c r="W7" s="11">
        <v>15.0</v>
      </c>
      <c r="X7" s="11">
        <v>0.0</v>
      </c>
      <c r="Y7" s="11">
        <v>78.0</v>
      </c>
      <c r="Z7" s="11">
        <v>235.0</v>
      </c>
      <c r="AA7" s="11">
        <v>313.0</v>
      </c>
      <c r="AB7" s="11">
        <v>20.8666666666667</v>
      </c>
      <c r="AC7" s="14"/>
      <c r="AD7" s="11">
        <v>2.0</v>
      </c>
      <c r="AE7" s="11">
        <v>0.0</v>
      </c>
      <c r="AF7" s="11">
        <v>26.0</v>
      </c>
      <c r="AG7" s="11">
        <v>25.0</v>
      </c>
      <c r="AH7" s="11">
        <v>51.0</v>
      </c>
      <c r="AI7" s="11">
        <v>25.5</v>
      </c>
      <c r="AJ7" s="14"/>
      <c r="AK7" s="11">
        <v>1.0</v>
      </c>
      <c r="AL7" s="11">
        <v>0.0</v>
      </c>
      <c r="AM7" s="11">
        <v>0.0</v>
      </c>
      <c r="AN7" s="11">
        <v>8.0</v>
      </c>
      <c r="AO7" s="11">
        <v>8.0</v>
      </c>
      <c r="AP7" s="11">
        <v>8.0</v>
      </c>
      <c r="AQ7" s="14"/>
      <c r="AR7" s="11"/>
      <c r="AS7" s="11"/>
      <c r="AT7" s="11"/>
      <c r="AU7" s="11"/>
      <c r="AV7" s="11">
        <v>0.0</v>
      </c>
      <c r="AW7" s="11"/>
      <c r="AX7" s="14"/>
      <c r="AY7" s="11"/>
      <c r="AZ7" s="11"/>
      <c r="BA7" s="11"/>
      <c r="BB7" s="11"/>
      <c r="BC7" s="11">
        <v>0.0</v>
      </c>
      <c r="BD7" s="11"/>
      <c r="BE7" s="11"/>
    </row>
    <row r="8">
      <c r="A8" s="11" t="s">
        <v>133</v>
      </c>
      <c r="B8" s="11" t="s">
        <v>16</v>
      </c>
      <c r="C8" s="11">
        <v>71.88</v>
      </c>
      <c r="D8" s="11">
        <v>192.0</v>
      </c>
      <c r="E8" s="11">
        <v>4.36</v>
      </c>
      <c r="F8" s="11">
        <f t="shared" si="1"/>
        <v>1.699746692</v>
      </c>
      <c r="G8" s="11">
        <v>14.0</v>
      </c>
      <c r="H8" s="11">
        <f t="shared" si="8"/>
        <v>-0.208421967</v>
      </c>
      <c r="I8" s="11">
        <v>35.5</v>
      </c>
      <c r="J8" s="11">
        <f t="shared" si="2"/>
        <v>-0.09551338659</v>
      </c>
      <c r="K8" s="11">
        <v>124.0</v>
      </c>
      <c r="L8" s="11">
        <f t="shared" si="3"/>
        <v>0.1542218148</v>
      </c>
      <c r="M8" s="11">
        <v>4.21</v>
      </c>
      <c r="N8" s="11">
        <f t="shared" si="4"/>
        <v>-0.3282161976</v>
      </c>
      <c r="O8" s="11">
        <v>6.9</v>
      </c>
      <c r="P8" s="11">
        <f t="shared" si="5"/>
        <v>-0.1536337342</v>
      </c>
      <c r="Q8" s="11">
        <f t="shared" si="6"/>
        <v>1.068183222</v>
      </c>
      <c r="R8" s="11">
        <f t="shared" si="7"/>
        <v>0.1780305369</v>
      </c>
      <c r="S8" s="11">
        <v>2.0</v>
      </c>
      <c r="T8" s="11">
        <v>36.0</v>
      </c>
      <c r="U8" s="11">
        <v>34.0</v>
      </c>
      <c r="V8" s="14"/>
      <c r="W8" s="11">
        <v>13.0</v>
      </c>
      <c r="X8" s="11">
        <v>0.0</v>
      </c>
      <c r="Y8" s="11">
        <v>338.0</v>
      </c>
      <c r="Z8" s="11">
        <v>170.0</v>
      </c>
      <c r="AA8" s="11">
        <v>508.0</v>
      </c>
      <c r="AB8" s="11">
        <v>39.0769230769231</v>
      </c>
      <c r="AC8" s="14"/>
      <c r="AD8" s="11">
        <v>16.0</v>
      </c>
      <c r="AE8" s="11">
        <v>0.0</v>
      </c>
      <c r="AF8" s="11">
        <v>1012.0</v>
      </c>
      <c r="AG8" s="11">
        <v>30.0</v>
      </c>
      <c r="AH8" s="11">
        <v>1042.0</v>
      </c>
      <c r="AI8" s="11">
        <v>65.125</v>
      </c>
      <c r="AJ8" s="14"/>
      <c r="AK8" s="11">
        <v>16.0</v>
      </c>
      <c r="AL8" s="11">
        <v>0.0</v>
      </c>
      <c r="AM8" s="11">
        <v>994.0</v>
      </c>
      <c r="AN8" s="11">
        <v>48.0</v>
      </c>
      <c r="AO8" s="11">
        <v>1042.0</v>
      </c>
      <c r="AP8" s="11">
        <v>65.125</v>
      </c>
      <c r="AQ8" s="14"/>
      <c r="AR8" s="11">
        <v>13.0</v>
      </c>
      <c r="AS8" s="11">
        <v>0.0</v>
      </c>
      <c r="AT8" s="11">
        <v>731.0</v>
      </c>
      <c r="AU8" s="11">
        <v>46.0</v>
      </c>
      <c r="AV8" s="11">
        <v>777.0</v>
      </c>
      <c r="AW8" s="11">
        <v>59.7692307692308</v>
      </c>
      <c r="AX8" s="14"/>
      <c r="AY8" s="11">
        <v>16.0</v>
      </c>
      <c r="AZ8" s="11">
        <v>0.0</v>
      </c>
      <c r="BA8" s="11">
        <v>1064.0</v>
      </c>
      <c r="BB8" s="11">
        <v>83.0</v>
      </c>
      <c r="BC8" s="11">
        <v>1147.0</v>
      </c>
      <c r="BD8" s="11">
        <v>71.6875</v>
      </c>
      <c r="BE8" s="11"/>
    </row>
    <row r="9">
      <c r="A9" s="11" t="s">
        <v>136</v>
      </c>
      <c r="B9" s="11" t="s">
        <v>16</v>
      </c>
      <c r="C9" s="11">
        <v>73.0</v>
      </c>
      <c r="D9" s="11">
        <v>205.0</v>
      </c>
      <c r="E9" s="11">
        <v>4.44</v>
      </c>
      <c r="F9" s="11">
        <f t="shared" si="1"/>
        <v>0.9238863402</v>
      </c>
      <c r="G9" s="11">
        <v>15.0</v>
      </c>
      <c r="H9" s="15">
        <f t="shared" si="8"/>
        <v>0</v>
      </c>
      <c r="I9" s="11">
        <v>35.5</v>
      </c>
      <c r="J9" s="11">
        <f t="shared" si="2"/>
        <v>-0.09551338659</v>
      </c>
      <c r="K9" s="11">
        <v>127.0</v>
      </c>
      <c r="L9" s="11">
        <f t="shared" si="3"/>
        <v>0.6904931254</v>
      </c>
      <c r="M9" s="11"/>
      <c r="N9" s="11"/>
      <c r="O9" s="11"/>
      <c r="P9" s="11"/>
      <c r="Q9" s="11">
        <f t="shared" si="6"/>
        <v>1.518866079</v>
      </c>
      <c r="R9" s="11">
        <f t="shared" si="7"/>
        <v>0.3797165198</v>
      </c>
      <c r="S9" s="11">
        <v>2.0</v>
      </c>
      <c r="T9" s="11">
        <v>51.0</v>
      </c>
      <c r="U9" s="11">
        <v>46.0</v>
      </c>
      <c r="V9" s="14"/>
      <c r="W9" s="11">
        <v>16.0</v>
      </c>
      <c r="X9" s="11">
        <v>0.0</v>
      </c>
      <c r="Y9" s="11">
        <v>685.0</v>
      </c>
      <c r="Z9" s="11">
        <v>98.0</v>
      </c>
      <c r="AA9" s="11">
        <v>783.0</v>
      </c>
      <c r="AB9" s="11">
        <v>48.9375</v>
      </c>
      <c r="AC9" s="14"/>
      <c r="AD9" s="11">
        <v>15.0</v>
      </c>
      <c r="AE9" s="11">
        <v>0.0</v>
      </c>
      <c r="AF9" s="11">
        <v>905.0</v>
      </c>
      <c r="AG9" s="11">
        <v>121.0</v>
      </c>
      <c r="AH9" s="11">
        <v>1026.0</v>
      </c>
      <c r="AI9" s="11">
        <v>68.4</v>
      </c>
      <c r="AJ9" s="14"/>
      <c r="AK9" s="11">
        <v>16.0</v>
      </c>
      <c r="AL9" s="11">
        <v>0.0</v>
      </c>
      <c r="AM9" s="11">
        <v>879.0</v>
      </c>
      <c r="AN9" s="11">
        <v>48.0</v>
      </c>
      <c r="AO9" s="11">
        <v>927.0</v>
      </c>
      <c r="AP9" s="11">
        <v>57.9375</v>
      </c>
      <c r="AQ9" s="14"/>
      <c r="AR9" s="11">
        <v>15.0</v>
      </c>
      <c r="AS9" s="11">
        <v>0.0</v>
      </c>
      <c r="AT9" s="11">
        <v>959.0</v>
      </c>
      <c r="AU9" s="11">
        <v>0.0</v>
      </c>
      <c r="AV9" s="11">
        <v>959.0</v>
      </c>
      <c r="AW9" s="11">
        <v>63.9333333333333</v>
      </c>
      <c r="AX9" s="14"/>
      <c r="AY9" s="11">
        <v>6.0</v>
      </c>
      <c r="AZ9" s="11">
        <v>0.0</v>
      </c>
      <c r="BA9" s="11">
        <v>287.0</v>
      </c>
      <c r="BB9" s="11">
        <v>0.0</v>
      </c>
      <c r="BC9" s="11">
        <v>287.0</v>
      </c>
      <c r="BD9" s="11">
        <v>47.8333333333333</v>
      </c>
      <c r="BE9" s="11"/>
    </row>
    <row r="10">
      <c r="A10" s="11" t="s">
        <v>144</v>
      </c>
      <c r="B10" s="11" t="s">
        <v>16</v>
      </c>
      <c r="C10" s="11">
        <v>70.0</v>
      </c>
      <c r="D10" s="11">
        <v>186.0</v>
      </c>
      <c r="E10" s="11">
        <v>4.56</v>
      </c>
      <c r="F10" s="11">
        <f t="shared" si="1"/>
        <v>-0.2399041878</v>
      </c>
      <c r="G10" s="11">
        <v>15.0</v>
      </c>
      <c r="H10" s="15">
        <f t="shared" si="8"/>
        <v>0</v>
      </c>
      <c r="I10" s="11">
        <v>33.0</v>
      </c>
      <c r="J10" s="11">
        <f t="shared" si="2"/>
        <v>-1.050647252</v>
      </c>
      <c r="K10" s="11">
        <v>122.0</v>
      </c>
      <c r="L10" s="11">
        <f t="shared" si="3"/>
        <v>-0.2032923923</v>
      </c>
      <c r="M10" s="11"/>
      <c r="N10" s="11"/>
      <c r="O10" s="11"/>
      <c r="P10" s="11"/>
      <c r="Q10" s="11">
        <f t="shared" si="6"/>
        <v>-1.493843833</v>
      </c>
      <c r="R10" s="11">
        <f t="shared" si="7"/>
        <v>-0.3734609581</v>
      </c>
      <c r="S10" s="11"/>
      <c r="T10" s="11"/>
      <c r="U10" s="11"/>
      <c r="V10" s="14"/>
      <c r="W10" s="11"/>
      <c r="X10" s="11"/>
      <c r="Y10" s="11"/>
      <c r="Z10" s="11"/>
      <c r="AA10" s="11">
        <v>0.0</v>
      </c>
      <c r="AB10" s="11"/>
      <c r="AC10" s="14"/>
      <c r="AD10" s="11"/>
      <c r="AE10" s="11"/>
      <c r="AF10" s="11"/>
      <c r="AG10" s="11"/>
      <c r="AH10" s="11">
        <v>0.0</v>
      </c>
      <c r="AI10" s="11"/>
      <c r="AJ10" s="14"/>
      <c r="AK10" s="11"/>
      <c r="AL10" s="11"/>
      <c r="AM10" s="11"/>
      <c r="AN10" s="11"/>
      <c r="AO10" s="11">
        <v>0.0</v>
      </c>
      <c r="AP10" s="11"/>
      <c r="AQ10" s="14"/>
      <c r="AR10" s="11"/>
      <c r="AS10" s="11"/>
      <c r="AT10" s="11"/>
      <c r="AU10" s="11"/>
      <c r="AV10" s="11">
        <v>0.0</v>
      </c>
      <c r="AW10" s="11"/>
      <c r="AX10" s="14"/>
      <c r="AY10" s="11"/>
      <c r="AZ10" s="11"/>
      <c r="BA10" s="11"/>
      <c r="BB10" s="11"/>
      <c r="BC10" s="11">
        <v>0.0</v>
      </c>
      <c r="BD10" s="11"/>
      <c r="BE10" s="11"/>
    </row>
    <row r="11">
      <c r="A11" s="11" t="s">
        <v>147</v>
      </c>
      <c r="B11" s="11" t="s">
        <v>16</v>
      </c>
      <c r="C11" s="11">
        <v>71.88</v>
      </c>
      <c r="D11" s="11">
        <v>201.0</v>
      </c>
      <c r="E11" s="11">
        <v>4.37</v>
      </c>
      <c r="F11" s="11">
        <f t="shared" si="1"/>
        <v>1.602764148</v>
      </c>
      <c r="G11" s="11"/>
      <c r="H11" s="11"/>
      <c r="I11" s="11">
        <v>36.0</v>
      </c>
      <c r="J11" s="11">
        <f t="shared" si="2"/>
        <v>0.09551338659</v>
      </c>
      <c r="K11" s="11">
        <v>122.0</v>
      </c>
      <c r="L11" s="11">
        <f t="shared" si="3"/>
        <v>-0.2032923923</v>
      </c>
      <c r="M11" s="11">
        <v>4.32</v>
      </c>
      <c r="N11" s="11">
        <f t="shared" ref="N11:N14" si="9">STANDARDIZE(M11,$M$61,$M$62)*-1</f>
        <v>-1.236487436</v>
      </c>
      <c r="O11" s="11">
        <v>6.95</v>
      </c>
      <c r="P11" s="11">
        <f t="shared" ref="P11:P12" si="10">STANDARDIZE(O11,$O$61,$O$62)*-1</f>
        <v>-0.4779716175</v>
      </c>
      <c r="Q11" s="11">
        <f t="shared" si="6"/>
        <v>-0.2194739112</v>
      </c>
      <c r="R11" s="11">
        <f t="shared" si="7"/>
        <v>-0.04389478224</v>
      </c>
      <c r="S11" s="11">
        <v>1.0</v>
      </c>
      <c r="T11" s="11">
        <v>9.0</v>
      </c>
      <c r="U11" s="11">
        <v>9.0</v>
      </c>
      <c r="V11" s="14"/>
      <c r="W11" s="11">
        <v>13.0</v>
      </c>
      <c r="X11" s="11">
        <v>0.0</v>
      </c>
      <c r="Y11" s="11">
        <v>723.0</v>
      </c>
      <c r="Z11" s="11">
        <v>15.0</v>
      </c>
      <c r="AA11" s="11">
        <v>738.0</v>
      </c>
      <c r="AB11" s="11">
        <v>56.7692307692308</v>
      </c>
      <c r="AC11" s="14"/>
      <c r="AD11" s="11">
        <v>3.0</v>
      </c>
      <c r="AE11" s="11">
        <v>0.0</v>
      </c>
      <c r="AF11" s="11">
        <v>116.0</v>
      </c>
      <c r="AG11" s="11">
        <v>10.0</v>
      </c>
      <c r="AH11" s="11">
        <v>126.0</v>
      </c>
      <c r="AI11" s="11">
        <v>42.0</v>
      </c>
      <c r="AJ11" s="14"/>
      <c r="AK11" s="11">
        <v>5.0</v>
      </c>
      <c r="AL11" s="11">
        <v>0.0</v>
      </c>
      <c r="AM11" s="11">
        <v>0.0</v>
      </c>
      <c r="AN11" s="11">
        <v>47.0</v>
      </c>
      <c r="AO11" s="11">
        <v>47.0</v>
      </c>
      <c r="AP11" s="11">
        <v>9.4</v>
      </c>
      <c r="AQ11" s="14"/>
      <c r="AR11" s="11"/>
      <c r="AS11" s="11"/>
      <c r="AT11" s="11"/>
      <c r="AU11" s="11"/>
      <c r="AV11" s="11">
        <v>0.0</v>
      </c>
      <c r="AW11" s="11"/>
      <c r="AX11" s="14"/>
      <c r="AY11" s="11"/>
      <c r="AZ11" s="11"/>
      <c r="BA11" s="11"/>
      <c r="BB11" s="11"/>
      <c r="BC11" s="11">
        <v>0.0</v>
      </c>
      <c r="BD11" s="11"/>
      <c r="BE11" s="11"/>
    </row>
    <row r="12">
      <c r="A12" s="11" t="s">
        <v>148</v>
      </c>
      <c r="B12" s="11" t="s">
        <v>16</v>
      </c>
      <c r="C12" s="11">
        <v>72.88</v>
      </c>
      <c r="D12" s="11">
        <v>187.0</v>
      </c>
      <c r="E12" s="11">
        <v>4.54</v>
      </c>
      <c r="F12" s="11">
        <f t="shared" si="1"/>
        <v>-0.04593909979</v>
      </c>
      <c r="G12" s="11">
        <v>4.0</v>
      </c>
      <c r="H12" s="11">
        <f t="shared" ref="H12:H30" si="11">STANDARDIZE(G12,$G$61,$G$62)</f>
        <v>-2.292641637</v>
      </c>
      <c r="I12" s="11">
        <v>36.0</v>
      </c>
      <c r="J12" s="11">
        <f t="shared" si="2"/>
        <v>0.09551338659</v>
      </c>
      <c r="K12" s="11">
        <v>126.0</v>
      </c>
      <c r="L12" s="11">
        <f t="shared" si="3"/>
        <v>0.5117360219</v>
      </c>
      <c r="M12" s="11">
        <v>4.32</v>
      </c>
      <c r="N12" s="11">
        <f t="shared" si="9"/>
        <v>-1.236487436</v>
      </c>
      <c r="O12" s="11">
        <v>7.17</v>
      </c>
      <c r="P12" s="11">
        <f t="shared" si="10"/>
        <v>-1.905058304</v>
      </c>
      <c r="Q12" s="11">
        <f t="shared" si="6"/>
        <v>-4.872877068</v>
      </c>
      <c r="R12" s="11">
        <f t="shared" si="7"/>
        <v>-0.812146178</v>
      </c>
      <c r="S12" s="11">
        <v>7.0</v>
      </c>
      <c r="T12" s="11">
        <v>210.0</v>
      </c>
      <c r="U12" s="11">
        <v>166.0</v>
      </c>
      <c r="V12" s="14"/>
      <c r="W12" s="11">
        <v>16.0</v>
      </c>
      <c r="X12" s="11">
        <v>0.0</v>
      </c>
      <c r="Y12" s="11">
        <v>92.0</v>
      </c>
      <c r="Z12" s="11">
        <v>363.0</v>
      </c>
      <c r="AA12" s="11">
        <v>455.0</v>
      </c>
      <c r="AB12" s="11">
        <v>28.4375</v>
      </c>
      <c r="AC12" s="14"/>
      <c r="AD12" s="11">
        <v>16.0</v>
      </c>
      <c r="AE12" s="11">
        <v>0.0</v>
      </c>
      <c r="AF12" s="11">
        <v>815.0</v>
      </c>
      <c r="AG12" s="11">
        <v>223.0</v>
      </c>
      <c r="AH12" s="11">
        <v>1038.0</v>
      </c>
      <c r="AI12" s="11">
        <v>64.875</v>
      </c>
      <c r="AJ12" s="14"/>
      <c r="AK12" s="11">
        <v>14.0</v>
      </c>
      <c r="AL12" s="11">
        <v>0.0</v>
      </c>
      <c r="AM12" s="11">
        <v>225.0</v>
      </c>
      <c r="AN12" s="11">
        <v>289.0</v>
      </c>
      <c r="AO12" s="11">
        <v>514.0</v>
      </c>
      <c r="AP12" s="11">
        <v>36.7142857142857</v>
      </c>
      <c r="AQ12" s="14"/>
      <c r="AR12" s="11"/>
      <c r="AS12" s="11"/>
      <c r="AT12" s="11"/>
      <c r="AU12" s="11"/>
      <c r="AV12" s="11">
        <v>0.0</v>
      </c>
      <c r="AW12" s="11"/>
      <c r="AX12" s="14"/>
      <c r="AY12" s="11">
        <v>3.0</v>
      </c>
      <c r="AZ12" s="11">
        <v>0.0</v>
      </c>
      <c r="BA12" s="11">
        <v>0.0</v>
      </c>
      <c r="BB12" s="11">
        <v>23.0</v>
      </c>
      <c r="BC12" s="11">
        <v>23.0</v>
      </c>
      <c r="BD12" s="11">
        <v>7.66666666666667</v>
      </c>
      <c r="BE12" s="11"/>
    </row>
    <row r="13">
      <c r="A13" s="11" t="s">
        <v>152</v>
      </c>
      <c r="B13" s="11" t="s">
        <v>16</v>
      </c>
      <c r="C13" s="11">
        <v>71.63</v>
      </c>
      <c r="D13" s="11">
        <v>190.0</v>
      </c>
      <c r="E13" s="11">
        <v>4.38</v>
      </c>
      <c r="F13" s="11">
        <f t="shared" si="1"/>
        <v>1.505781604</v>
      </c>
      <c r="G13" s="11">
        <v>16.0</v>
      </c>
      <c r="H13" s="11">
        <f t="shared" si="11"/>
        <v>0.208421967</v>
      </c>
      <c r="I13" s="11">
        <v>37.5</v>
      </c>
      <c r="J13" s="11">
        <f t="shared" si="2"/>
        <v>0.6685937061</v>
      </c>
      <c r="K13" s="11">
        <v>125.0</v>
      </c>
      <c r="L13" s="11">
        <f t="shared" si="3"/>
        <v>0.3329789184</v>
      </c>
      <c r="M13" s="11">
        <v>3.85</v>
      </c>
      <c r="N13" s="11">
        <f t="shared" si="9"/>
        <v>2.644307856</v>
      </c>
      <c r="O13" s="11"/>
      <c r="P13" s="11"/>
      <c r="Q13" s="11">
        <f t="shared" si="6"/>
        <v>5.360084052</v>
      </c>
      <c r="R13" s="11">
        <f t="shared" si="7"/>
        <v>1.07201681</v>
      </c>
      <c r="S13" s="11">
        <v>1.0</v>
      </c>
      <c r="T13" s="11">
        <v>22.0</v>
      </c>
      <c r="U13" s="11">
        <v>21.0</v>
      </c>
      <c r="V13" s="14"/>
      <c r="W13" s="11">
        <v>16.0</v>
      </c>
      <c r="X13" s="11">
        <v>0.0</v>
      </c>
      <c r="Y13" s="11">
        <v>1000.0</v>
      </c>
      <c r="Z13" s="11">
        <v>6.0</v>
      </c>
      <c r="AA13" s="11">
        <v>1006.0</v>
      </c>
      <c r="AB13" s="11">
        <v>62.875</v>
      </c>
      <c r="AC13" s="14"/>
      <c r="AD13" s="11">
        <v>16.0</v>
      </c>
      <c r="AE13" s="11">
        <v>0.0</v>
      </c>
      <c r="AF13" s="11">
        <v>1076.0</v>
      </c>
      <c r="AG13" s="11">
        <v>60.0</v>
      </c>
      <c r="AH13" s="11">
        <v>1136.0</v>
      </c>
      <c r="AI13" s="11">
        <v>71.0</v>
      </c>
      <c r="AJ13" s="14"/>
      <c r="AK13" s="11">
        <v>16.0</v>
      </c>
      <c r="AL13" s="11">
        <v>0.0</v>
      </c>
      <c r="AM13" s="11">
        <v>966.0</v>
      </c>
      <c r="AN13" s="11">
        <v>146.0</v>
      </c>
      <c r="AO13" s="11">
        <v>1112.0</v>
      </c>
      <c r="AP13" s="11">
        <v>69.5</v>
      </c>
      <c r="AQ13" s="14"/>
      <c r="AR13" s="11">
        <v>9.0</v>
      </c>
      <c r="AS13" s="11">
        <v>0.0</v>
      </c>
      <c r="AT13" s="11">
        <v>591.0</v>
      </c>
      <c r="AU13" s="11">
        <v>67.0</v>
      </c>
      <c r="AV13" s="11">
        <v>658.0</v>
      </c>
      <c r="AW13" s="11">
        <v>73.1111111111111</v>
      </c>
      <c r="AX13" s="14"/>
      <c r="AY13" s="11">
        <v>15.0</v>
      </c>
      <c r="AZ13" s="11">
        <v>0.0</v>
      </c>
      <c r="BA13" s="11">
        <v>901.0</v>
      </c>
      <c r="BB13" s="11">
        <v>65.0</v>
      </c>
      <c r="BC13" s="11">
        <v>966.0</v>
      </c>
      <c r="BD13" s="11">
        <v>64.4</v>
      </c>
      <c r="BE13" s="11"/>
    </row>
    <row r="14">
      <c r="A14" s="11" t="s">
        <v>162</v>
      </c>
      <c r="B14" s="11" t="s">
        <v>16</v>
      </c>
      <c r="C14" s="11">
        <v>71.13</v>
      </c>
      <c r="D14" s="11">
        <v>201.0</v>
      </c>
      <c r="E14" s="11">
        <v>4.47</v>
      </c>
      <c r="F14" s="11">
        <f t="shared" si="1"/>
        <v>0.6329387082</v>
      </c>
      <c r="G14" s="11">
        <v>22.0</v>
      </c>
      <c r="H14" s="11">
        <f t="shared" si="11"/>
        <v>1.458953769</v>
      </c>
      <c r="I14" s="11">
        <v>38.0</v>
      </c>
      <c r="J14" s="11">
        <f t="shared" si="2"/>
        <v>0.8596204793</v>
      </c>
      <c r="K14" s="11">
        <v>125.0</v>
      </c>
      <c r="L14" s="11">
        <f t="shared" si="3"/>
        <v>0.3329789184</v>
      </c>
      <c r="M14" s="11">
        <v>4.15</v>
      </c>
      <c r="N14" s="11">
        <f t="shared" si="9"/>
        <v>0.167204478</v>
      </c>
      <c r="O14" s="11">
        <v>6.7</v>
      </c>
      <c r="P14" s="11">
        <f>STANDARDIZE(O14,$O$61,$O$62)*-1</f>
        <v>1.143717799</v>
      </c>
      <c r="Q14" s="11">
        <f t="shared" si="6"/>
        <v>4.595414152</v>
      </c>
      <c r="R14" s="11">
        <f t="shared" si="7"/>
        <v>0.7659023586</v>
      </c>
      <c r="S14" s="11">
        <v>3.0</v>
      </c>
      <c r="T14" s="11">
        <v>64.0</v>
      </c>
      <c r="U14" s="11">
        <v>58.0</v>
      </c>
      <c r="V14" s="14"/>
      <c r="W14" s="11">
        <v>10.0</v>
      </c>
      <c r="X14" s="11">
        <v>0.0</v>
      </c>
      <c r="Y14" s="11">
        <v>485.0</v>
      </c>
      <c r="Z14" s="11">
        <v>31.0</v>
      </c>
      <c r="AA14" s="11">
        <v>516.0</v>
      </c>
      <c r="AB14" s="11">
        <v>51.6</v>
      </c>
      <c r="AC14" s="14"/>
      <c r="AD14" s="11">
        <v>15.0</v>
      </c>
      <c r="AE14" s="11">
        <v>0.0</v>
      </c>
      <c r="AF14" s="11">
        <v>855.0</v>
      </c>
      <c r="AG14" s="11">
        <v>95.0</v>
      </c>
      <c r="AH14" s="11">
        <v>950.0</v>
      </c>
      <c r="AI14" s="11">
        <v>63.3333333333333</v>
      </c>
      <c r="AJ14" s="14"/>
      <c r="AK14" s="11">
        <v>12.0</v>
      </c>
      <c r="AL14" s="11">
        <v>0.0</v>
      </c>
      <c r="AM14" s="11">
        <v>455.0</v>
      </c>
      <c r="AN14" s="11">
        <v>153.0</v>
      </c>
      <c r="AO14" s="11">
        <v>608.0</v>
      </c>
      <c r="AP14" s="11">
        <v>50.6666666666667</v>
      </c>
      <c r="AQ14" s="14"/>
      <c r="AR14" s="11">
        <v>3.0</v>
      </c>
      <c r="AS14" s="11">
        <v>0.0</v>
      </c>
      <c r="AT14" s="11">
        <v>84.0</v>
      </c>
      <c r="AU14" s="11">
        <v>33.0</v>
      </c>
      <c r="AV14" s="11">
        <v>117.0</v>
      </c>
      <c r="AW14" s="11">
        <v>39.0</v>
      </c>
      <c r="AX14" s="14"/>
      <c r="AY14" s="11"/>
      <c r="AZ14" s="11"/>
      <c r="BA14" s="11"/>
      <c r="BB14" s="11"/>
      <c r="BC14" s="11">
        <v>0.0</v>
      </c>
      <c r="BD14" s="11"/>
      <c r="BE14" s="11"/>
    </row>
    <row r="15">
      <c r="A15" s="11" t="s">
        <v>195</v>
      </c>
      <c r="B15" s="11" t="s">
        <v>16</v>
      </c>
      <c r="C15" s="11">
        <v>68.25</v>
      </c>
      <c r="D15" s="11">
        <v>190.0</v>
      </c>
      <c r="E15" s="11">
        <v>4.46</v>
      </c>
      <c r="F15" s="11">
        <f t="shared" si="1"/>
        <v>0.7299212522</v>
      </c>
      <c r="G15" s="11">
        <v>10.0</v>
      </c>
      <c r="H15" s="11">
        <f t="shared" si="11"/>
        <v>-1.042109835</v>
      </c>
      <c r="I15" s="11"/>
      <c r="J15" s="11"/>
      <c r="K15" s="11"/>
      <c r="L15" s="11"/>
      <c r="M15" s="11"/>
      <c r="N15" s="11"/>
      <c r="O15" s="11"/>
      <c r="P15" s="11"/>
      <c r="Q15" s="11">
        <f t="shared" si="6"/>
        <v>-0.3121885826</v>
      </c>
      <c r="R15" s="11">
        <f t="shared" si="7"/>
        <v>-0.1560942913</v>
      </c>
      <c r="S15" s="11"/>
      <c r="T15" s="11"/>
      <c r="U15" s="11"/>
      <c r="V15" s="14"/>
      <c r="W15" s="11"/>
      <c r="X15" s="11"/>
      <c r="Y15" s="11"/>
      <c r="Z15" s="11"/>
      <c r="AA15" s="11">
        <v>0.0</v>
      </c>
      <c r="AB15" s="11"/>
      <c r="AC15" s="14"/>
      <c r="AD15" s="11"/>
      <c r="AE15" s="11"/>
      <c r="AF15" s="11"/>
      <c r="AG15" s="11"/>
      <c r="AH15" s="11">
        <v>0.0</v>
      </c>
      <c r="AI15" s="11"/>
      <c r="AJ15" s="14"/>
      <c r="AK15" s="11"/>
      <c r="AL15" s="11"/>
      <c r="AM15" s="11"/>
      <c r="AN15" s="11"/>
      <c r="AO15" s="11">
        <v>0.0</v>
      </c>
      <c r="AP15" s="11"/>
      <c r="AQ15" s="14"/>
      <c r="AR15" s="11"/>
      <c r="AS15" s="11"/>
      <c r="AT15" s="11"/>
      <c r="AU15" s="11"/>
      <c r="AV15" s="11">
        <v>0.0</v>
      </c>
      <c r="AW15" s="11"/>
      <c r="AX15" s="14"/>
      <c r="AY15" s="11"/>
      <c r="AZ15" s="11"/>
      <c r="BA15" s="11"/>
      <c r="BB15" s="11"/>
      <c r="BC15" s="11">
        <v>0.0</v>
      </c>
      <c r="BD15" s="11"/>
      <c r="BE15" s="11"/>
    </row>
    <row r="16">
      <c r="A16" s="11" t="s">
        <v>204</v>
      </c>
      <c r="B16" s="11" t="s">
        <v>16</v>
      </c>
      <c r="C16" s="11">
        <v>70.63</v>
      </c>
      <c r="D16" s="11">
        <v>192.0</v>
      </c>
      <c r="E16" s="11">
        <v>4.39</v>
      </c>
      <c r="F16" s="11">
        <f t="shared" si="1"/>
        <v>1.40879906</v>
      </c>
      <c r="G16" s="11">
        <v>22.0</v>
      </c>
      <c r="H16" s="11">
        <f t="shared" si="11"/>
        <v>1.458953769</v>
      </c>
      <c r="I16" s="11">
        <v>35.0</v>
      </c>
      <c r="J16" s="11">
        <f>STANDARDIZE(I16,$I$61,$I$62)</f>
        <v>-0.2865401598</v>
      </c>
      <c r="K16" s="11">
        <v>127.0</v>
      </c>
      <c r="L16" s="11">
        <f>STANDARDIZE(K16,$K$61,$K$62)</f>
        <v>0.6904931254</v>
      </c>
      <c r="M16" s="11">
        <v>4.06</v>
      </c>
      <c r="N16" s="11">
        <f>STANDARDIZE(M16,$M$61,$M$62)*-1</f>
        <v>0.9103354914</v>
      </c>
      <c r="O16" s="11">
        <v>6.82</v>
      </c>
      <c r="P16" s="11">
        <f>STANDARDIZE(O16,$O$61,$O$62)*-1</f>
        <v>0.3653068791</v>
      </c>
      <c r="Q16" s="11">
        <f t="shared" si="6"/>
        <v>4.547348165</v>
      </c>
      <c r="R16" s="11">
        <f t="shared" si="7"/>
        <v>0.7578913608</v>
      </c>
      <c r="S16" s="11">
        <v>2.0</v>
      </c>
      <c r="T16" s="11">
        <v>54.0</v>
      </c>
      <c r="U16" s="11">
        <v>49.0</v>
      </c>
      <c r="V16" s="14"/>
      <c r="W16" s="11">
        <v>9.0</v>
      </c>
      <c r="X16" s="11">
        <v>0.0</v>
      </c>
      <c r="Y16" s="11">
        <v>42.0</v>
      </c>
      <c r="Z16" s="11">
        <v>53.0</v>
      </c>
      <c r="AA16" s="11">
        <v>95.0</v>
      </c>
      <c r="AB16" s="11">
        <v>10.5555555555556</v>
      </c>
      <c r="AC16" s="14"/>
      <c r="AD16" s="11">
        <v>12.0</v>
      </c>
      <c r="AE16" s="11">
        <v>0.0</v>
      </c>
      <c r="AF16" s="11">
        <v>293.0</v>
      </c>
      <c r="AG16" s="11">
        <v>103.0</v>
      </c>
      <c r="AH16" s="11">
        <v>396.0</v>
      </c>
      <c r="AI16" s="11">
        <v>33.0</v>
      </c>
      <c r="AJ16" s="14"/>
      <c r="AK16" s="11">
        <v>12.0</v>
      </c>
      <c r="AL16" s="11">
        <v>0.0</v>
      </c>
      <c r="AM16" s="11">
        <v>712.0</v>
      </c>
      <c r="AN16" s="11">
        <v>5.0</v>
      </c>
      <c r="AO16" s="11">
        <v>717.0</v>
      </c>
      <c r="AP16" s="11">
        <v>59.75</v>
      </c>
      <c r="AQ16" s="14"/>
      <c r="AR16" s="11">
        <v>15.0</v>
      </c>
      <c r="AS16" s="11">
        <v>0.0</v>
      </c>
      <c r="AT16" s="11">
        <v>921.0</v>
      </c>
      <c r="AU16" s="11">
        <v>90.0</v>
      </c>
      <c r="AV16" s="11">
        <v>1011.0</v>
      </c>
      <c r="AW16" s="11">
        <v>67.4</v>
      </c>
      <c r="AX16" s="14"/>
      <c r="AY16" s="11">
        <v>16.0</v>
      </c>
      <c r="AZ16" s="11">
        <v>0.0</v>
      </c>
      <c r="BA16" s="11">
        <v>965.0</v>
      </c>
      <c r="BB16" s="11">
        <v>117.0</v>
      </c>
      <c r="BC16" s="11">
        <v>1082.0</v>
      </c>
      <c r="BD16" s="11">
        <v>67.625</v>
      </c>
      <c r="BE16" s="11"/>
    </row>
    <row r="17">
      <c r="A17" s="11" t="s">
        <v>233</v>
      </c>
      <c r="B17" s="11" t="s">
        <v>16</v>
      </c>
      <c r="C17" s="11">
        <v>70.25</v>
      </c>
      <c r="D17" s="11">
        <v>185.0</v>
      </c>
      <c r="E17" s="11">
        <v>4.48</v>
      </c>
      <c r="F17" s="11">
        <f t="shared" si="1"/>
        <v>0.5359561642</v>
      </c>
      <c r="G17" s="11">
        <v>16.0</v>
      </c>
      <c r="H17" s="11">
        <f t="shared" si="11"/>
        <v>0.208421967</v>
      </c>
      <c r="I17" s="11"/>
      <c r="J17" s="11"/>
      <c r="K17" s="11"/>
      <c r="L17" s="11"/>
      <c r="M17" s="11"/>
      <c r="N17" s="11"/>
      <c r="O17" s="11"/>
      <c r="P17" s="11"/>
      <c r="Q17" s="11">
        <f t="shared" si="6"/>
        <v>0.7443781312</v>
      </c>
      <c r="R17" s="11">
        <f t="shared" si="7"/>
        <v>0.3721890656</v>
      </c>
      <c r="S17" s="11"/>
      <c r="T17" s="11"/>
      <c r="U17" s="11"/>
      <c r="V17" s="14"/>
      <c r="W17" s="11">
        <v>4.0</v>
      </c>
      <c r="X17" s="11">
        <v>0.0</v>
      </c>
      <c r="Y17" s="11">
        <v>0.0</v>
      </c>
      <c r="Z17" s="11">
        <v>49.0</v>
      </c>
      <c r="AA17" s="11">
        <v>49.0</v>
      </c>
      <c r="AB17" s="11">
        <v>12.25</v>
      </c>
      <c r="AC17" s="14"/>
      <c r="AD17" s="11"/>
      <c r="AE17" s="11"/>
      <c r="AF17" s="11"/>
      <c r="AG17" s="11"/>
      <c r="AH17" s="11">
        <v>0.0</v>
      </c>
      <c r="AI17" s="11"/>
      <c r="AJ17" s="14"/>
      <c r="AK17" s="11"/>
      <c r="AL17" s="11"/>
      <c r="AM17" s="11"/>
      <c r="AN17" s="11"/>
      <c r="AO17" s="11">
        <v>0.0</v>
      </c>
      <c r="AP17" s="11"/>
      <c r="AQ17" s="14"/>
      <c r="AR17" s="11"/>
      <c r="AS17" s="11"/>
      <c r="AT17" s="11"/>
      <c r="AU17" s="11"/>
      <c r="AV17" s="11">
        <v>0.0</v>
      </c>
      <c r="AW17" s="11"/>
      <c r="AX17" s="14"/>
      <c r="AY17" s="11"/>
      <c r="AZ17" s="11"/>
      <c r="BA17" s="11"/>
      <c r="BB17" s="11"/>
      <c r="BC17" s="11">
        <v>0.0</v>
      </c>
      <c r="BD17" s="11"/>
      <c r="BE17" s="11"/>
    </row>
    <row r="18">
      <c r="A18" s="11" t="s">
        <v>234</v>
      </c>
      <c r="B18" s="11" t="s">
        <v>16</v>
      </c>
      <c r="C18" s="11">
        <v>74.0</v>
      </c>
      <c r="D18" s="11">
        <v>185.0</v>
      </c>
      <c r="E18" s="11">
        <v>4.61</v>
      </c>
      <c r="F18" s="11">
        <f t="shared" si="1"/>
        <v>-0.7248169078</v>
      </c>
      <c r="G18" s="11">
        <v>10.0</v>
      </c>
      <c r="H18" s="11">
        <f t="shared" si="11"/>
        <v>-1.042109835</v>
      </c>
      <c r="I18" s="11">
        <v>34.0</v>
      </c>
      <c r="J18" s="11">
        <f t="shared" ref="J18:J37" si="12">STANDARDIZE(I18,$I$61,$I$62)</f>
        <v>-0.6685937061</v>
      </c>
      <c r="K18" s="11">
        <v>125.0</v>
      </c>
      <c r="L18" s="11">
        <f t="shared" ref="L18:L37" si="13">STANDARDIZE(K18,$K$61,$K$62)</f>
        <v>0.3329789184</v>
      </c>
      <c r="M18" s="11">
        <v>4.27</v>
      </c>
      <c r="N18" s="11">
        <f t="shared" ref="N18:N20" si="14">STANDARDIZE(M18,$M$61,$M$62)*-1</f>
        <v>-0.8236368732</v>
      </c>
      <c r="O18" s="11">
        <v>6.97</v>
      </c>
      <c r="P18" s="11">
        <f t="shared" ref="P18:P20" si="15">STANDARDIZE(O18,$O$61,$O$62)*-1</f>
        <v>-0.6077067708</v>
      </c>
      <c r="Q18" s="11">
        <f t="shared" si="6"/>
        <v>-3.533885174</v>
      </c>
      <c r="R18" s="11">
        <f t="shared" si="7"/>
        <v>-0.5889808624</v>
      </c>
      <c r="S18" s="11">
        <v>2.0</v>
      </c>
      <c r="T18" s="11">
        <v>43.0</v>
      </c>
      <c r="U18" s="11">
        <v>40.0</v>
      </c>
      <c r="V18" s="14"/>
      <c r="W18" s="11">
        <v>16.0</v>
      </c>
      <c r="X18" s="11">
        <v>0.0</v>
      </c>
      <c r="Y18" s="11">
        <v>939.0</v>
      </c>
      <c r="Z18" s="11">
        <v>96.0</v>
      </c>
      <c r="AA18" s="11">
        <v>1035.0</v>
      </c>
      <c r="AB18" s="11">
        <v>64.6875</v>
      </c>
      <c r="AC18" s="14"/>
      <c r="AD18" s="11">
        <v>15.0</v>
      </c>
      <c r="AE18" s="11">
        <v>0.0</v>
      </c>
      <c r="AF18" s="11">
        <v>910.0</v>
      </c>
      <c r="AG18" s="11">
        <v>59.0</v>
      </c>
      <c r="AH18" s="11">
        <v>969.0</v>
      </c>
      <c r="AI18" s="11">
        <v>64.6</v>
      </c>
      <c r="AJ18" s="14"/>
      <c r="AK18" s="11">
        <v>14.0</v>
      </c>
      <c r="AL18" s="11">
        <v>0.0</v>
      </c>
      <c r="AM18" s="11">
        <v>434.0</v>
      </c>
      <c r="AN18" s="11">
        <v>83.0</v>
      </c>
      <c r="AO18" s="11">
        <v>517.0</v>
      </c>
      <c r="AP18" s="11">
        <v>36.9285714285714</v>
      </c>
      <c r="AQ18" s="14"/>
      <c r="AR18" s="11">
        <v>9.0</v>
      </c>
      <c r="AS18" s="11">
        <v>0.0</v>
      </c>
      <c r="AT18" s="11">
        <v>133.0</v>
      </c>
      <c r="AU18" s="11">
        <v>55.0</v>
      </c>
      <c r="AV18" s="11">
        <v>188.0</v>
      </c>
      <c r="AW18" s="11">
        <v>20.8888888888889</v>
      </c>
      <c r="AX18" s="14"/>
      <c r="AY18" s="11">
        <v>3.0</v>
      </c>
      <c r="AZ18" s="11">
        <v>0.0</v>
      </c>
      <c r="BA18" s="11">
        <v>88.0</v>
      </c>
      <c r="BB18" s="11">
        <v>10.0</v>
      </c>
      <c r="BC18" s="11">
        <v>98.0</v>
      </c>
      <c r="BD18" s="11">
        <v>32.6666666666667</v>
      </c>
      <c r="BE18" s="11"/>
    </row>
    <row r="19">
      <c r="A19" s="11" t="s">
        <v>242</v>
      </c>
      <c r="B19" s="11" t="s">
        <v>16</v>
      </c>
      <c r="C19" s="11">
        <v>71.88</v>
      </c>
      <c r="D19" s="11">
        <v>191.0</v>
      </c>
      <c r="E19" s="11">
        <v>4.54</v>
      </c>
      <c r="F19" s="11">
        <f t="shared" si="1"/>
        <v>-0.04593909979</v>
      </c>
      <c r="G19" s="11">
        <v>8.0</v>
      </c>
      <c r="H19" s="11">
        <f t="shared" si="11"/>
        <v>-1.458953769</v>
      </c>
      <c r="I19" s="11">
        <v>30.5</v>
      </c>
      <c r="J19" s="11">
        <f t="shared" si="12"/>
        <v>-2.005781118</v>
      </c>
      <c r="K19" s="11">
        <v>118.0</v>
      </c>
      <c r="L19" s="11">
        <f t="shared" si="13"/>
        <v>-0.9183208064</v>
      </c>
      <c r="M19" s="11">
        <v>4.18</v>
      </c>
      <c r="N19" s="11">
        <f t="shared" si="14"/>
        <v>-0.08050585979</v>
      </c>
      <c r="O19" s="11">
        <v>6.87</v>
      </c>
      <c r="P19" s="11">
        <f t="shared" si="15"/>
        <v>0.04096899578</v>
      </c>
      <c r="Q19" s="11">
        <f t="shared" si="6"/>
        <v>-4.468531657</v>
      </c>
      <c r="R19" s="11">
        <f t="shared" si="7"/>
        <v>-0.7447552762</v>
      </c>
      <c r="S19" s="11">
        <v>7.0</v>
      </c>
      <c r="T19" s="11">
        <v>218.0</v>
      </c>
      <c r="U19" s="11">
        <v>172.0</v>
      </c>
      <c r="V19" s="14"/>
      <c r="W19" s="11">
        <v>12.0</v>
      </c>
      <c r="X19" s="11">
        <v>0.0</v>
      </c>
      <c r="Y19" s="11">
        <v>129.0</v>
      </c>
      <c r="Z19" s="11">
        <v>182.0</v>
      </c>
      <c r="AA19" s="11">
        <v>311.0</v>
      </c>
      <c r="AB19" s="11">
        <v>25.9166666666667</v>
      </c>
      <c r="AC19" s="14"/>
      <c r="AD19" s="11">
        <v>16.0</v>
      </c>
      <c r="AE19" s="11">
        <v>0.0</v>
      </c>
      <c r="AF19" s="11">
        <v>115.0</v>
      </c>
      <c r="AG19" s="11">
        <v>367.0</v>
      </c>
      <c r="AH19" s="11">
        <v>482.0</v>
      </c>
      <c r="AI19" s="11">
        <v>30.125</v>
      </c>
      <c r="AJ19" s="14"/>
      <c r="AK19" s="11">
        <v>14.0</v>
      </c>
      <c r="AL19" s="11">
        <v>0.0</v>
      </c>
      <c r="AM19" s="11">
        <v>424.0</v>
      </c>
      <c r="AN19" s="11">
        <v>269.0</v>
      </c>
      <c r="AO19" s="11">
        <v>693.0</v>
      </c>
      <c r="AP19" s="11">
        <v>49.5</v>
      </c>
      <c r="AQ19" s="14"/>
      <c r="AR19" s="11">
        <v>6.0</v>
      </c>
      <c r="AS19" s="11">
        <v>0.0</v>
      </c>
      <c r="AT19" s="11">
        <v>354.0</v>
      </c>
      <c r="AU19" s="11">
        <v>75.0</v>
      </c>
      <c r="AV19" s="11">
        <v>429.0</v>
      </c>
      <c r="AW19" s="11">
        <v>71.5</v>
      </c>
      <c r="AX19" s="14"/>
      <c r="AY19" s="11">
        <v>15.0</v>
      </c>
      <c r="AZ19" s="11">
        <v>0.0</v>
      </c>
      <c r="BA19" s="11">
        <v>1038.0</v>
      </c>
      <c r="BB19" s="11">
        <v>79.0</v>
      </c>
      <c r="BC19" s="11">
        <v>1117.0</v>
      </c>
      <c r="BD19" s="11">
        <v>74.4666666666667</v>
      </c>
      <c r="BE19" s="11"/>
    </row>
    <row r="20">
      <c r="A20" s="11" t="s">
        <v>253</v>
      </c>
      <c r="B20" s="11" t="s">
        <v>16</v>
      </c>
      <c r="C20" s="11">
        <v>69.38</v>
      </c>
      <c r="D20" s="11">
        <v>199.0</v>
      </c>
      <c r="E20" s="11">
        <v>4.65</v>
      </c>
      <c r="F20" s="11">
        <f t="shared" si="1"/>
        <v>-1.112747084</v>
      </c>
      <c r="G20" s="11">
        <v>16.0</v>
      </c>
      <c r="H20" s="11">
        <f t="shared" si="11"/>
        <v>0.208421967</v>
      </c>
      <c r="I20" s="11">
        <v>35.0</v>
      </c>
      <c r="J20" s="11">
        <f t="shared" si="12"/>
        <v>-0.2865401598</v>
      </c>
      <c r="K20" s="11">
        <v>114.0</v>
      </c>
      <c r="L20" s="11">
        <f t="shared" si="13"/>
        <v>-1.633349221</v>
      </c>
      <c r="M20" s="11">
        <v>4.25</v>
      </c>
      <c r="N20" s="11">
        <f t="shared" si="14"/>
        <v>-0.658496648</v>
      </c>
      <c r="O20" s="11">
        <v>6.99</v>
      </c>
      <c r="P20" s="11">
        <f t="shared" si="15"/>
        <v>-0.7374419241</v>
      </c>
      <c r="Q20" s="11">
        <f t="shared" si="6"/>
        <v>-4.220153069</v>
      </c>
      <c r="R20" s="11">
        <f t="shared" si="7"/>
        <v>-0.7033588449</v>
      </c>
      <c r="S20" s="11"/>
      <c r="T20" s="11"/>
      <c r="U20" s="11"/>
      <c r="V20" s="14"/>
      <c r="W20" s="11">
        <v>2.0</v>
      </c>
      <c r="X20" s="11">
        <v>15.0</v>
      </c>
      <c r="Y20" s="11">
        <v>0.0</v>
      </c>
      <c r="Z20" s="11">
        <v>0.0</v>
      </c>
      <c r="AA20" s="11">
        <v>15.0</v>
      </c>
      <c r="AB20" s="11">
        <v>7.5</v>
      </c>
      <c r="AC20" s="14"/>
      <c r="AD20" s="11"/>
      <c r="AE20" s="11"/>
      <c r="AF20" s="11"/>
      <c r="AG20" s="11"/>
      <c r="AH20" s="11">
        <v>0.0</v>
      </c>
      <c r="AI20" s="11"/>
      <c r="AJ20" s="14"/>
      <c r="AK20" s="11"/>
      <c r="AL20" s="11"/>
      <c r="AM20" s="11"/>
      <c r="AN20" s="11"/>
      <c r="AO20" s="11">
        <v>0.0</v>
      </c>
      <c r="AP20" s="11"/>
      <c r="AQ20" s="14"/>
      <c r="AR20" s="11">
        <v>8.0</v>
      </c>
      <c r="AS20" s="11">
        <v>0.0</v>
      </c>
      <c r="AT20" s="11">
        <v>134.0</v>
      </c>
      <c r="AU20" s="11">
        <v>48.0</v>
      </c>
      <c r="AV20" s="11">
        <v>182.0</v>
      </c>
      <c r="AW20" s="11">
        <v>22.75</v>
      </c>
      <c r="AX20" s="14"/>
      <c r="AY20" s="11"/>
      <c r="AZ20" s="11"/>
      <c r="BA20" s="11"/>
      <c r="BB20" s="11"/>
      <c r="BC20" s="11">
        <v>0.0</v>
      </c>
      <c r="BD20" s="11"/>
      <c r="BE20" s="11"/>
    </row>
    <row r="21" ht="15.75" customHeight="1">
      <c r="A21" s="11" t="s">
        <v>258</v>
      </c>
      <c r="B21" s="11" t="s">
        <v>16</v>
      </c>
      <c r="C21" s="11">
        <v>70.5</v>
      </c>
      <c r="D21" s="11">
        <v>195.0</v>
      </c>
      <c r="E21" s="11">
        <v>4.41</v>
      </c>
      <c r="F21" s="11">
        <f t="shared" si="1"/>
        <v>1.214833972</v>
      </c>
      <c r="G21" s="11">
        <v>14.0</v>
      </c>
      <c r="H21" s="11">
        <f t="shared" si="11"/>
        <v>-0.208421967</v>
      </c>
      <c r="I21" s="11">
        <v>35.0</v>
      </c>
      <c r="J21" s="11">
        <f t="shared" si="12"/>
        <v>-0.2865401598</v>
      </c>
      <c r="K21" s="11">
        <v>125.0</v>
      </c>
      <c r="L21" s="11">
        <f t="shared" si="13"/>
        <v>0.3329789184</v>
      </c>
      <c r="M21" s="11"/>
      <c r="N21" s="11"/>
      <c r="O21" s="11"/>
      <c r="P21" s="11"/>
      <c r="Q21" s="11">
        <f t="shared" si="6"/>
        <v>1.052850764</v>
      </c>
      <c r="R21" s="11">
        <f t="shared" si="7"/>
        <v>0.263212691</v>
      </c>
      <c r="S21" s="11">
        <v>3.0</v>
      </c>
      <c r="T21" s="11">
        <v>90.0</v>
      </c>
      <c r="U21" s="11">
        <v>80.0</v>
      </c>
      <c r="V21" s="14"/>
      <c r="W21" s="11">
        <v>14.0</v>
      </c>
      <c r="X21" s="11">
        <v>0.0</v>
      </c>
      <c r="Y21" s="11">
        <v>479.0</v>
      </c>
      <c r="Z21" s="11">
        <v>211.0</v>
      </c>
      <c r="AA21" s="11">
        <v>690.0</v>
      </c>
      <c r="AB21" s="11">
        <v>49.2857142857143</v>
      </c>
      <c r="AC21" s="14"/>
      <c r="AD21" s="11">
        <v>12.0</v>
      </c>
      <c r="AE21" s="11">
        <v>0.0</v>
      </c>
      <c r="AF21" s="11">
        <v>130.0</v>
      </c>
      <c r="AG21" s="11">
        <v>272.0</v>
      </c>
      <c r="AH21" s="11">
        <v>402.0</v>
      </c>
      <c r="AI21" s="11">
        <v>33.5</v>
      </c>
      <c r="AJ21" s="14"/>
      <c r="AK21" s="11">
        <v>15.0</v>
      </c>
      <c r="AL21" s="11">
        <v>0.0</v>
      </c>
      <c r="AM21" s="11">
        <v>69.0</v>
      </c>
      <c r="AN21" s="11">
        <v>276.0</v>
      </c>
      <c r="AO21" s="11">
        <v>345.0</v>
      </c>
      <c r="AP21" s="11">
        <v>23.0</v>
      </c>
      <c r="AQ21" s="14"/>
      <c r="AR21" s="11">
        <v>13.0</v>
      </c>
      <c r="AS21" s="11">
        <v>0.0</v>
      </c>
      <c r="AT21" s="11">
        <v>59.0</v>
      </c>
      <c r="AU21" s="11">
        <v>252.0</v>
      </c>
      <c r="AV21" s="11">
        <v>311.0</v>
      </c>
      <c r="AW21" s="11">
        <v>23.9230769230769</v>
      </c>
      <c r="AX21" s="14"/>
      <c r="AY21" s="11">
        <v>11.0</v>
      </c>
      <c r="AZ21" s="11">
        <v>0.0</v>
      </c>
      <c r="BA21" s="11">
        <v>552.0</v>
      </c>
      <c r="BB21" s="11">
        <v>5.0</v>
      </c>
      <c r="BC21" s="11">
        <v>557.0</v>
      </c>
      <c r="BD21" s="11">
        <v>50.6363636363636</v>
      </c>
      <c r="BE21" s="11"/>
    </row>
    <row r="22" ht="15.75" customHeight="1">
      <c r="A22" s="11" t="s">
        <v>271</v>
      </c>
      <c r="B22" s="11" t="s">
        <v>16</v>
      </c>
      <c r="C22" s="11">
        <v>71.0</v>
      </c>
      <c r="D22" s="11">
        <v>210.0</v>
      </c>
      <c r="E22" s="11">
        <v>4.53</v>
      </c>
      <c r="F22" s="11">
        <f t="shared" si="1"/>
        <v>0.05104344421</v>
      </c>
      <c r="G22" s="11">
        <v>17.0</v>
      </c>
      <c r="H22" s="11">
        <f t="shared" si="11"/>
        <v>0.4168439339</v>
      </c>
      <c r="I22" s="11">
        <v>33.5</v>
      </c>
      <c r="J22" s="11">
        <f t="shared" si="12"/>
        <v>-0.8596204793</v>
      </c>
      <c r="K22" s="11">
        <v>117.0</v>
      </c>
      <c r="L22" s="11">
        <f t="shared" si="13"/>
        <v>-1.09707791</v>
      </c>
      <c r="M22" s="11">
        <v>4.18</v>
      </c>
      <c r="N22" s="11">
        <f t="shared" ref="N22:N29" si="16">STANDARDIZE(M22,$M$61,$M$62)*-1</f>
        <v>-0.08050585979</v>
      </c>
      <c r="O22" s="11">
        <v>6.95</v>
      </c>
      <c r="P22" s="11">
        <f t="shared" ref="P22:P29" si="17">STANDARDIZE(O22,$O$61,$O$62)*-1</f>
        <v>-0.4779716175</v>
      </c>
      <c r="Q22" s="11">
        <f t="shared" si="6"/>
        <v>-2.047288488</v>
      </c>
      <c r="R22" s="11">
        <f t="shared" si="7"/>
        <v>-0.3412147481</v>
      </c>
      <c r="S22" s="11">
        <v>6.0</v>
      </c>
      <c r="T22" s="11">
        <v>202.0</v>
      </c>
      <c r="U22" s="11">
        <v>164.0</v>
      </c>
      <c r="V22" s="14"/>
      <c r="W22" s="11"/>
      <c r="X22" s="11"/>
      <c r="Y22" s="11"/>
      <c r="Z22" s="11"/>
      <c r="AA22" s="11">
        <v>0.0</v>
      </c>
      <c r="AB22" s="11"/>
      <c r="AC22" s="14"/>
      <c r="AD22" s="11">
        <v>3.0</v>
      </c>
      <c r="AE22" s="11">
        <v>0.0</v>
      </c>
      <c r="AF22" s="11">
        <v>0.0</v>
      </c>
      <c r="AG22" s="11">
        <v>45.0</v>
      </c>
      <c r="AH22" s="11">
        <v>45.0</v>
      </c>
      <c r="AI22" s="11">
        <v>15.0</v>
      </c>
      <c r="AJ22" s="14"/>
      <c r="AK22" s="11"/>
      <c r="AL22" s="11"/>
      <c r="AM22" s="11"/>
      <c r="AN22" s="11"/>
      <c r="AO22" s="11">
        <v>0.0</v>
      </c>
      <c r="AP22" s="11"/>
      <c r="AQ22" s="14"/>
      <c r="AR22" s="11"/>
      <c r="AS22" s="11"/>
      <c r="AT22" s="11"/>
      <c r="AU22" s="11"/>
      <c r="AV22" s="11">
        <v>0.0</v>
      </c>
      <c r="AW22" s="11"/>
      <c r="AX22" s="14"/>
      <c r="AY22" s="11"/>
      <c r="AZ22" s="11"/>
      <c r="BA22" s="11"/>
      <c r="BB22" s="11"/>
      <c r="BC22" s="11">
        <v>0.0</v>
      </c>
      <c r="BD22" s="11"/>
      <c r="BE22" s="11"/>
    </row>
    <row r="23" ht="15.75" customHeight="1">
      <c r="A23" s="11" t="s">
        <v>285</v>
      </c>
      <c r="B23" s="11" t="s">
        <v>16</v>
      </c>
      <c r="C23" s="11">
        <v>69.63</v>
      </c>
      <c r="D23" s="11">
        <v>193.0</v>
      </c>
      <c r="E23" s="11">
        <v>4.54</v>
      </c>
      <c r="F23" s="11">
        <f t="shared" si="1"/>
        <v>-0.04593909979</v>
      </c>
      <c r="G23" s="11">
        <v>10.0</v>
      </c>
      <c r="H23" s="11">
        <f t="shared" si="11"/>
        <v>-1.042109835</v>
      </c>
      <c r="I23" s="11">
        <v>34.5</v>
      </c>
      <c r="J23" s="11">
        <f t="shared" si="12"/>
        <v>-0.4775669329</v>
      </c>
      <c r="K23" s="11">
        <v>119.0</v>
      </c>
      <c r="L23" s="11">
        <f t="shared" si="13"/>
        <v>-0.7395637029</v>
      </c>
      <c r="M23" s="11">
        <v>4.27</v>
      </c>
      <c r="N23" s="11">
        <f t="shared" si="16"/>
        <v>-0.8236368732</v>
      </c>
      <c r="O23" s="11">
        <v>6.81</v>
      </c>
      <c r="P23" s="11">
        <f t="shared" si="17"/>
        <v>0.4301744557</v>
      </c>
      <c r="Q23" s="11">
        <f t="shared" si="6"/>
        <v>-2.698641988</v>
      </c>
      <c r="R23" s="11">
        <f t="shared" si="7"/>
        <v>-0.4497736646</v>
      </c>
      <c r="S23" s="11">
        <v>3.0</v>
      </c>
      <c r="T23" s="11">
        <v>68.0</v>
      </c>
      <c r="U23" s="11">
        <v>62.0</v>
      </c>
      <c r="V23" s="14"/>
      <c r="W23" s="11">
        <v>16.0</v>
      </c>
      <c r="X23" s="11">
        <v>0.0</v>
      </c>
      <c r="Y23" s="11">
        <v>245.0</v>
      </c>
      <c r="Z23" s="11">
        <v>176.0</v>
      </c>
      <c r="AA23" s="11">
        <v>421.0</v>
      </c>
      <c r="AB23" s="11">
        <v>26.3125</v>
      </c>
      <c r="AC23" s="14"/>
      <c r="AD23" s="11">
        <v>7.0</v>
      </c>
      <c r="AE23" s="11">
        <v>0.0</v>
      </c>
      <c r="AF23" s="11">
        <v>81.0</v>
      </c>
      <c r="AG23" s="11">
        <v>67.0</v>
      </c>
      <c r="AH23" s="11">
        <v>148.0</v>
      </c>
      <c r="AI23" s="11">
        <v>21.1428571428571</v>
      </c>
      <c r="AJ23" s="14"/>
      <c r="AK23" s="11">
        <v>2.0</v>
      </c>
      <c r="AL23" s="11">
        <v>0.0</v>
      </c>
      <c r="AM23" s="11">
        <v>0.0</v>
      </c>
      <c r="AN23" s="11">
        <v>18.0</v>
      </c>
      <c r="AO23" s="11">
        <v>18.0</v>
      </c>
      <c r="AP23" s="11">
        <v>9.0</v>
      </c>
      <c r="AQ23" s="14"/>
      <c r="AR23" s="11">
        <v>9.0</v>
      </c>
      <c r="AS23" s="11">
        <v>0.0</v>
      </c>
      <c r="AT23" s="11">
        <v>56.0</v>
      </c>
      <c r="AU23" s="11">
        <v>124.0</v>
      </c>
      <c r="AV23" s="11">
        <v>180.0</v>
      </c>
      <c r="AW23" s="11">
        <v>20.0</v>
      </c>
      <c r="AX23" s="14"/>
      <c r="AY23" s="11"/>
      <c r="AZ23" s="11"/>
      <c r="BA23" s="11"/>
      <c r="BB23" s="11"/>
      <c r="BC23" s="11">
        <v>0.0</v>
      </c>
      <c r="BD23" s="11"/>
      <c r="BE23" s="11"/>
    </row>
    <row r="24" ht="15.75" customHeight="1">
      <c r="A24" s="11" t="s">
        <v>288</v>
      </c>
      <c r="B24" s="11" t="s">
        <v>16</v>
      </c>
      <c r="C24" s="11">
        <v>71.13</v>
      </c>
      <c r="D24" s="11">
        <v>191.0</v>
      </c>
      <c r="E24" s="11">
        <v>4.56</v>
      </c>
      <c r="F24" s="11">
        <f t="shared" si="1"/>
        <v>-0.2399041878</v>
      </c>
      <c r="G24" s="11">
        <v>14.0</v>
      </c>
      <c r="H24" s="11">
        <f t="shared" si="11"/>
        <v>-0.208421967</v>
      </c>
      <c r="I24" s="11">
        <v>32.5</v>
      </c>
      <c r="J24" s="11">
        <f t="shared" si="12"/>
        <v>-1.241674026</v>
      </c>
      <c r="K24" s="11">
        <v>116.0</v>
      </c>
      <c r="L24" s="11">
        <f t="shared" si="13"/>
        <v>-1.275835014</v>
      </c>
      <c r="M24" s="11">
        <v>4.06</v>
      </c>
      <c r="N24" s="11">
        <f t="shared" si="16"/>
        <v>0.9103354914</v>
      </c>
      <c r="O24" s="11">
        <v>6.69</v>
      </c>
      <c r="P24" s="11">
        <f t="shared" si="17"/>
        <v>1.208585376</v>
      </c>
      <c r="Q24" s="11">
        <f t="shared" si="6"/>
        <v>-0.8469143269</v>
      </c>
      <c r="R24" s="11">
        <f t="shared" si="7"/>
        <v>-0.1411523878</v>
      </c>
      <c r="S24" s="11">
        <v>3.0</v>
      </c>
      <c r="T24" s="11">
        <v>83.0</v>
      </c>
      <c r="U24" s="11">
        <v>74.0</v>
      </c>
      <c r="V24" s="14"/>
      <c r="W24" s="11">
        <v>16.0</v>
      </c>
      <c r="X24" s="11">
        <v>0.0</v>
      </c>
      <c r="Y24" s="11">
        <v>599.0</v>
      </c>
      <c r="Z24" s="11">
        <v>123.0</v>
      </c>
      <c r="AA24" s="11">
        <v>722.0</v>
      </c>
      <c r="AB24" s="11">
        <v>45.125</v>
      </c>
      <c r="AC24" s="14"/>
      <c r="AD24" s="11">
        <v>16.0</v>
      </c>
      <c r="AE24" s="11">
        <v>0.0</v>
      </c>
      <c r="AF24" s="11">
        <v>510.0</v>
      </c>
      <c r="AG24" s="11">
        <v>215.0</v>
      </c>
      <c r="AH24" s="11">
        <v>725.0</v>
      </c>
      <c r="AI24" s="11">
        <v>45.3125</v>
      </c>
      <c r="AJ24" s="14"/>
      <c r="AK24" s="11">
        <v>16.0</v>
      </c>
      <c r="AL24" s="11">
        <v>0.0</v>
      </c>
      <c r="AM24" s="11">
        <v>976.0</v>
      </c>
      <c r="AN24" s="11">
        <v>52.0</v>
      </c>
      <c r="AO24" s="11">
        <v>1028.0</v>
      </c>
      <c r="AP24" s="11">
        <v>64.25</v>
      </c>
      <c r="AQ24" s="14"/>
      <c r="AR24" s="11">
        <v>16.0</v>
      </c>
      <c r="AS24" s="11">
        <v>0.0</v>
      </c>
      <c r="AT24" s="11">
        <v>897.0</v>
      </c>
      <c r="AU24" s="11">
        <v>3.0</v>
      </c>
      <c r="AV24" s="11">
        <v>900.0</v>
      </c>
      <c r="AW24" s="11">
        <v>56.25</v>
      </c>
      <c r="AX24" s="14"/>
      <c r="AY24" s="11">
        <v>15.0</v>
      </c>
      <c r="AZ24" s="11">
        <v>0.0</v>
      </c>
      <c r="BA24" s="11">
        <v>922.0</v>
      </c>
      <c r="BB24" s="11">
        <v>64.0</v>
      </c>
      <c r="BC24" s="11">
        <v>986.0</v>
      </c>
      <c r="BD24" s="11">
        <v>65.7333333333333</v>
      </c>
      <c r="BE24" s="11"/>
    </row>
    <row r="25" ht="15.75" customHeight="1">
      <c r="A25" s="11" t="s">
        <v>300</v>
      </c>
      <c r="B25" s="11" t="s">
        <v>16</v>
      </c>
      <c r="C25" s="11">
        <v>71.38</v>
      </c>
      <c r="D25" s="11">
        <v>196.0</v>
      </c>
      <c r="E25" s="11">
        <v>4.63</v>
      </c>
      <c r="F25" s="11">
        <f t="shared" si="1"/>
        <v>-0.9187819958</v>
      </c>
      <c r="G25" s="11">
        <v>12.0</v>
      </c>
      <c r="H25" s="11">
        <f t="shared" si="11"/>
        <v>-0.6252659009</v>
      </c>
      <c r="I25" s="11">
        <v>35.0</v>
      </c>
      <c r="J25" s="11">
        <f t="shared" si="12"/>
        <v>-0.2865401598</v>
      </c>
      <c r="K25" s="11">
        <v>118.0</v>
      </c>
      <c r="L25" s="11">
        <f t="shared" si="13"/>
        <v>-0.9183208064</v>
      </c>
      <c r="M25" s="11">
        <v>4.07</v>
      </c>
      <c r="N25" s="11">
        <f t="shared" si="16"/>
        <v>0.8277653788</v>
      </c>
      <c r="O25" s="11">
        <v>6.74</v>
      </c>
      <c r="P25" s="11">
        <f t="shared" si="17"/>
        <v>0.8842474923</v>
      </c>
      <c r="Q25" s="11">
        <f t="shared" si="6"/>
        <v>-1.036895992</v>
      </c>
      <c r="R25" s="11">
        <f t="shared" si="7"/>
        <v>-0.1728159986</v>
      </c>
      <c r="S25" s="11">
        <v>7.0</v>
      </c>
      <c r="T25" s="11">
        <v>247.0</v>
      </c>
      <c r="U25" s="11">
        <v>193.0</v>
      </c>
      <c r="V25" s="14"/>
      <c r="W25" s="11"/>
      <c r="X25" s="11"/>
      <c r="Y25" s="11"/>
      <c r="Z25" s="11"/>
      <c r="AA25" s="11">
        <v>0.0</v>
      </c>
      <c r="AB25" s="11"/>
      <c r="AC25" s="14"/>
      <c r="AD25" s="11"/>
      <c r="AE25" s="11"/>
      <c r="AF25" s="11"/>
      <c r="AG25" s="11"/>
      <c r="AH25" s="11">
        <v>0.0</v>
      </c>
      <c r="AI25" s="11"/>
      <c r="AJ25" s="14"/>
      <c r="AK25" s="11"/>
      <c r="AL25" s="11"/>
      <c r="AM25" s="11"/>
      <c r="AN25" s="11"/>
      <c r="AO25" s="11">
        <v>0.0</v>
      </c>
      <c r="AP25" s="11"/>
      <c r="AQ25" s="14"/>
      <c r="AR25" s="11"/>
      <c r="AS25" s="11"/>
      <c r="AT25" s="11"/>
      <c r="AU25" s="11"/>
      <c r="AV25" s="11">
        <v>0.0</v>
      </c>
      <c r="AW25" s="11"/>
      <c r="AX25" s="14"/>
      <c r="AY25" s="11"/>
      <c r="AZ25" s="11"/>
      <c r="BA25" s="11"/>
      <c r="BB25" s="11"/>
      <c r="BC25" s="11">
        <v>0.0</v>
      </c>
      <c r="BD25" s="11"/>
      <c r="BE25" s="11"/>
    </row>
    <row r="26" ht="15.75" customHeight="1">
      <c r="A26" s="11" t="s">
        <v>322</v>
      </c>
      <c r="B26" s="11" t="s">
        <v>16</v>
      </c>
      <c r="C26" s="11">
        <v>71.75</v>
      </c>
      <c r="D26" s="11">
        <v>197.0</v>
      </c>
      <c r="E26" s="11">
        <v>4.56</v>
      </c>
      <c r="F26" s="11">
        <f t="shared" si="1"/>
        <v>-0.2399041878</v>
      </c>
      <c r="G26" s="11">
        <v>12.0</v>
      </c>
      <c r="H26" s="11">
        <f t="shared" si="11"/>
        <v>-0.6252659009</v>
      </c>
      <c r="I26" s="11">
        <v>33.0</v>
      </c>
      <c r="J26" s="11">
        <f t="shared" si="12"/>
        <v>-1.050647252</v>
      </c>
      <c r="K26" s="11">
        <v>121.0</v>
      </c>
      <c r="L26" s="11">
        <f t="shared" si="13"/>
        <v>-0.3820494958</v>
      </c>
      <c r="M26" s="11">
        <v>4.2</v>
      </c>
      <c r="N26" s="11">
        <f t="shared" si="16"/>
        <v>-0.245646085</v>
      </c>
      <c r="O26" s="11">
        <v>6.78</v>
      </c>
      <c r="P26" s="11">
        <f t="shared" si="17"/>
        <v>0.6247771857</v>
      </c>
      <c r="Q26" s="11">
        <f t="shared" si="6"/>
        <v>-1.918735736</v>
      </c>
      <c r="R26" s="11">
        <f t="shared" si="7"/>
        <v>-0.3197892894</v>
      </c>
      <c r="S26" s="11">
        <v>5.0</v>
      </c>
      <c r="T26" s="11">
        <v>159.0</v>
      </c>
      <c r="U26" s="11">
        <v>133.0</v>
      </c>
      <c r="V26" s="14"/>
      <c r="W26" s="11">
        <v>16.0</v>
      </c>
      <c r="X26" s="11">
        <v>0.0</v>
      </c>
      <c r="Y26" s="11">
        <v>417.0</v>
      </c>
      <c r="Z26" s="11">
        <v>238.0</v>
      </c>
      <c r="AA26" s="11">
        <v>655.0</v>
      </c>
      <c r="AB26" s="11">
        <v>40.9375</v>
      </c>
      <c r="AC26" s="14"/>
      <c r="AD26" s="11">
        <v>16.0</v>
      </c>
      <c r="AE26" s="11">
        <v>0.0</v>
      </c>
      <c r="AF26" s="11">
        <v>708.0</v>
      </c>
      <c r="AG26" s="11">
        <v>192.0</v>
      </c>
      <c r="AH26" s="11">
        <v>900.0</v>
      </c>
      <c r="AI26" s="11">
        <v>56.25</v>
      </c>
      <c r="AJ26" s="14"/>
      <c r="AK26" s="11">
        <v>15.0</v>
      </c>
      <c r="AL26" s="11">
        <v>0.0</v>
      </c>
      <c r="AM26" s="11">
        <v>647.0</v>
      </c>
      <c r="AN26" s="11">
        <v>215.0</v>
      </c>
      <c r="AO26" s="11">
        <v>862.0</v>
      </c>
      <c r="AP26" s="11">
        <v>57.4666666666667</v>
      </c>
      <c r="AQ26" s="14"/>
      <c r="AR26" s="11">
        <v>16.0</v>
      </c>
      <c r="AS26" s="11">
        <v>0.0</v>
      </c>
      <c r="AT26" s="11">
        <v>817.0</v>
      </c>
      <c r="AU26" s="11">
        <v>230.0</v>
      </c>
      <c r="AV26" s="11">
        <v>1047.0</v>
      </c>
      <c r="AW26" s="11">
        <v>65.4375</v>
      </c>
      <c r="AX26" s="14"/>
      <c r="AY26" s="11">
        <v>16.0</v>
      </c>
      <c r="AZ26" s="11">
        <v>0.0</v>
      </c>
      <c r="BA26" s="11">
        <v>1065.0</v>
      </c>
      <c r="BB26" s="11">
        <v>82.0</v>
      </c>
      <c r="BC26" s="11">
        <v>1147.0</v>
      </c>
      <c r="BD26" s="11">
        <v>71.6875</v>
      </c>
      <c r="BE26" s="11"/>
    </row>
    <row r="27" ht="15.75" customHeight="1">
      <c r="A27" s="11" t="s">
        <v>328</v>
      </c>
      <c r="B27" s="11" t="s">
        <v>16</v>
      </c>
      <c r="C27" s="11">
        <v>69.0</v>
      </c>
      <c r="D27" s="11">
        <v>189.0</v>
      </c>
      <c r="E27" s="11">
        <v>4.56</v>
      </c>
      <c r="F27" s="11">
        <f t="shared" si="1"/>
        <v>-0.2399041878</v>
      </c>
      <c r="G27" s="11">
        <v>14.0</v>
      </c>
      <c r="H27" s="11">
        <f t="shared" si="11"/>
        <v>-0.208421967</v>
      </c>
      <c r="I27" s="11">
        <v>36.0</v>
      </c>
      <c r="J27" s="11">
        <f t="shared" si="12"/>
        <v>0.09551338659</v>
      </c>
      <c r="K27" s="11">
        <v>124.0</v>
      </c>
      <c r="L27" s="11">
        <f t="shared" si="13"/>
        <v>0.1542218148</v>
      </c>
      <c r="M27" s="11">
        <v>4.18</v>
      </c>
      <c r="N27" s="11">
        <f t="shared" si="16"/>
        <v>-0.08050585979</v>
      </c>
      <c r="O27" s="11">
        <v>6.94</v>
      </c>
      <c r="P27" s="11">
        <f t="shared" si="17"/>
        <v>-0.4131040408</v>
      </c>
      <c r="Q27" s="11">
        <f t="shared" si="6"/>
        <v>-0.6922008539</v>
      </c>
      <c r="R27" s="11">
        <f t="shared" si="7"/>
        <v>-0.115366809</v>
      </c>
      <c r="S27" s="11"/>
      <c r="T27" s="11"/>
      <c r="U27" s="11"/>
      <c r="V27" s="14"/>
      <c r="W27" s="11"/>
      <c r="X27" s="11"/>
      <c r="Y27" s="11"/>
      <c r="Z27" s="11"/>
      <c r="AA27" s="11">
        <v>0.0</v>
      </c>
      <c r="AB27" s="11"/>
      <c r="AC27" s="14"/>
      <c r="AD27" s="11"/>
      <c r="AE27" s="11"/>
      <c r="AF27" s="11"/>
      <c r="AG27" s="11"/>
      <c r="AH27" s="11">
        <v>0.0</v>
      </c>
      <c r="AI27" s="11"/>
      <c r="AJ27" s="14"/>
      <c r="AK27" s="11"/>
      <c r="AL27" s="11"/>
      <c r="AM27" s="11"/>
      <c r="AN27" s="11"/>
      <c r="AO27" s="11">
        <v>0.0</v>
      </c>
      <c r="AP27" s="11"/>
      <c r="AQ27" s="14"/>
      <c r="AR27" s="11"/>
      <c r="AS27" s="11"/>
      <c r="AT27" s="11"/>
      <c r="AU27" s="11"/>
      <c r="AV27" s="11">
        <v>0.0</v>
      </c>
      <c r="AW27" s="11"/>
      <c r="AX27" s="14"/>
      <c r="AY27" s="11"/>
      <c r="AZ27" s="11"/>
      <c r="BA27" s="11"/>
      <c r="BB27" s="11"/>
      <c r="BC27" s="11">
        <v>0.0</v>
      </c>
      <c r="BD27" s="11"/>
      <c r="BE27" s="11"/>
    </row>
    <row r="28" ht="15.75" customHeight="1">
      <c r="A28" s="11" t="s">
        <v>345</v>
      </c>
      <c r="B28" s="11" t="s">
        <v>16</v>
      </c>
      <c r="C28" s="11">
        <v>67.25</v>
      </c>
      <c r="D28" s="11">
        <v>169.0</v>
      </c>
      <c r="E28" s="11">
        <v>4.53</v>
      </c>
      <c r="F28" s="11">
        <f t="shared" si="1"/>
        <v>0.05104344421</v>
      </c>
      <c r="G28" s="11">
        <v>10.0</v>
      </c>
      <c r="H28" s="11">
        <f t="shared" si="11"/>
        <v>-1.042109835</v>
      </c>
      <c r="I28" s="11">
        <v>37.5</v>
      </c>
      <c r="J28" s="11">
        <f t="shared" si="12"/>
        <v>0.6685937061</v>
      </c>
      <c r="K28" s="11">
        <v>127.0</v>
      </c>
      <c r="L28" s="11">
        <f t="shared" si="13"/>
        <v>0.6904931254</v>
      </c>
      <c r="M28" s="11">
        <v>4.09</v>
      </c>
      <c r="N28" s="11">
        <f t="shared" si="16"/>
        <v>0.6626251536</v>
      </c>
      <c r="O28" s="11">
        <v>6.74</v>
      </c>
      <c r="P28" s="11">
        <f t="shared" si="17"/>
        <v>0.8842474923</v>
      </c>
      <c r="Q28" s="11">
        <f t="shared" si="6"/>
        <v>1.914893087</v>
      </c>
      <c r="R28" s="11">
        <f t="shared" si="7"/>
        <v>0.3191488478</v>
      </c>
      <c r="S28" s="11"/>
      <c r="T28" s="11"/>
      <c r="U28" s="11"/>
      <c r="V28" s="14"/>
      <c r="W28" s="11"/>
      <c r="X28" s="11"/>
      <c r="Y28" s="11"/>
      <c r="Z28" s="11"/>
      <c r="AA28" s="11">
        <v>0.0</v>
      </c>
      <c r="AB28" s="11"/>
      <c r="AC28" s="14"/>
      <c r="AD28" s="11"/>
      <c r="AE28" s="11"/>
      <c r="AF28" s="11"/>
      <c r="AG28" s="11"/>
      <c r="AH28" s="11">
        <v>0.0</v>
      </c>
      <c r="AI28" s="11"/>
      <c r="AJ28" s="14"/>
      <c r="AK28" s="11"/>
      <c r="AL28" s="11"/>
      <c r="AM28" s="11"/>
      <c r="AN28" s="11"/>
      <c r="AO28" s="11">
        <v>0.0</v>
      </c>
      <c r="AP28" s="11"/>
      <c r="AQ28" s="14"/>
      <c r="AR28" s="11"/>
      <c r="AS28" s="11"/>
      <c r="AT28" s="11"/>
      <c r="AU28" s="11"/>
      <c r="AV28" s="11">
        <v>0.0</v>
      </c>
      <c r="AW28" s="11"/>
      <c r="AX28" s="14"/>
      <c r="AY28" s="11"/>
      <c r="AZ28" s="11"/>
      <c r="BA28" s="11"/>
      <c r="BB28" s="11"/>
      <c r="BC28" s="11">
        <v>0.0</v>
      </c>
      <c r="BD28" s="11"/>
      <c r="BE28" s="11"/>
    </row>
    <row r="29" ht="15.75" customHeight="1">
      <c r="A29" s="11" t="s">
        <v>361</v>
      </c>
      <c r="B29" s="11" t="s">
        <v>16</v>
      </c>
      <c r="C29" s="11">
        <v>70.13</v>
      </c>
      <c r="D29" s="11">
        <v>188.0</v>
      </c>
      <c r="E29" s="11">
        <v>4.39</v>
      </c>
      <c r="F29" s="11">
        <f t="shared" si="1"/>
        <v>1.40879906</v>
      </c>
      <c r="G29" s="11">
        <v>17.0</v>
      </c>
      <c r="H29" s="11">
        <f t="shared" si="11"/>
        <v>0.4168439339</v>
      </c>
      <c r="I29" s="11">
        <v>40.0</v>
      </c>
      <c r="J29" s="11">
        <f t="shared" si="12"/>
        <v>1.623727572</v>
      </c>
      <c r="K29" s="11">
        <v>132.0</v>
      </c>
      <c r="L29" s="11">
        <f t="shared" si="13"/>
        <v>1.584278643</v>
      </c>
      <c r="M29" s="11">
        <v>4.23</v>
      </c>
      <c r="N29" s="11">
        <f t="shared" si="16"/>
        <v>-0.4933564228</v>
      </c>
      <c r="O29" s="11">
        <v>6.89</v>
      </c>
      <c r="P29" s="11">
        <f t="shared" si="17"/>
        <v>-0.08876615753</v>
      </c>
      <c r="Q29" s="11">
        <f t="shared" si="6"/>
        <v>4.451526629</v>
      </c>
      <c r="R29" s="11">
        <f t="shared" si="7"/>
        <v>0.7419211048</v>
      </c>
      <c r="S29" s="11">
        <v>2.0</v>
      </c>
      <c r="T29" s="11">
        <v>60.0</v>
      </c>
      <c r="U29" s="11">
        <v>54.0</v>
      </c>
      <c r="V29" s="14"/>
      <c r="W29" s="11">
        <v>16.0</v>
      </c>
      <c r="X29" s="11">
        <v>0.0</v>
      </c>
      <c r="Y29" s="11">
        <v>569.0</v>
      </c>
      <c r="Z29" s="11">
        <v>215.0</v>
      </c>
      <c r="AA29" s="11">
        <v>784.0</v>
      </c>
      <c r="AB29" s="11">
        <v>49.0</v>
      </c>
      <c r="AC29" s="14"/>
      <c r="AD29" s="11">
        <v>10.0</v>
      </c>
      <c r="AE29" s="11">
        <v>0.0</v>
      </c>
      <c r="AF29" s="11">
        <v>617.0</v>
      </c>
      <c r="AG29" s="11">
        <v>72.0</v>
      </c>
      <c r="AH29" s="11">
        <v>689.0</v>
      </c>
      <c r="AI29" s="11">
        <v>68.9</v>
      </c>
      <c r="AJ29" s="14"/>
      <c r="AK29" s="11">
        <v>15.0</v>
      </c>
      <c r="AL29" s="11">
        <v>0.0</v>
      </c>
      <c r="AM29" s="11">
        <v>906.0</v>
      </c>
      <c r="AN29" s="11">
        <v>148.0</v>
      </c>
      <c r="AO29" s="11">
        <v>1054.0</v>
      </c>
      <c r="AP29" s="11">
        <v>70.2666666666667</v>
      </c>
      <c r="AQ29" s="14"/>
      <c r="AR29" s="11">
        <v>16.0</v>
      </c>
      <c r="AS29" s="11">
        <v>0.0</v>
      </c>
      <c r="AT29" s="11">
        <v>1081.0</v>
      </c>
      <c r="AU29" s="11">
        <v>141.0</v>
      </c>
      <c r="AV29" s="11">
        <v>1222.0</v>
      </c>
      <c r="AW29" s="11">
        <v>76.375</v>
      </c>
      <c r="AX29" s="14"/>
      <c r="AY29" s="11">
        <v>16.0</v>
      </c>
      <c r="AZ29" s="11">
        <v>0.0</v>
      </c>
      <c r="BA29" s="11">
        <v>1040.0</v>
      </c>
      <c r="BB29" s="11">
        <v>157.0</v>
      </c>
      <c r="BC29" s="11">
        <v>1197.0</v>
      </c>
      <c r="BD29" s="11">
        <v>74.8125</v>
      </c>
      <c r="BE29" s="11"/>
    </row>
    <row r="30" ht="15.75" customHeight="1">
      <c r="A30" s="11" t="s">
        <v>365</v>
      </c>
      <c r="B30" s="11" t="s">
        <v>16</v>
      </c>
      <c r="C30" s="11">
        <v>71.25</v>
      </c>
      <c r="D30" s="11">
        <v>189.0</v>
      </c>
      <c r="E30" s="11">
        <v>4.42</v>
      </c>
      <c r="F30" s="11">
        <f t="shared" si="1"/>
        <v>1.117851428</v>
      </c>
      <c r="G30" s="11">
        <v>11.0</v>
      </c>
      <c r="H30" s="11">
        <f t="shared" si="11"/>
        <v>-0.8336878678</v>
      </c>
      <c r="I30" s="11">
        <v>37.0</v>
      </c>
      <c r="J30" s="11">
        <f t="shared" si="12"/>
        <v>0.4775669329</v>
      </c>
      <c r="K30" s="11">
        <v>124.0</v>
      </c>
      <c r="L30" s="11">
        <f t="shared" si="13"/>
        <v>0.1542218148</v>
      </c>
      <c r="M30" s="11"/>
      <c r="N30" s="11"/>
      <c r="O30" s="11"/>
      <c r="P30" s="11"/>
      <c r="Q30" s="11">
        <f t="shared" si="6"/>
        <v>0.9159523081</v>
      </c>
      <c r="R30" s="11">
        <f t="shared" si="7"/>
        <v>0.228988077</v>
      </c>
      <c r="S30" s="11"/>
      <c r="T30" s="11"/>
      <c r="U30" s="11"/>
      <c r="V30" s="14"/>
      <c r="W30" s="11">
        <v>9.0</v>
      </c>
      <c r="X30" s="11">
        <v>0.0</v>
      </c>
      <c r="Y30" s="11">
        <v>15.0</v>
      </c>
      <c r="Z30" s="11">
        <v>142.0</v>
      </c>
      <c r="AA30" s="11">
        <v>157.0</v>
      </c>
      <c r="AB30" s="11">
        <v>17.4444444444444</v>
      </c>
      <c r="AC30" s="14"/>
      <c r="AD30" s="11"/>
      <c r="AE30" s="11"/>
      <c r="AF30" s="11"/>
      <c r="AG30" s="11"/>
      <c r="AH30" s="11">
        <v>0.0</v>
      </c>
      <c r="AI30" s="11"/>
      <c r="AJ30" s="14"/>
      <c r="AK30" s="11"/>
      <c r="AL30" s="11"/>
      <c r="AM30" s="11"/>
      <c r="AN30" s="11"/>
      <c r="AO30" s="11">
        <v>0.0</v>
      </c>
      <c r="AP30" s="11"/>
      <c r="AQ30" s="14"/>
      <c r="AR30" s="11"/>
      <c r="AS30" s="11"/>
      <c r="AT30" s="11"/>
      <c r="AU30" s="11"/>
      <c r="AV30" s="11">
        <v>0.0</v>
      </c>
      <c r="AW30" s="11"/>
      <c r="AX30" s="14"/>
      <c r="AY30" s="11"/>
      <c r="AZ30" s="11"/>
      <c r="BA30" s="11"/>
      <c r="BB30" s="11"/>
      <c r="BC30" s="11">
        <v>0.0</v>
      </c>
      <c r="BD30" s="11"/>
      <c r="BE30" s="11"/>
    </row>
    <row r="31" ht="15.75" customHeight="1">
      <c r="A31" s="11" t="s">
        <v>378</v>
      </c>
      <c r="B31" s="11" t="s">
        <v>16</v>
      </c>
      <c r="C31" s="11">
        <v>72.13</v>
      </c>
      <c r="D31" s="11">
        <v>216.0</v>
      </c>
      <c r="E31" s="11">
        <v>4.41</v>
      </c>
      <c r="F31" s="11">
        <f t="shared" si="1"/>
        <v>1.214833972</v>
      </c>
      <c r="G31" s="11"/>
      <c r="H31" s="11"/>
      <c r="I31" s="11">
        <v>34.5</v>
      </c>
      <c r="J31" s="11">
        <f t="shared" si="12"/>
        <v>-0.4775669329</v>
      </c>
      <c r="K31" s="11">
        <v>117.0</v>
      </c>
      <c r="L31" s="11">
        <f t="shared" si="13"/>
        <v>-1.09707791</v>
      </c>
      <c r="M31" s="11">
        <v>4.3</v>
      </c>
      <c r="N31" s="11">
        <f t="shared" ref="N31:N32" si="18">STANDARDIZE(M31,$M$61,$M$62)*-1</f>
        <v>-1.071347211</v>
      </c>
      <c r="O31" s="11">
        <v>7.1</v>
      </c>
      <c r="P31" s="11">
        <f t="shared" ref="P31:P32" si="19">STANDARDIZE(O31,$O$61,$O$62)*-1</f>
        <v>-1.450985267</v>
      </c>
      <c r="Q31" s="11">
        <f t="shared" si="6"/>
        <v>-2.882143349</v>
      </c>
      <c r="R31" s="11">
        <f t="shared" si="7"/>
        <v>-0.5764286698</v>
      </c>
      <c r="S31" s="11">
        <v>5.0</v>
      </c>
      <c r="T31" s="11">
        <v>134.0</v>
      </c>
      <c r="U31" s="11">
        <v>115.0</v>
      </c>
      <c r="V31" s="14"/>
      <c r="W31" s="11">
        <v>2.0</v>
      </c>
      <c r="X31" s="11">
        <v>0.0</v>
      </c>
      <c r="Y31" s="11">
        <v>3.0</v>
      </c>
      <c r="Z31" s="11">
        <v>44.0</v>
      </c>
      <c r="AA31" s="11">
        <v>47.0</v>
      </c>
      <c r="AB31" s="11">
        <v>23.5</v>
      </c>
      <c r="AC31" s="14"/>
      <c r="AD31" s="11"/>
      <c r="AE31" s="11"/>
      <c r="AF31" s="11"/>
      <c r="AG31" s="11"/>
      <c r="AH31" s="11">
        <v>0.0</v>
      </c>
      <c r="AI31" s="11"/>
      <c r="AJ31" s="14"/>
      <c r="AK31" s="11"/>
      <c r="AL31" s="11"/>
      <c r="AM31" s="11"/>
      <c r="AN31" s="11"/>
      <c r="AO31" s="11">
        <v>0.0</v>
      </c>
      <c r="AP31" s="11"/>
      <c r="AQ31" s="14"/>
      <c r="AR31" s="11"/>
      <c r="AS31" s="11"/>
      <c r="AT31" s="11"/>
      <c r="AU31" s="11"/>
      <c r="AV31" s="11">
        <v>0.0</v>
      </c>
      <c r="AW31" s="11"/>
      <c r="AX31" s="14"/>
      <c r="AY31" s="11"/>
      <c r="AZ31" s="11"/>
      <c r="BA31" s="11"/>
      <c r="BB31" s="11"/>
      <c r="BC31" s="11">
        <v>0.0</v>
      </c>
      <c r="BD31" s="11"/>
      <c r="BE31" s="11"/>
    </row>
    <row r="32" ht="15.75" customHeight="1">
      <c r="A32" s="11" t="s">
        <v>394</v>
      </c>
      <c r="B32" s="11" t="s">
        <v>16</v>
      </c>
      <c r="C32" s="11">
        <v>68.88</v>
      </c>
      <c r="D32" s="11">
        <v>181.0</v>
      </c>
      <c r="E32" s="11">
        <v>4.42</v>
      </c>
      <c r="F32" s="11">
        <f t="shared" si="1"/>
        <v>1.117851428</v>
      </c>
      <c r="G32" s="11">
        <v>12.0</v>
      </c>
      <c r="H32" s="11">
        <f t="shared" ref="H32:H43" si="20">STANDARDIZE(G32,$G$61,$G$62)</f>
        <v>-0.6252659009</v>
      </c>
      <c r="I32" s="11">
        <v>40.5</v>
      </c>
      <c r="J32" s="11">
        <f t="shared" si="12"/>
        <v>1.814754345</v>
      </c>
      <c r="K32" s="11">
        <v>128.0</v>
      </c>
      <c r="L32" s="11">
        <f t="shared" si="13"/>
        <v>0.869250229</v>
      </c>
      <c r="M32" s="11">
        <v>4.1</v>
      </c>
      <c r="N32" s="11">
        <f t="shared" si="18"/>
        <v>0.580055041</v>
      </c>
      <c r="O32" s="11">
        <v>6.89</v>
      </c>
      <c r="P32" s="11">
        <f t="shared" si="19"/>
        <v>-0.08876615753</v>
      </c>
      <c r="Q32" s="11">
        <f t="shared" si="6"/>
        <v>3.667878985</v>
      </c>
      <c r="R32" s="11">
        <f t="shared" si="7"/>
        <v>0.6113131642</v>
      </c>
      <c r="S32" s="11">
        <v>5.0</v>
      </c>
      <c r="T32" s="11">
        <v>145.0</v>
      </c>
      <c r="U32" s="11">
        <v>125.0</v>
      </c>
      <c r="V32" s="14"/>
      <c r="W32" s="11"/>
      <c r="X32" s="11"/>
      <c r="Y32" s="11"/>
      <c r="Z32" s="11"/>
      <c r="AA32" s="11">
        <v>0.0</v>
      </c>
      <c r="AB32" s="11"/>
      <c r="AC32" s="14"/>
      <c r="AD32" s="11">
        <v>13.0</v>
      </c>
      <c r="AE32" s="11">
        <v>0.0</v>
      </c>
      <c r="AF32" s="11">
        <v>129.0</v>
      </c>
      <c r="AG32" s="11">
        <v>57.0</v>
      </c>
      <c r="AH32" s="11">
        <v>186.0</v>
      </c>
      <c r="AI32" s="11">
        <v>14.3076923076923</v>
      </c>
      <c r="AJ32" s="14"/>
      <c r="AK32" s="11">
        <v>14.0</v>
      </c>
      <c r="AL32" s="11">
        <v>0.0</v>
      </c>
      <c r="AM32" s="11">
        <v>287.0</v>
      </c>
      <c r="AN32" s="11">
        <v>88.0</v>
      </c>
      <c r="AO32" s="11">
        <v>375.0</v>
      </c>
      <c r="AP32" s="11">
        <v>26.7857142857143</v>
      </c>
      <c r="AQ32" s="14"/>
      <c r="AR32" s="11">
        <v>6.0</v>
      </c>
      <c r="AS32" s="11">
        <v>0.0</v>
      </c>
      <c r="AT32" s="11">
        <v>219.0</v>
      </c>
      <c r="AU32" s="11">
        <v>72.0</v>
      </c>
      <c r="AV32" s="11">
        <v>291.0</v>
      </c>
      <c r="AW32" s="11">
        <v>48.5</v>
      </c>
      <c r="AX32" s="14"/>
      <c r="AY32" s="11"/>
      <c r="AZ32" s="11"/>
      <c r="BA32" s="11"/>
      <c r="BB32" s="11"/>
      <c r="BC32" s="11">
        <v>0.0</v>
      </c>
      <c r="BD32" s="11"/>
      <c r="BE32" s="11"/>
    </row>
    <row r="33" ht="15.75" customHeight="1">
      <c r="A33" s="11" t="s">
        <v>406</v>
      </c>
      <c r="B33" s="11" t="s">
        <v>16</v>
      </c>
      <c r="C33" s="11">
        <v>71.75</v>
      </c>
      <c r="D33" s="11">
        <v>195.0</v>
      </c>
      <c r="E33" s="11">
        <v>4.44</v>
      </c>
      <c r="F33" s="11">
        <f t="shared" si="1"/>
        <v>0.9238863402</v>
      </c>
      <c r="G33" s="11">
        <v>13.0</v>
      </c>
      <c r="H33" s="11">
        <f t="shared" si="20"/>
        <v>-0.4168439339</v>
      </c>
      <c r="I33" s="11">
        <v>35.5</v>
      </c>
      <c r="J33" s="11">
        <f t="shared" si="12"/>
        <v>-0.09551338659</v>
      </c>
      <c r="K33" s="11">
        <v>116.0</v>
      </c>
      <c r="L33" s="11">
        <f t="shared" si="13"/>
        <v>-1.275835014</v>
      </c>
      <c r="M33" s="11"/>
      <c r="N33" s="11"/>
      <c r="O33" s="11"/>
      <c r="P33" s="11"/>
      <c r="Q33" s="11">
        <f t="shared" si="6"/>
        <v>-0.8643059938</v>
      </c>
      <c r="R33" s="11">
        <f t="shared" si="7"/>
        <v>-0.2160764985</v>
      </c>
      <c r="S33" s="11">
        <v>5.0</v>
      </c>
      <c r="T33" s="11">
        <v>150.0</v>
      </c>
      <c r="U33" s="11">
        <v>128.0</v>
      </c>
      <c r="V33" s="14"/>
      <c r="W33" s="11"/>
      <c r="X33" s="11"/>
      <c r="Y33" s="11"/>
      <c r="Z33" s="11"/>
      <c r="AA33" s="11">
        <v>0.0</v>
      </c>
      <c r="AB33" s="11"/>
      <c r="AC33" s="14"/>
      <c r="AD33" s="11"/>
      <c r="AE33" s="11"/>
      <c r="AF33" s="11"/>
      <c r="AG33" s="11"/>
      <c r="AH33" s="11">
        <v>0.0</v>
      </c>
      <c r="AI33" s="11"/>
      <c r="AJ33" s="14"/>
      <c r="AK33" s="11"/>
      <c r="AL33" s="11"/>
      <c r="AM33" s="11"/>
      <c r="AN33" s="11"/>
      <c r="AO33" s="11">
        <v>0.0</v>
      </c>
      <c r="AP33" s="11"/>
      <c r="AQ33" s="14"/>
      <c r="AR33" s="11"/>
      <c r="AS33" s="11"/>
      <c r="AT33" s="11"/>
      <c r="AU33" s="11"/>
      <c r="AV33" s="11">
        <v>0.0</v>
      </c>
      <c r="AW33" s="11"/>
      <c r="AX33" s="14"/>
      <c r="AY33" s="11"/>
      <c r="AZ33" s="11"/>
      <c r="BA33" s="11"/>
      <c r="BB33" s="11"/>
      <c r="BC33" s="11">
        <v>0.0</v>
      </c>
      <c r="BD33" s="11"/>
      <c r="BE33" s="11"/>
    </row>
    <row r="34" ht="15.75" customHeight="1">
      <c r="A34" s="11" t="s">
        <v>407</v>
      </c>
      <c r="B34" s="11" t="s">
        <v>16</v>
      </c>
      <c r="C34" s="11">
        <v>74.0</v>
      </c>
      <c r="D34" s="11">
        <v>202.0</v>
      </c>
      <c r="E34" s="11">
        <v>4.51</v>
      </c>
      <c r="F34" s="11">
        <f t="shared" si="1"/>
        <v>0.2450085322</v>
      </c>
      <c r="G34" s="11">
        <v>9.0</v>
      </c>
      <c r="H34" s="11">
        <f t="shared" si="20"/>
        <v>-1.250531802</v>
      </c>
      <c r="I34" s="11">
        <v>34.0</v>
      </c>
      <c r="J34" s="11">
        <f t="shared" si="12"/>
        <v>-0.6685937061</v>
      </c>
      <c r="K34" s="11">
        <v>128.0</v>
      </c>
      <c r="L34" s="11">
        <f t="shared" si="13"/>
        <v>0.869250229</v>
      </c>
      <c r="M34" s="11"/>
      <c r="N34" s="11"/>
      <c r="O34" s="11"/>
      <c r="P34" s="11"/>
      <c r="Q34" s="11">
        <f t="shared" si="6"/>
        <v>-0.8048667467</v>
      </c>
      <c r="R34" s="11">
        <f t="shared" si="7"/>
        <v>-0.2012166867</v>
      </c>
      <c r="S34" s="11">
        <v>5.0</v>
      </c>
      <c r="T34" s="11">
        <v>138.0</v>
      </c>
      <c r="U34" s="11">
        <v>119.0</v>
      </c>
      <c r="V34" s="14"/>
      <c r="W34" s="11"/>
      <c r="X34" s="11"/>
      <c r="Y34" s="11"/>
      <c r="Z34" s="11"/>
      <c r="AA34" s="11">
        <v>0.0</v>
      </c>
      <c r="AB34" s="11"/>
      <c r="AC34" s="14"/>
      <c r="AD34" s="11">
        <v>10.0</v>
      </c>
      <c r="AE34" s="11">
        <v>0.0</v>
      </c>
      <c r="AF34" s="11">
        <v>300.0</v>
      </c>
      <c r="AG34" s="11">
        <v>71.0</v>
      </c>
      <c r="AH34" s="11">
        <v>371.0</v>
      </c>
      <c r="AI34" s="11">
        <v>37.1</v>
      </c>
      <c r="AJ34" s="14"/>
      <c r="AK34" s="11">
        <v>1.0</v>
      </c>
      <c r="AL34" s="11">
        <v>0.0</v>
      </c>
      <c r="AM34" s="11">
        <v>0.0</v>
      </c>
      <c r="AN34" s="11">
        <v>3.0</v>
      </c>
      <c r="AO34" s="11">
        <v>3.0</v>
      </c>
      <c r="AP34" s="11">
        <v>3.0</v>
      </c>
      <c r="AQ34" s="14"/>
      <c r="AR34" s="11">
        <v>9.0</v>
      </c>
      <c r="AS34" s="11">
        <v>0.0</v>
      </c>
      <c r="AT34" s="11">
        <v>76.0</v>
      </c>
      <c r="AU34" s="11">
        <v>68.0</v>
      </c>
      <c r="AV34" s="11">
        <v>144.0</v>
      </c>
      <c r="AW34" s="11">
        <v>16.0</v>
      </c>
      <c r="AX34" s="14"/>
      <c r="AY34" s="11"/>
      <c r="AZ34" s="11"/>
      <c r="BA34" s="11"/>
      <c r="BB34" s="11"/>
      <c r="BC34" s="11">
        <v>0.0</v>
      </c>
      <c r="BD34" s="11"/>
      <c r="BE34" s="11"/>
    </row>
    <row r="35" ht="15.75" customHeight="1">
      <c r="A35" s="11" t="s">
        <v>423</v>
      </c>
      <c r="B35" s="11" t="s">
        <v>16</v>
      </c>
      <c r="C35" s="11">
        <v>68.75</v>
      </c>
      <c r="D35" s="11">
        <v>186.0</v>
      </c>
      <c r="E35" s="11">
        <v>4.5</v>
      </c>
      <c r="F35" s="11">
        <f t="shared" si="1"/>
        <v>0.3419910762</v>
      </c>
      <c r="G35" s="11">
        <v>4.0</v>
      </c>
      <c r="H35" s="11">
        <f t="shared" si="20"/>
        <v>-2.292641637</v>
      </c>
      <c r="I35" s="11">
        <v>34.0</v>
      </c>
      <c r="J35" s="11">
        <f t="shared" si="12"/>
        <v>-0.6685937061</v>
      </c>
      <c r="K35" s="11">
        <v>117.0</v>
      </c>
      <c r="L35" s="11">
        <f t="shared" si="13"/>
        <v>-1.09707791</v>
      </c>
      <c r="M35" s="11">
        <v>4.14</v>
      </c>
      <c r="N35" s="11">
        <f t="shared" ref="N35:N36" si="21">STANDARDIZE(M35,$M$61,$M$62)*-1</f>
        <v>0.2497745906</v>
      </c>
      <c r="O35" s="11">
        <v>6.87</v>
      </c>
      <c r="P35" s="11">
        <f t="shared" ref="P35:P36" si="22">STANDARDIZE(O35,$O$61,$O$62)*-1</f>
        <v>0.04096899578</v>
      </c>
      <c r="Q35" s="11">
        <f t="shared" si="6"/>
        <v>-3.42557859</v>
      </c>
      <c r="R35" s="11">
        <f t="shared" si="7"/>
        <v>-0.570929765</v>
      </c>
      <c r="S35" s="11">
        <v>3.0</v>
      </c>
      <c r="T35" s="11">
        <v>69.0</v>
      </c>
      <c r="U35" s="11">
        <v>63.0</v>
      </c>
      <c r="V35" s="14"/>
      <c r="W35" s="11">
        <v>13.0</v>
      </c>
      <c r="X35" s="11">
        <v>0.0</v>
      </c>
      <c r="Y35" s="11">
        <v>779.0</v>
      </c>
      <c r="Z35" s="11">
        <v>126.0</v>
      </c>
      <c r="AA35" s="11">
        <v>905.0</v>
      </c>
      <c r="AB35" s="11">
        <v>69.6153846153846</v>
      </c>
      <c r="AC35" s="14"/>
      <c r="AD35" s="11">
        <v>13.0</v>
      </c>
      <c r="AE35" s="11">
        <v>0.0</v>
      </c>
      <c r="AF35" s="11">
        <v>426.0</v>
      </c>
      <c r="AG35" s="11">
        <v>24.0</v>
      </c>
      <c r="AH35" s="11">
        <v>450.0</v>
      </c>
      <c r="AI35" s="11">
        <v>34.6153846153846</v>
      </c>
      <c r="AJ35" s="14"/>
      <c r="AK35" s="11">
        <v>14.0</v>
      </c>
      <c r="AL35" s="11">
        <v>0.0</v>
      </c>
      <c r="AM35" s="11">
        <v>885.0</v>
      </c>
      <c r="AN35" s="11">
        <v>113.0</v>
      </c>
      <c r="AO35" s="11">
        <v>998.0</v>
      </c>
      <c r="AP35" s="11">
        <v>71.2857142857143</v>
      </c>
      <c r="AQ35" s="14"/>
      <c r="AR35" s="11">
        <v>10.0</v>
      </c>
      <c r="AS35" s="11">
        <v>0.0</v>
      </c>
      <c r="AT35" s="11">
        <v>560.0</v>
      </c>
      <c r="AU35" s="11">
        <v>37.0</v>
      </c>
      <c r="AV35" s="11">
        <v>597.0</v>
      </c>
      <c r="AW35" s="11">
        <v>59.7</v>
      </c>
      <c r="AX35" s="14"/>
      <c r="AY35" s="11">
        <v>16.0</v>
      </c>
      <c r="AZ35" s="11">
        <v>0.0</v>
      </c>
      <c r="BA35" s="11">
        <v>1053.0</v>
      </c>
      <c r="BB35" s="11">
        <v>208.0</v>
      </c>
      <c r="BC35" s="11">
        <v>1261.0</v>
      </c>
      <c r="BD35" s="11">
        <v>78.8125</v>
      </c>
      <c r="BE35" s="11"/>
    </row>
    <row r="36" ht="15.75" customHeight="1">
      <c r="A36" s="11" t="s">
        <v>429</v>
      </c>
      <c r="B36" s="11" t="s">
        <v>16</v>
      </c>
      <c r="C36" s="11">
        <v>71.25</v>
      </c>
      <c r="D36" s="11">
        <v>186.0</v>
      </c>
      <c r="E36" s="11">
        <v>4.51</v>
      </c>
      <c r="F36" s="11">
        <f t="shared" si="1"/>
        <v>0.2450085322</v>
      </c>
      <c r="G36" s="11">
        <v>16.0</v>
      </c>
      <c r="H36" s="11">
        <f t="shared" si="20"/>
        <v>0.208421967</v>
      </c>
      <c r="I36" s="11">
        <v>35.5</v>
      </c>
      <c r="J36" s="11">
        <f t="shared" si="12"/>
        <v>-0.09551338659</v>
      </c>
      <c r="K36" s="11">
        <v>127.0</v>
      </c>
      <c r="L36" s="11">
        <f t="shared" si="13"/>
        <v>0.6904931254</v>
      </c>
      <c r="M36" s="11">
        <v>4.02</v>
      </c>
      <c r="N36" s="11">
        <f t="shared" si="21"/>
        <v>1.240615942</v>
      </c>
      <c r="O36" s="11">
        <v>6.52</v>
      </c>
      <c r="P36" s="11">
        <f t="shared" si="22"/>
        <v>2.311334179</v>
      </c>
      <c r="Q36" s="11">
        <f t="shared" si="6"/>
        <v>4.600360359</v>
      </c>
      <c r="R36" s="11">
        <f t="shared" si="7"/>
        <v>0.7667267264</v>
      </c>
      <c r="S36" s="11">
        <v>3.0</v>
      </c>
      <c r="T36" s="11">
        <v>93.0</v>
      </c>
      <c r="U36" s="11">
        <v>82.0</v>
      </c>
      <c r="V36" s="14"/>
      <c r="W36" s="11">
        <v>5.0</v>
      </c>
      <c r="X36" s="11">
        <v>0.0</v>
      </c>
      <c r="Y36" s="11">
        <v>64.0</v>
      </c>
      <c r="Z36" s="11">
        <v>11.0</v>
      </c>
      <c r="AA36" s="11">
        <v>75.0</v>
      </c>
      <c r="AB36" s="11">
        <v>15.0</v>
      </c>
      <c r="AC36" s="14"/>
      <c r="AD36" s="11">
        <v>10.0</v>
      </c>
      <c r="AE36" s="11">
        <v>0.0</v>
      </c>
      <c r="AF36" s="11">
        <v>136.0</v>
      </c>
      <c r="AG36" s="11">
        <v>95.0</v>
      </c>
      <c r="AH36" s="11">
        <v>231.0</v>
      </c>
      <c r="AI36" s="11">
        <v>23.1</v>
      </c>
      <c r="AJ36" s="14"/>
      <c r="AK36" s="11">
        <v>2.0</v>
      </c>
      <c r="AL36" s="11">
        <v>0.0</v>
      </c>
      <c r="AM36" s="11">
        <v>30.0</v>
      </c>
      <c r="AN36" s="11">
        <v>12.0</v>
      </c>
      <c r="AO36" s="11">
        <v>42.0</v>
      </c>
      <c r="AP36" s="11">
        <v>21.0</v>
      </c>
      <c r="AQ36" s="14"/>
      <c r="AR36" s="11">
        <v>3.0</v>
      </c>
      <c r="AS36" s="11">
        <v>0.0</v>
      </c>
      <c r="AT36" s="11">
        <v>54.0</v>
      </c>
      <c r="AU36" s="11">
        <v>18.0</v>
      </c>
      <c r="AV36" s="11">
        <v>72.0</v>
      </c>
      <c r="AW36" s="11">
        <v>24.0</v>
      </c>
      <c r="AX36" s="14"/>
      <c r="AY36" s="11"/>
      <c r="AZ36" s="11"/>
      <c r="BA36" s="11"/>
      <c r="BB36" s="11"/>
      <c r="BC36" s="11">
        <v>0.0</v>
      </c>
      <c r="BD36" s="11"/>
      <c r="BE36" s="11"/>
    </row>
    <row r="37" ht="15.75" customHeight="1">
      <c r="A37" s="11" t="s">
        <v>431</v>
      </c>
      <c r="B37" s="11" t="s">
        <v>16</v>
      </c>
      <c r="C37" s="11">
        <v>73.5</v>
      </c>
      <c r="D37" s="11">
        <v>210.0</v>
      </c>
      <c r="E37" s="11">
        <v>4.43</v>
      </c>
      <c r="F37" s="11">
        <f t="shared" si="1"/>
        <v>1.020868884</v>
      </c>
      <c r="G37" s="11">
        <v>14.0</v>
      </c>
      <c r="H37" s="11">
        <f t="shared" si="20"/>
        <v>-0.208421967</v>
      </c>
      <c r="I37" s="11">
        <v>40.5</v>
      </c>
      <c r="J37" s="11">
        <f t="shared" si="12"/>
        <v>1.814754345</v>
      </c>
      <c r="K37" s="11">
        <v>132.0</v>
      </c>
      <c r="L37" s="11">
        <f t="shared" si="13"/>
        <v>1.584278643</v>
      </c>
      <c r="M37" s="11"/>
      <c r="N37" s="11"/>
      <c r="O37" s="11"/>
      <c r="P37" s="11"/>
      <c r="Q37" s="11">
        <f t="shared" si="6"/>
        <v>4.211479906</v>
      </c>
      <c r="R37" s="11">
        <f t="shared" si="7"/>
        <v>1.052869976</v>
      </c>
      <c r="S37" s="11">
        <v>1.0</v>
      </c>
      <c r="T37" s="11">
        <v>25.0</v>
      </c>
      <c r="U37" s="11">
        <v>24.0</v>
      </c>
      <c r="V37" s="14"/>
      <c r="W37" s="11">
        <v>13.0</v>
      </c>
      <c r="X37" s="11">
        <v>0.0</v>
      </c>
      <c r="Y37" s="11">
        <v>675.0</v>
      </c>
      <c r="Z37" s="11">
        <v>63.0</v>
      </c>
      <c r="AA37" s="11">
        <v>738.0</v>
      </c>
      <c r="AB37" s="11">
        <v>56.7692307692308</v>
      </c>
      <c r="AC37" s="14"/>
      <c r="AD37" s="11">
        <v>16.0</v>
      </c>
      <c r="AE37" s="11">
        <v>0.0</v>
      </c>
      <c r="AF37" s="11">
        <v>1027.0</v>
      </c>
      <c r="AG37" s="11">
        <v>93.0</v>
      </c>
      <c r="AH37" s="11">
        <v>1120.0</v>
      </c>
      <c r="AI37" s="11">
        <v>70.0</v>
      </c>
      <c r="AJ37" s="14"/>
      <c r="AK37" s="11">
        <v>16.0</v>
      </c>
      <c r="AL37" s="11">
        <v>0.0</v>
      </c>
      <c r="AM37" s="11">
        <v>1015.0</v>
      </c>
      <c r="AN37" s="11">
        <v>23.0</v>
      </c>
      <c r="AO37" s="11">
        <v>1038.0</v>
      </c>
      <c r="AP37" s="11">
        <v>64.875</v>
      </c>
      <c r="AQ37" s="14"/>
      <c r="AR37" s="11">
        <v>14.0</v>
      </c>
      <c r="AS37" s="11">
        <v>0.0</v>
      </c>
      <c r="AT37" s="11">
        <v>786.0</v>
      </c>
      <c r="AU37" s="11">
        <v>16.0</v>
      </c>
      <c r="AV37" s="11">
        <v>802.0</v>
      </c>
      <c r="AW37" s="11">
        <v>57.2857142857143</v>
      </c>
      <c r="AX37" s="14"/>
      <c r="AY37" s="11">
        <v>16.0</v>
      </c>
      <c r="AZ37" s="11">
        <v>0.0</v>
      </c>
      <c r="BA37" s="11">
        <v>904.0</v>
      </c>
      <c r="BB37" s="11">
        <v>15.0</v>
      </c>
      <c r="BC37" s="11">
        <v>919.0</v>
      </c>
      <c r="BD37" s="11">
        <v>57.4375</v>
      </c>
      <c r="BE37" s="11"/>
    </row>
    <row r="38" ht="15.75" customHeight="1">
      <c r="A38" s="11" t="s">
        <v>51</v>
      </c>
      <c r="B38" s="11" t="s">
        <v>52</v>
      </c>
      <c r="C38" s="11">
        <v>72.5</v>
      </c>
      <c r="D38" s="11">
        <v>211.0</v>
      </c>
      <c r="E38" s="11">
        <v>4.56</v>
      </c>
      <c r="F38" s="11">
        <f t="shared" si="1"/>
        <v>-0.2399041878</v>
      </c>
      <c r="G38" s="11">
        <v>17.0</v>
      </c>
      <c r="H38" s="11">
        <f t="shared" si="20"/>
        <v>0.4168439339</v>
      </c>
      <c r="I38" s="11"/>
      <c r="J38" s="11"/>
      <c r="K38" s="11"/>
      <c r="L38" s="11"/>
      <c r="M38" s="11"/>
      <c r="N38" s="11"/>
      <c r="O38" s="11"/>
      <c r="P38" s="11"/>
      <c r="Q38" s="11">
        <f t="shared" si="6"/>
        <v>0.1769397461</v>
      </c>
      <c r="R38" s="11">
        <f t="shared" si="7"/>
        <v>0.08846987307</v>
      </c>
      <c r="S38" s="11">
        <v>6.0</v>
      </c>
      <c r="T38" s="11">
        <v>191.0</v>
      </c>
      <c r="U38" s="11">
        <v>157.0</v>
      </c>
      <c r="V38" s="14"/>
      <c r="W38" s="11">
        <v>11.0</v>
      </c>
      <c r="X38" s="11">
        <v>0.0</v>
      </c>
      <c r="Y38" s="11">
        <v>334.0</v>
      </c>
      <c r="Z38" s="11">
        <v>118.0</v>
      </c>
      <c r="AA38" s="11">
        <v>452.0</v>
      </c>
      <c r="AB38" s="11">
        <v>41.0909090909091</v>
      </c>
      <c r="AC38" s="14"/>
      <c r="AD38" s="11">
        <v>6.0</v>
      </c>
      <c r="AE38" s="11">
        <v>0.0</v>
      </c>
      <c r="AF38" s="11">
        <v>127.0</v>
      </c>
      <c r="AG38" s="11">
        <v>59.0</v>
      </c>
      <c r="AH38" s="11">
        <v>186.0</v>
      </c>
      <c r="AI38" s="11">
        <v>31.0</v>
      </c>
      <c r="AJ38" s="14"/>
      <c r="AK38" s="11">
        <v>15.0</v>
      </c>
      <c r="AL38" s="11">
        <v>0.0</v>
      </c>
      <c r="AM38" s="11">
        <v>686.0</v>
      </c>
      <c r="AN38" s="11">
        <v>101.0</v>
      </c>
      <c r="AO38" s="11">
        <v>787.0</v>
      </c>
      <c r="AP38" s="11">
        <v>52.4666666666667</v>
      </c>
      <c r="AQ38" s="14"/>
      <c r="AR38" s="11">
        <v>9.0</v>
      </c>
      <c r="AS38" s="11">
        <v>0.0</v>
      </c>
      <c r="AT38" s="11">
        <v>468.0</v>
      </c>
      <c r="AU38" s="11">
        <v>23.0</v>
      </c>
      <c r="AV38" s="11">
        <v>491.0</v>
      </c>
      <c r="AW38" s="11">
        <v>54.5555555555556</v>
      </c>
      <c r="AX38" s="14"/>
      <c r="AY38" s="11"/>
      <c r="AZ38" s="11"/>
      <c r="BA38" s="11"/>
      <c r="BB38" s="11"/>
      <c r="BC38" s="11">
        <v>0.0</v>
      </c>
      <c r="BD38" s="11"/>
      <c r="BE38" s="11"/>
    </row>
    <row r="39" ht="15.75" customHeight="1">
      <c r="A39" s="11" t="s">
        <v>68</v>
      </c>
      <c r="B39" s="11" t="s">
        <v>52</v>
      </c>
      <c r="C39" s="11">
        <v>72.25</v>
      </c>
      <c r="D39" s="11">
        <v>215.0</v>
      </c>
      <c r="E39" s="11">
        <v>4.74</v>
      </c>
      <c r="F39" s="11">
        <f t="shared" si="1"/>
        <v>-1.98558998</v>
      </c>
      <c r="G39" s="11">
        <v>19.0</v>
      </c>
      <c r="H39" s="11">
        <f t="shared" si="20"/>
        <v>0.8336878678</v>
      </c>
      <c r="I39" s="11">
        <v>34.5</v>
      </c>
      <c r="J39" s="11">
        <f t="shared" ref="J39:J42" si="23">STANDARDIZE(I39,$I$61,$I$62)</f>
        <v>-0.4775669329</v>
      </c>
      <c r="K39" s="11">
        <v>122.0</v>
      </c>
      <c r="L39" s="11">
        <f t="shared" ref="L39:L42" si="24">STANDARDIZE(K39,$K$61,$K$62)</f>
        <v>-0.2032923923</v>
      </c>
      <c r="M39" s="11">
        <v>4.44</v>
      </c>
      <c r="N39" s="11">
        <f t="shared" ref="N39:N40" si="25">STANDARDIZE(M39,$M$61,$M$62)*-1</f>
        <v>-2.227328787</v>
      </c>
      <c r="O39" s="11">
        <v>7.07</v>
      </c>
      <c r="P39" s="11">
        <f t="shared" ref="P39:P42" si="26">STANDARDIZE(O39,$O$61,$O$62)*-1</f>
        <v>-1.256382537</v>
      </c>
      <c r="Q39" s="11">
        <f t="shared" si="6"/>
        <v>-5.316472762</v>
      </c>
      <c r="R39" s="11">
        <f t="shared" si="7"/>
        <v>-0.8860787936</v>
      </c>
      <c r="S39" s="11"/>
      <c r="T39" s="11"/>
      <c r="U39" s="11"/>
      <c r="V39" s="14"/>
      <c r="W39" s="11">
        <v>4.0</v>
      </c>
      <c r="X39" s="11">
        <v>0.0</v>
      </c>
      <c r="Y39" s="11">
        <v>0.0</v>
      </c>
      <c r="Z39" s="11">
        <v>38.0</v>
      </c>
      <c r="AA39" s="11">
        <v>38.0</v>
      </c>
      <c r="AB39" s="11">
        <v>9.5</v>
      </c>
      <c r="AC39" s="14"/>
      <c r="AD39" s="11">
        <v>15.0</v>
      </c>
      <c r="AE39" s="11">
        <v>0.0</v>
      </c>
      <c r="AF39" s="11">
        <v>445.0</v>
      </c>
      <c r="AG39" s="11">
        <v>197.0</v>
      </c>
      <c r="AH39" s="11">
        <v>642.0</v>
      </c>
      <c r="AI39" s="11">
        <v>42.8</v>
      </c>
      <c r="AJ39" s="14"/>
      <c r="AK39" s="11">
        <v>16.0</v>
      </c>
      <c r="AL39" s="11">
        <v>0.0</v>
      </c>
      <c r="AM39" s="11">
        <v>890.0</v>
      </c>
      <c r="AN39" s="11">
        <v>82.0</v>
      </c>
      <c r="AO39" s="11">
        <v>972.0</v>
      </c>
      <c r="AP39" s="11">
        <v>60.75</v>
      </c>
      <c r="AQ39" s="14"/>
      <c r="AR39" s="11">
        <v>16.0</v>
      </c>
      <c r="AS39" s="11">
        <v>0.0</v>
      </c>
      <c r="AT39" s="11">
        <v>1012.0</v>
      </c>
      <c r="AU39" s="11">
        <v>82.0</v>
      </c>
      <c r="AV39" s="11">
        <v>1094.0</v>
      </c>
      <c r="AW39" s="11">
        <v>68.375</v>
      </c>
      <c r="AX39" s="14"/>
      <c r="AY39" s="11">
        <v>16.0</v>
      </c>
      <c r="AZ39" s="11">
        <v>0.0</v>
      </c>
      <c r="BA39" s="11">
        <v>675.0</v>
      </c>
      <c r="BB39" s="11">
        <v>236.0</v>
      </c>
      <c r="BC39" s="11">
        <v>911.0</v>
      </c>
      <c r="BD39" s="11">
        <v>56.9375</v>
      </c>
      <c r="BE39" s="11"/>
    </row>
    <row r="40" ht="15.75" customHeight="1">
      <c r="A40" s="11" t="s">
        <v>125</v>
      </c>
      <c r="B40" s="11" t="s">
        <v>52</v>
      </c>
      <c r="C40" s="11">
        <v>70.5</v>
      </c>
      <c r="D40" s="11">
        <v>208.0</v>
      </c>
      <c r="E40" s="11">
        <v>4.67</v>
      </c>
      <c r="F40" s="11">
        <f t="shared" si="1"/>
        <v>-1.306712172</v>
      </c>
      <c r="G40" s="11">
        <v>17.0</v>
      </c>
      <c r="H40" s="11">
        <f t="shared" si="20"/>
        <v>0.4168439339</v>
      </c>
      <c r="I40" s="11">
        <v>37.0</v>
      </c>
      <c r="J40" s="11">
        <f t="shared" si="23"/>
        <v>0.4775669329</v>
      </c>
      <c r="K40" s="11">
        <v>124.0</v>
      </c>
      <c r="L40" s="11">
        <f t="shared" si="24"/>
        <v>0.1542218148</v>
      </c>
      <c r="M40" s="11">
        <v>4.11</v>
      </c>
      <c r="N40" s="11">
        <f t="shared" si="25"/>
        <v>0.4974849284</v>
      </c>
      <c r="O40" s="11">
        <v>6.7</v>
      </c>
      <c r="P40" s="11">
        <f t="shared" si="26"/>
        <v>1.143717799</v>
      </c>
      <c r="Q40" s="11">
        <f t="shared" si="6"/>
        <v>1.383123237</v>
      </c>
      <c r="R40" s="11">
        <f t="shared" si="7"/>
        <v>0.2305205396</v>
      </c>
      <c r="S40" s="11">
        <v>2.0</v>
      </c>
      <c r="T40" s="11">
        <v>57.0</v>
      </c>
      <c r="U40" s="11">
        <v>52.0</v>
      </c>
      <c r="V40" s="14"/>
      <c r="W40" s="11">
        <v>16.0</v>
      </c>
      <c r="X40" s="11">
        <v>0.0</v>
      </c>
      <c r="Y40" s="11">
        <v>797.0</v>
      </c>
      <c r="Z40" s="11">
        <v>197.0</v>
      </c>
      <c r="AA40" s="11">
        <v>994.0</v>
      </c>
      <c r="AB40" s="11">
        <v>62.125</v>
      </c>
      <c r="AC40" s="14"/>
      <c r="AD40" s="11">
        <v>16.0</v>
      </c>
      <c r="AE40" s="11">
        <v>0.0</v>
      </c>
      <c r="AF40" s="11">
        <v>1017.0</v>
      </c>
      <c r="AG40" s="11">
        <v>28.0</v>
      </c>
      <c r="AH40" s="11">
        <v>1045.0</v>
      </c>
      <c r="AI40" s="11">
        <v>65.3125</v>
      </c>
      <c r="AJ40" s="14"/>
      <c r="AK40" s="11">
        <v>11.0</v>
      </c>
      <c r="AL40" s="11">
        <v>0.0</v>
      </c>
      <c r="AM40" s="11">
        <v>263.0</v>
      </c>
      <c r="AN40" s="11">
        <v>144.0</v>
      </c>
      <c r="AO40" s="11">
        <v>407.0</v>
      </c>
      <c r="AP40" s="11">
        <v>37.0</v>
      </c>
      <c r="AQ40" s="14"/>
      <c r="AR40" s="11">
        <v>16.0</v>
      </c>
      <c r="AS40" s="11">
        <v>0.0</v>
      </c>
      <c r="AT40" s="11">
        <v>837.0</v>
      </c>
      <c r="AU40" s="11">
        <v>151.0</v>
      </c>
      <c r="AV40" s="11">
        <v>988.0</v>
      </c>
      <c r="AW40" s="11">
        <v>61.75</v>
      </c>
      <c r="AX40" s="14"/>
      <c r="AY40" s="11">
        <v>16.0</v>
      </c>
      <c r="AZ40" s="11">
        <v>0.0</v>
      </c>
      <c r="BA40" s="11">
        <v>1092.0</v>
      </c>
      <c r="BB40" s="11">
        <v>86.0</v>
      </c>
      <c r="BC40" s="11">
        <v>1178.0</v>
      </c>
      <c r="BD40" s="11">
        <v>73.625</v>
      </c>
      <c r="BE40" s="11"/>
    </row>
    <row r="41" ht="15.75" customHeight="1">
      <c r="A41" s="11" t="s">
        <v>126</v>
      </c>
      <c r="B41" s="11" t="s">
        <v>52</v>
      </c>
      <c r="C41" s="11">
        <v>71.63</v>
      </c>
      <c r="D41" s="11">
        <v>221.0</v>
      </c>
      <c r="E41" s="11">
        <v>4.69</v>
      </c>
      <c r="F41" s="11">
        <f t="shared" si="1"/>
        <v>-1.50067726</v>
      </c>
      <c r="G41" s="11">
        <v>21.0</v>
      </c>
      <c r="H41" s="11">
        <f t="shared" si="20"/>
        <v>1.250531802</v>
      </c>
      <c r="I41" s="11">
        <v>30.5</v>
      </c>
      <c r="J41" s="11">
        <f t="shared" si="23"/>
        <v>-2.005781118</v>
      </c>
      <c r="K41" s="11">
        <v>111.0</v>
      </c>
      <c r="L41" s="11">
        <f t="shared" si="24"/>
        <v>-2.169620531</v>
      </c>
      <c r="M41" s="11"/>
      <c r="N41" s="11"/>
      <c r="O41" s="11">
        <v>7.06</v>
      </c>
      <c r="P41" s="11">
        <f t="shared" si="26"/>
        <v>-1.191514961</v>
      </c>
      <c r="Q41" s="11">
        <f t="shared" si="6"/>
        <v>-5.617062068</v>
      </c>
      <c r="R41" s="11">
        <f t="shared" si="7"/>
        <v>-1.123412414</v>
      </c>
      <c r="S41" s="11">
        <v>7.0</v>
      </c>
      <c r="T41" s="11">
        <v>248.0</v>
      </c>
      <c r="U41" s="11">
        <v>194.0</v>
      </c>
      <c r="V41" s="14"/>
      <c r="W41" s="11">
        <v>16.0</v>
      </c>
      <c r="X41" s="11">
        <v>0.0</v>
      </c>
      <c r="Y41" s="11">
        <v>9.0</v>
      </c>
      <c r="Z41" s="11">
        <v>302.0</v>
      </c>
      <c r="AA41" s="11">
        <v>311.0</v>
      </c>
      <c r="AB41" s="11">
        <v>19.4375</v>
      </c>
      <c r="AC41" s="14"/>
      <c r="AD41" s="11">
        <v>15.0</v>
      </c>
      <c r="AE41" s="11">
        <v>0.0</v>
      </c>
      <c r="AF41" s="11">
        <v>276.0</v>
      </c>
      <c r="AG41" s="11">
        <v>291.0</v>
      </c>
      <c r="AH41" s="11">
        <v>567.0</v>
      </c>
      <c r="AI41" s="11">
        <v>37.8</v>
      </c>
      <c r="AJ41" s="14"/>
      <c r="AK41" s="11">
        <v>16.0</v>
      </c>
      <c r="AL41" s="11">
        <v>0.0</v>
      </c>
      <c r="AM41" s="11">
        <v>331.0</v>
      </c>
      <c r="AN41" s="11">
        <v>290.0</v>
      </c>
      <c r="AO41" s="11">
        <v>621.0</v>
      </c>
      <c r="AP41" s="11">
        <v>38.8125</v>
      </c>
      <c r="AQ41" s="14"/>
      <c r="AR41" s="11">
        <v>15.0</v>
      </c>
      <c r="AS41" s="11">
        <v>0.0</v>
      </c>
      <c r="AT41" s="11">
        <v>614.0</v>
      </c>
      <c r="AU41" s="11">
        <v>221.0</v>
      </c>
      <c r="AV41" s="11">
        <v>835.0</v>
      </c>
      <c r="AW41" s="11">
        <v>55.6666666666667</v>
      </c>
      <c r="AX41" s="14"/>
      <c r="AY41" s="11"/>
      <c r="AZ41" s="11"/>
      <c r="BA41" s="11"/>
      <c r="BB41" s="11"/>
      <c r="BC41" s="11">
        <v>0.0</v>
      </c>
      <c r="BD41" s="11"/>
      <c r="BE41" s="11"/>
    </row>
    <row r="42" ht="15.75" customHeight="1">
      <c r="A42" s="11" t="s">
        <v>178</v>
      </c>
      <c r="B42" s="11" t="s">
        <v>52</v>
      </c>
      <c r="C42" s="11">
        <v>73.25</v>
      </c>
      <c r="D42" s="11">
        <v>213.0</v>
      </c>
      <c r="E42" s="11">
        <v>4.53</v>
      </c>
      <c r="F42" s="11">
        <f t="shared" si="1"/>
        <v>0.05104344421</v>
      </c>
      <c r="G42" s="11">
        <v>17.0</v>
      </c>
      <c r="H42" s="11">
        <f t="shared" si="20"/>
        <v>0.4168439339</v>
      </c>
      <c r="I42" s="11">
        <v>40.5</v>
      </c>
      <c r="J42" s="11">
        <f t="shared" si="23"/>
        <v>1.814754345</v>
      </c>
      <c r="K42" s="11">
        <v>134.0</v>
      </c>
      <c r="L42" s="11">
        <f t="shared" si="24"/>
        <v>1.94179285</v>
      </c>
      <c r="M42" s="11">
        <v>4.22</v>
      </c>
      <c r="N42" s="11">
        <f>STANDARDIZE(M42,$M$61,$M$62)*-1</f>
        <v>-0.4107863102</v>
      </c>
      <c r="O42" s="11">
        <v>6.99</v>
      </c>
      <c r="P42" s="11">
        <f t="shared" si="26"/>
        <v>-0.7374419241</v>
      </c>
      <c r="Q42" s="11">
        <f t="shared" si="6"/>
        <v>3.076206339</v>
      </c>
      <c r="R42" s="11">
        <f t="shared" si="7"/>
        <v>0.5127010565</v>
      </c>
      <c r="S42" s="11">
        <v>1.0</v>
      </c>
      <c r="T42" s="11">
        <v>18.0</v>
      </c>
      <c r="U42" s="11">
        <v>17.0</v>
      </c>
      <c r="V42" s="14"/>
      <c r="W42" s="11">
        <v>16.0</v>
      </c>
      <c r="X42" s="11">
        <v>0.0</v>
      </c>
      <c r="Y42" s="11">
        <v>982.0</v>
      </c>
      <c r="Z42" s="11">
        <v>78.0</v>
      </c>
      <c r="AA42" s="11">
        <v>1060.0</v>
      </c>
      <c r="AB42" s="11">
        <v>66.25</v>
      </c>
      <c r="AC42" s="14"/>
      <c r="AD42" s="11">
        <v>15.0</v>
      </c>
      <c r="AE42" s="11">
        <v>0.0</v>
      </c>
      <c r="AF42" s="11">
        <v>806.0</v>
      </c>
      <c r="AG42" s="11">
        <v>59.0</v>
      </c>
      <c r="AH42" s="11">
        <v>865.0</v>
      </c>
      <c r="AI42" s="11">
        <v>57.6666666666667</v>
      </c>
      <c r="AJ42" s="14"/>
      <c r="AK42" s="11">
        <v>16.0</v>
      </c>
      <c r="AL42" s="11">
        <v>0.0</v>
      </c>
      <c r="AM42" s="11">
        <v>1113.0</v>
      </c>
      <c r="AN42" s="11">
        <v>153.0</v>
      </c>
      <c r="AO42" s="11">
        <v>1266.0</v>
      </c>
      <c r="AP42" s="11">
        <v>79.125</v>
      </c>
      <c r="AQ42" s="14"/>
      <c r="AR42" s="11">
        <v>10.0</v>
      </c>
      <c r="AS42" s="11">
        <v>0.0</v>
      </c>
      <c r="AT42" s="11">
        <v>744.0</v>
      </c>
      <c r="AU42" s="11">
        <v>64.0</v>
      </c>
      <c r="AV42" s="11">
        <v>808.0</v>
      </c>
      <c r="AW42" s="11">
        <v>80.8</v>
      </c>
      <c r="AX42" s="14"/>
      <c r="AY42" s="11">
        <v>13.0</v>
      </c>
      <c r="AZ42" s="11">
        <v>0.0</v>
      </c>
      <c r="BA42" s="11">
        <v>736.0</v>
      </c>
      <c r="BB42" s="11">
        <v>68.0</v>
      </c>
      <c r="BC42" s="11">
        <v>804.0</v>
      </c>
      <c r="BD42" s="11">
        <v>61.8461538461539</v>
      </c>
      <c r="BE42" s="11"/>
    </row>
    <row r="43" ht="15.75" customHeight="1">
      <c r="A43" s="11" t="s">
        <v>224</v>
      </c>
      <c r="B43" s="11" t="s">
        <v>52</v>
      </c>
      <c r="C43" s="11">
        <v>69.88</v>
      </c>
      <c r="D43" s="11">
        <v>204.0</v>
      </c>
      <c r="E43" s="11">
        <v>4.64</v>
      </c>
      <c r="F43" s="11">
        <f t="shared" si="1"/>
        <v>-1.01576454</v>
      </c>
      <c r="G43" s="11">
        <v>27.0</v>
      </c>
      <c r="H43" s="11">
        <f t="shared" si="20"/>
        <v>2.501063604</v>
      </c>
      <c r="I43" s="11"/>
      <c r="J43" s="11"/>
      <c r="K43" s="11"/>
      <c r="L43" s="11"/>
      <c r="M43" s="11"/>
      <c r="N43" s="11"/>
      <c r="O43" s="11"/>
      <c r="P43" s="11"/>
      <c r="Q43" s="11">
        <f t="shared" si="6"/>
        <v>1.485299064</v>
      </c>
      <c r="R43" s="11">
        <f t="shared" si="7"/>
        <v>0.7426495319</v>
      </c>
      <c r="S43" s="11">
        <v>6.0</v>
      </c>
      <c r="T43" s="11">
        <v>192.0</v>
      </c>
      <c r="U43" s="11">
        <v>158.0</v>
      </c>
      <c r="V43" s="14"/>
      <c r="W43" s="11"/>
      <c r="X43" s="11"/>
      <c r="Y43" s="11"/>
      <c r="Z43" s="11"/>
      <c r="AA43" s="11">
        <v>0.0</v>
      </c>
      <c r="AB43" s="11"/>
      <c r="AC43" s="14"/>
      <c r="AD43" s="11"/>
      <c r="AE43" s="11"/>
      <c r="AF43" s="11"/>
      <c r="AG43" s="11"/>
      <c r="AH43" s="11">
        <v>0.0</v>
      </c>
      <c r="AI43" s="11"/>
      <c r="AJ43" s="14"/>
      <c r="AK43" s="11"/>
      <c r="AL43" s="11"/>
      <c r="AM43" s="11"/>
      <c r="AN43" s="11"/>
      <c r="AO43" s="11">
        <v>0.0</v>
      </c>
      <c r="AP43" s="11"/>
      <c r="AQ43" s="14"/>
      <c r="AR43" s="11"/>
      <c r="AS43" s="11"/>
      <c r="AT43" s="11"/>
      <c r="AU43" s="11"/>
      <c r="AV43" s="11">
        <v>0.0</v>
      </c>
      <c r="AW43" s="11"/>
      <c r="AX43" s="14"/>
      <c r="AY43" s="11"/>
      <c r="AZ43" s="11"/>
      <c r="BA43" s="11"/>
      <c r="BB43" s="11"/>
      <c r="BC43" s="11">
        <v>0.0</v>
      </c>
      <c r="BD43" s="11"/>
      <c r="BE43" s="11"/>
    </row>
    <row r="44" ht="15.75" customHeight="1">
      <c r="A44" s="11" t="s">
        <v>251</v>
      </c>
      <c r="B44" s="11" t="s">
        <v>52</v>
      </c>
      <c r="C44" s="11">
        <v>73.13</v>
      </c>
      <c r="D44" s="11">
        <v>207.0</v>
      </c>
      <c r="E44" s="11">
        <v>4.58</v>
      </c>
      <c r="F44" s="11">
        <f t="shared" si="1"/>
        <v>-0.4338692758</v>
      </c>
      <c r="G44" s="11"/>
      <c r="H44" s="11"/>
      <c r="I44" s="11">
        <v>34.5</v>
      </c>
      <c r="J44" s="11">
        <f t="shared" ref="J44:J49" si="27">STANDARDIZE(I44,$I$61,$I$62)</f>
        <v>-0.4775669329</v>
      </c>
      <c r="K44" s="11">
        <v>123.0</v>
      </c>
      <c r="L44" s="11">
        <f t="shared" ref="L44:L49" si="28">STANDARDIZE(K44,$K$61,$K$62)</f>
        <v>-0.02453528872</v>
      </c>
      <c r="M44" s="11">
        <v>4.1</v>
      </c>
      <c r="N44" s="11">
        <f t="shared" ref="N44:N45" si="29">STANDARDIZE(M44,$M$61,$M$62)*-1</f>
        <v>0.580055041</v>
      </c>
      <c r="O44" s="11">
        <v>6.64</v>
      </c>
      <c r="P44" s="11">
        <f t="shared" ref="P44:P45" si="30">STANDARDIZE(O44,$O$61,$O$62)*-1</f>
        <v>1.532923259</v>
      </c>
      <c r="Q44" s="11">
        <f t="shared" si="6"/>
        <v>1.177006802</v>
      </c>
      <c r="R44" s="11">
        <f t="shared" si="7"/>
        <v>0.2354013605</v>
      </c>
      <c r="S44" s="11">
        <v>6.0</v>
      </c>
      <c r="T44" s="11">
        <v>169.0</v>
      </c>
      <c r="U44" s="11">
        <v>141.0</v>
      </c>
      <c r="V44" s="14"/>
      <c r="W44" s="11">
        <v>15.0</v>
      </c>
      <c r="X44" s="11">
        <v>0.0</v>
      </c>
      <c r="Y44" s="11">
        <v>676.0</v>
      </c>
      <c r="Z44" s="11">
        <v>141.0</v>
      </c>
      <c r="AA44" s="11">
        <v>817.0</v>
      </c>
      <c r="AB44" s="11">
        <v>54.4666666666667</v>
      </c>
      <c r="AC44" s="14"/>
      <c r="AD44" s="11">
        <v>16.0</v>
      </c>
      <c r="AE44" s="11">
        <v>0.0</v>
      </c>
      <c r="AF44" s="11">
        <v>971.0</v>
      </c>
      <c r="AG44" s="11">
        <v>91.0</v>
      </c>
      <c r="AH44" s="11">
        <v>1062.0</v>
      </c>
      <c r="AI44" s="11">
        <v>66.375</v>
      </c>
      <c r="AJ44" s="14"/>
      <c r="AK44" s="11">
        <v>16.0</v>
      </c>
      <c r="AL44" s="11">
        <v>0.0</v>
      </c>
      <c r="AM44" s="11">
        <v>621.0</v>
      </c>
      <c r="AN44" s="11">
        <v>58.0</v>
      </c>
      <c r="AO44" s="11">
        <v>679.0</v>
      </c>
      <c r="AP44" s="11">
        <v>42.4375</v>
      </c>
      <c r="AQ44" s="14"/>
      <c r="AR44" s="11">
        <v>2.0</v>
      </c>
      <c r="AS44" s="11">
        <v>0.0</v>
      </c>
      <c r="AT44" s="11">
        <v>0.0</v>
      </c>
      <c r="AU44" s="11">
        <v>24.0</v>
      </c>
      <c r="AV44" s="11">
        <v>24.0</v>
      </c>
      <c r="AW44" s="11">
        <v>12.0</v>
      </c>
      <c r="AX44" s="14"/>
      <c r="AY44" s="11"/>
      <c r="AZ44" s="11"/>
      <c r="BA44" s="11"/>
      <c r="BB44" s="11"/>
      <c r="BC44" s="11">
        <v>0.0</v>
      </c>
      <c r="BD44" s="11"/>
      <c r="BE44" s="11"/>
    </row>
    <row r="45" ht="15.75" customHeight="1">
      <c r="A45" s="11" t="s">
        <v>266</v>
      </c>
      <c r="B45" s="11" t="s">
        <v>52</v>
      </c>
      <c r="C45" s="11">
        <v>73.0</v>
      </c>
      <c r="D45" s="11">
        <v>214.0</v>
      </c>
      <c r="E45" s="11">
        <v>4.63</v>
      </c>
      <c r="F45" s="11">
        <f t="shared" si="1"/>
        <v>-0.9187819958</v>
      </c>
      <c r="G45" s="11">
        <v>15.0</v>
      </c>
      <c r="H45" s="15">
        <f t="shared" ref="H45:H47" si="31">STANDARDIZE(G45,$G$61,$G$62)</f>
        <v>0</v>
      </c>
      <c r="I45" s="11">
        <v>38.0</v>
      </c>
      <c r="J45" s="11">
        <f t="shared" si="27"/>
        <v>0.8596204793</v>
      </c>
      <c r="K45" s="11">
        <v>121.0</v>
      </c>
      <c r="L45" s="11">
        <f t="shared" si="28"/>
        <v>-0.3820494958</v>
      </c>
      <c r="M45" s="11">
        <v>4.06</v>
      </c>
      <c r="N45" s="11">
        <f t="shared" si="29"/>
        <v>0.9103354914</v>
      </c>
      <c r="O45" s="11">
        <v>6.78</v>
      </c>
      <c r="P45" s="11">
        <f t="shared" si="30"/>
        <v>0.6247771857</v>
      </c>
      <c r="Q45" s="11">
        <f t="shared" si="6"/>
        <v>1.093901665</v>
      </c>
      <c r="R45" s="11">
        <f t="shared" si="7"/>
        <v>0.1823169441</v>
      </c>
      <c r="S45" s="11">
        <v>1.0</v>
      </c>
      <c r="T45" s="11">
        <v>15.0</v>
      </c>
      <c r="U45" s="11">
        <v>14.0</v>
      </c>
      <c r="V45" s="14"/>
      <c r="W45" s="11">
        <v>14.0</v>
      </c>
      <c r="X45" s="11">
        <v>0.0</v>
      </c>
      <c r="Y45" s="11">
        <v>792.0</v>
      </c>
      <c r="Z45" s="11">
        <v>46.0</v>
      </c>
      <c r="AA45" s="11">
        <v>838.0</v>
      </c>
      <c r="AB45" s="11">
        <v>59.8571428571429</v>
      </c>
      <c r="AC45" s="14"/>
      <c r="AD45" s="11">
        <v>15.0</v>
      </c>
      <c r="AE45" s="11">
        <v>6.0</v>
      </c>
      <c r="AF45" s="11">
        <v>980.0</v>
      </c>
      <c r="AG45" s="11">
        <v>89.0</v>
      </c>
      <c r="AH45" s="11">
        <v>1075.0</v>
      </c>
      <c r="AI45" s="11">
        <v>71.6666666666667</v>
      </c>
      <c r="AJ45" s="14"/>
      <c r="AK45" s="11">
        <v>16.0</v>
      </c>
      <c r="AL45" s="11">
        <v>15.0</v>
      </c>
      <c r="AM45" s="11">
        <v>1062.0</v>
      </c>
      <c r="AN45" s="11">
        <v>91.0</v>
      </c>
      <c r="AO45" s="11">
        <v>1168.0</v>
      </c>
      <c r="AP45" s="11">
        <v>73.0</v>
      </c>
      <c r="AQ45" s="14"/>
      <c r="AR45" s="11">
        <v>11.0</v>
      </c>
      <c r="AS45" s="11">
        <v>0.0</v>
      </c>
      <c r="AT45" s="11">
        <v>721.0</v>
      </c>
      <c r="AU45" s="11">
        <v>32.0</v>
      </c>
      <c r="AV45" s="11">
        <v>753.0</v>
      </c>
      <c r="AW45" s="11">
        <v>68.4545454545455</v>
      </c>
      <c r="AX45" s="14"/>
      <c r="AY45" s="11">
        <v>12.0</v>
      </c>
      <c r="AZ45" s="11">
        <v>7.0</v>
      </c>
      <c r="BA45" s="11">
        <v>691.0</v>
      </c>
      <c r="BB45" s="11">
        <v>51.0</v>
      </c>
      <c r="BC45" s="11">
        <v>749.0</v>
      </c>
      <c r="BD45" s="11">
        <v>62.4166666666667</v>
      </c>
      <c r="BE45" s="11"/>
    </row>
    <row r="46" ht="15.75" customHeight="1">
      <c r="A46" s="11" t="s">
        <v>314</v>
      </c>
      <c r="B46" s="11" t="s">
        <v>52</v>
      </c>
      <c r="C46" s="11">
        <v>69.88</v>
      </c>
      <c r="D46" s="11">
        <v>208.0</v>
      </c>
      <c r="E46" s="11">
        <v>4.5</v>
      </c>
      <c r="F46" s="11">
        <f t="shared" si="1"/>
        <v>0.3419910762</v>
      </c>
      <c r="G46" s="11">
        <v>17.0</v>
      </c>
      <c r="H46" s="11">
        <f t="shared" si="31"/>
        <v>0.4168439339</v>
      </c>
      <c r="I46" s="11">
        <v>35.5</v>
      </c>
      <c r="J46" s="11">
        <f t="shared" si="27"/>
        <v>-0.09551338659</v>
      </c>
      <c r="K46" s="11">
        <v>118.0</v>
      </c>
      <c r="L46" s="11">
        <f t="shared" si="28"/>
        <v>-0.9183208064</v>
      </c>
      <c r="M46" s="11"/>
      <c r="N46" s="11"/>
      <c r="O46" s="11"/>
      <c r="P46" s="11"/>
      <c r="Q46" s="11">
        <f t="shared" si="6"/>
        <v>-0.2549991829</v>
      </c>
      <c r="R46" s="11">
        <f t="shared" si="7"/>
        <v>-0.06374979572</v>
      </c>
      <c r="S46" s="11">
        <v>1.0</v>
      </c>
      <c r="T46" s="11">
        <v>32.0</v>
      </c>
      <c r="U46" s="11">
        <v>31.0</v>
      </c>
      <c r="V46" s="14"/>
      <c r="W46" s="11">
        <v>16.0</v>
      </c>
      <c r="X46" s="11">
        <v>0.0</v>
      </c>
      <c r="Y46" s="11">
        <v>1011.0</v>
      </c>
      <c r="Z46" s="11">
        <v>147.0</v>
      </c>
      <c r="AA46" s="11">
        <v>1158.0</v>
      </c>
      <c r="AB46" s="11">
        <v>72.375</v>
      </c>
      <c r="AC46" s="14"/>
      <c r="AD46" s="11">
        <v>16.0</v>
      </c>
      <c r="AE46" s="11">
        <v>0.0</v>
      </c>
      <c r="AF46" s="11">
        <v>636.0</v>
      </c>
      <c r="AG46" s="11">
        <v>122.0</v>
      </c>
      <c r="AH46" s="11">
        <v>758.0</v>
      </c>
      <c r="AI46" s="11">
        <v>47.375</v>
      </c>
      <c r="AJ46" s="14"/>
      <c r="AK46" s="11"/>
      <c r="AL46" s="11"/>
      <c r="AM46" s="11"/>
      <c r="AN46" s="11"/>
      <c r="AO46" s="11">
        <v>0.0</v>
      </c>
      <c r="AP46" s="11"/>
      <c r="AQ46" s="14"/>
      <c r="AR46" s="11">
        <v>9.0</v>
      </c>
      <c r="AS46" s="11">
        <v>0.0</v>
      </c>
      <c r="AT46" s="11">
        <v>54.0</v>
      </c>
      <c r="AU46" s="11">
        <v>210.0</v>
      </c>
      <c r="AV46" s="11">
        <v>264.0</v>
      </c>
      <c r="AW46" s="11">
        <v>29.3333333333333</v>
      </c>
      <c r="AX46" s="14"/>
      <c r="AY46" s="11"/>
      <c r="AZ46" s="11"/>
      <c r="BA46" s="11"/>
      <c r="BB46" s="11"/>
      <c r="BC46" s="11">
        <v>0.0</v>
      </c>
      <c r="BD46" s="11"/>
      <c r="BE46" s="11"/>
    </row>
    <row r="47" ht="15.75" customHeight="1">
      <c r="A47" s="11" t="s">
        <v>352</v>
      </c>
      <c r="B47" s="11" t="s">
        <v>52</v>
      </c>
      <c r="C47" s="11">
        <v>72.5</v>
      </c>
      <c r="D47" s="11">
        <v>208.0</v>
      </c>
      <c r="E47" s="11">
        <v>4.65</v>
      </c>
      <c r="F47" s="11">
        <f t="shared" si="1"/>
        <v>-1.112747084</v>
      </c>
      <c r="G47" s="11">
        <v>14.0</v>
      </c>
      <c r="H47" s="11">
        <f t="shared" si="31"/>
        <v>-0.208421967</v>
      </c>
      <c r="I47" s="11">
        <v>35.0</v>
      </c>
      <c r="J47" s="11">
        <f t="shared" si="27"/>
        <v>-0.2865401598</v>
      </c>
      <c r="K47" s="11">
        <v>122.0</v>
      </c>
      <c r="L47" s="11">
        <f t="shared" si="28"/>
        <v>-0.2032923923</v>
      </c>
      <c r="M47" s="11"/>
      <c r="N47" s="11"/>
      <c r="O47" s="11"/>
      <c r="P47" s="11"/>
      <c r="Q47" s="11">
        <f t="shared" si="6"/>
        <v>-1.811001603</v>
      </c>
      <c r="R47" s="11">
        <f t="shared" si="7"/>
        <v>-0.4527504007</v>
      </c>
      <c r="S47" s="11"/>
      <c r="T47" s="11"/>
      <c r="U47" s="11"/>
      <c r="V47" s="14"/>
      <c r="W47" s="11"/>
      <c r="X47" s="11"/>
      <c r="Y47" s="11"/>
      <c r="Z47" s="11"/>
      <c r="AA47" s="11">
        <v>0.0</v>
      </c>
      <c r="AB47" s="11"/>
      <c r="AC47" s="14"/>
      <c r="AD47" s="11">
        <v>8.0</v>
      </c>
      <c r="AE47" s="11">
        <v>0.0</v>
      </c>
      <c r="AF47" s="11">
        <v>271.0</v>
      </c>
      <c r="AG47" s="11">
        <v>73.0</v>
      </c>
      <c r="AH47" s="11">
        <v>344.0</v>
      </c>
      <c r="AI47" s="11">
        <v>43.0</v>
      </c>
      <c r="AJ47" s="14"/>
      <c r="AK47" s="11"/>
      <c r="AL47" s="11"/>
      <c r="AM47" s="11"/>
      <c r="AN47" s="11"/>
      <c r="AO47" s="11">
        <v>0.0</v>
      </c>
      <c r="AP47" s="11"/>
      <c r="AQ47" s="14"/>
      <c r="AR47" s="11"/>
      <c r="AS47" s="11"/>
      <c r="AT47" s="11"/>
      <c r="AU47" s="11"/>
      <c r="AV47" s="11">
        <v>0.0</v>
      </c>
      <c r="AW47" s="11"/>
      <c r="AX47" s="14"/>
      <c r="AY47" s="11"/>
      <c r="AZ47" s="11"/>
      <c r="BA47" s="11"/>
      <c r="BB47" s="11"/>
      <c r="BC47" s="11">
        <v>0.0</v>
      </c>
      <c r="BD47" s="11"/>
      <c r="BE47" s="11"/>
    </row>
    <row r="48" ht="15.75" customHeight="1">
      <c r="A48" s="11" t="s">
        <v>370</v>
      </c>
      <c r="B48" s="11" t="s">
        <v>52</v>
      </c>
      <c r="C48" s="11">
        <v>71.63</v>
      </c>
      <c r="D48" s="11">
        <v>203.0</v>
      </c>
      <c r="E48" s="11">
        <v>4.62</v>
      </c>
      <c r="F48" s="11">
        <f t="shared" si="1"/>
        <v>-0.8217994518</v>
      </c>
      <c r="G48" s="11"/>
      <c r="H48" s="11"/>
      <c r="I48" s="11">
        <v>36.5</v>
      </c>
      <c r="J48" s="11">
        <f t="shared" si="27"/>
        <v>0.2865401598</v>
      </c>
      <c r="K48" s="11">
        <v>123.0</v>
      </c>
      <c r="L48" s="11">
        <f t="shared" si="28"/>
        <v>-0.02453528872</v>
      </c>
      <c r="M48" s="11">
        <v>4.27</v>
      </c>
      <c r="N48" s="11">
        <f t="shared" ref="N48:N49" si="32">STANDARDIZE(M48,$M$61,$M$62)*-1</f>
        <v>-0.8236368732</v>
      </c>
      <c r="O48" s="11">
        <v>6.97</v>
      </c>
      <c r="P48" s="11">
        <f t="shared" ref="P48:P49" si="33">STANDARDIZE(O48,$O$61,$O$62)*-1</f>
        <v>-0.6077067708</v>
      </c>
      <c r="Q48" s="11">
        <f t="shared" si="6"/>
        <v>-1.991138225</v>
      </c>
      <c r="R48" s="11">
        <f t="shared" si="7"/>
        <v>-0.3982276449</v>
      </c>
      <c r="S48" s="11"/>
      <c r="T48" s="11"/>
      <c r="U48" s="11"/>
      <c r="V48" s="14"/>
      <c r="W48" s="11">
        <v>1.0</v>
      </c>
      <c r="X48" s="11">
        <v>0.0</v>
      </c>
      <c r="Y48" s="11">
        <v>0.0</v>
      </c>
      <c r="Z48" s="11">
        <v>15.0</v>
      </c>
      <c r="AA48" s="11">
        <v>15.0</v>
      </c>
      <c r="AB48" s="11">
        <v>15.0</v>
      </c>
      <c r="AC48" s="14"/>
      <c r="AD48" s="11"/>
      <c r="AE48" s="11"/>
      <c r="AF48" s="11"/>
      <c r="AG48" s="11"/>
      <c r="AH48" s="11">
        <v>0.0</v>
      </c>
      <c r="AI48" s="11"/>
      <c r="AJ48" s="14"/>
      <c r="AK48" s="11">
        <v>9.0</v>
      </c>
      <c r="AL48" s="11">
        <v>0.0</v>
      </c>
      <c r="AM48" s="11">
        <v>126.0</v>
      </c>
      <c r="AN48" s="11">
        <v>165.0</v>
      </c>
      <c r="AO48" s="11">
        <v>291.0</v>
      </c>
      <c r="AP48" s="11">
        <v>32.3333333333333</v>
      </c>
      <c r="AQ48" s="14"/>
      <c r="AR48" s="11">
        <v>16.0</v>
      </c>
      <c r="AS48" s="11">
        <v>0.0</v>
      </c>
      <c r="AT48" s="11">
        <v>393.0</v>
      </c>
      <c r="AU48" s="11">
        <v>332.0</v>
      </c>
      <c r="AV48" s="11">
        <v>725.0</v>
      </c>
      <c r="AW48" s="11">
        <v>45.3125</v>
      </c>
      <c r="AX48" s="14"/>
      <c r="AY48" s="11">
        <v>13.0</v>
      </c>
      <c r="AZ48" s="11">
        <v>0.0</v>
      </c>
      <c r="BA48" s="11">
        <v>124.0</v>
      </c>
      <c r="BB48" s="11">
        <v>326.0</v>
      </c>
      <c r="BC48" s="11">
        <v>450.0</v>
      </c>
      <c r="BD48" s="11">
        <v>34.6153846153846</v>
      </c>
      <c r="BE48" s="11"/>
    </row>
    <row r="49" ht="15.75" customHeight="1">
      <c r="A49" s="11" t="s">
        <v>398</v>
      </c>
      <c r="B49" s="11" t="s">
        <v>52</v>
      </c>
      <c r="C49" s="11">
        <v>74.5</v>
      </c>
      <c r="D49" s="11">
        <v>219.0</v>
      </c>
      <c r="E49" s="11">
        <v>4.59</v>
      </c>
      <c r="F49" s="11">
        <f t="shared" si="1"/>
        <v>-0.5308518198</v>
      </c>
      <c r="G49" s="11">
        <v>19.0</v>
      </c>
      <c r="H49" s="11">
        <f t="shared" ref="H49:H51" si="34">STANDARDIZE(G49,$G$61,$G$62)</f>
        <v>0.8336878678</v>
      </c>
      <c r="I49" s="11">
        <v>40.0</v>
      </c>
      <c r="J49" s="11">
        <f t="shared" si="27"/>
        <v>1.623727572</v>
      </c>
      <c r="K49" s="11">
        <v>131.0</v>
      </c>
      <c r="L49" s="11">
        <f t="shared" si="28"/>
        <v>1.40552154</v>
      </c>
      <c r="M49" s="11">
        <v>4.2</v>
      </c>
      <c r="N49" s="11">
        <f t="shared" si="32"/>
        <v>-0.245646085</v>
      </c>
      <c r="O49" s="11">
        <v>6.89</v>
      </c>
      <c r="P49" s="11">
        <f t="shared" si="33"/>
        <v>-0.08876615753</v>
      </c>
      <c r="Q49" s="11">
        <f t="shared" si="6"/>
        <v>2.997672917</v>
      </c>
      <c r="R49" s="11">
        <f t="shared" si="7"/>
        <v>0.4996121529</v>
      </c>
      <c r="S49" s="11">
        <v>3.0</v>
      </c>
      <c r="T49" s="11">
        <v>71.0</v>
      </c>
      <c r="U49" s="11">
        <v>65.0</v>
      </c>
      <c r="V49" s="14"/>
      <c r="W49" s="11">
        <v>10.0</v>
      </c>
      <c r="X49" s="11">
        <v>0.0</v>
      </c>
      <c r="Y49" s="11">
        <v>650.0</v>
      </c>
      <c r="Z49" s="11">
        <v>84.0</v>
      </c>
      <c r="AA49" s="11">
        <v>734.0</v>
      </c>
      <c r="AB49" s="11">
        <v>73.4</v>
      </c>
      <c r="AC49" s="14"/>
      <c r="AD49" s="11">
        <v>16.0</v>
      </c>
      <c r="AE49" s="11">
        <v>0.0</v>
      </c>
      <c r="AF49" s="11">
        <v>982.0</v>
      </c>
      <c r="AG49" s="11">
        <v>133.0</v>
      </c>
      <c r="AH49" s="11">
        <v>1115.0</v>
      </c>
      <c r="AI49" s="11">
        <v>69.6875</v>
      </c>
      <c r="AJ49" s="14"/>
      <c r="AK49" s="11">
        <v>11.0</v>
      </c>
      <c r="AL49" s="11">
        <v>0.0</v>
      </c>
      <c r="AM49" s="11">
        <v>770.0</v>
      </c>
      <c r="AN49" s="11">
        <v>73.0</v>
      </c>
      <c r="AO49" s="11">
        <v>843.0</v>
      </c>
      <c r="AP49" s="11">
        <v>76.6363636363636</v>
      </c>
      <c r="AQ49" s="14"/>
      <c r="AR49" s="11">
        <v>16.0</v>
      </c>
      <c r="AS49" s="11">
        <v>0.0</v>
      </c>
      <c r="AT49" s="11">
        <v>1070.0</v>
      </c>
      <c r="AU49" s="11">
        <v>135.0</v>
      </c>
      <c r="AV49" s="11">
        <v>1205.0</v>
      </c>
      <c r="AW49" s="11">
        <v>75.3125</v>
      </c>
      <c r="AX49" s="14"/>
      <c r="AY49" s="11">
        <v>8.0</v>
      </c>
      <c r="AZ49" s="11">
        <v>0.0</v>
      </c>
      <c r="BA49" s="11">
        <v>539.0</v>
      </c>
      <c r="BB49" s="11">
        <v>10.0</v>
      </c>
      <c r="BC49" s="11">
        <v>549.0</v>
      </c>
      <c r="BD49" s="11">
        <v>68.625</v>
      </c>
      <c r="BE49" s="11"/>
    </row>
    <row r="50" ht="15.75" customHeight="1">
      <c r="A50" s="11" t="s">
        <v>412</v>
      </c>
      <c r="B50" s="11" t="s">
        <v>52</v>
      </c>
      <c r="C50" s="11">
        <v>70.75</v>
      </c>
      <c r="D50" s="11">
        <v>213.0</v>
      </c>
      <c r="E50" s="11">
        <v>4.75</v>
      </c>
      <c r="F50" s="11">
        <f t="shared" si="1"/>
        <v>-2.082572524</v>
      </c>
      <c r="G50" s="11">
        <v>16.0</v>
      </c>
      <c r="H50" s="11">
        <f t="shared" si="34"/>
        <v>0.208421967</v>
      </c>
      <c r="I50" s="11"/>
      <c r="J50" s="11"/>
      <c r="K50" s="11"/>
      <c r="L50" s="11"/>
      <c r="M50" s="11"/>
      <c r="N50" s="11"/>
      <c r="O50" s="11"/>
      <c r="P50" s="11"/>
      <c r="Q50" s="11">
        <f t="shared" si="6"/>
        <v>-1.874150557</v>
      </c>
      <c r="R50" s="11">
        <f t="shared" si="7"/>
        <v>-0.9370752784</v>
      </c>
      <c r="S50" s="11"/>
      <c r="T50" s="11"/>
      <c r="U50" s="11"/>
      <c r="V50" s="14"/>
      <c r="W50" s="11">
        <v>16.0</v>
      </c>
      <c r="X50" s="11">
        <v>0.0</v>
      </c>
      <c r="Y50" s="11">
        <v>198.0</v>
      </c>
      <c r="Z50" s="11">
        <v>208.0</v>
      </c>
      <c r="AA50" s="11">
        <v>406.0</v>
      </c>
      <c r="AB50" s="11">
        <v>25.375</v>
      </c>
      <c r="AC50" s="14"/>
      <c r="AD50" s="11">
        <v>16.0</v>
      </c>
      <c r="AE50" s="11">
        <v>0.0</v>
      </c>
      <c r="AF50" s="11">
        <v>680.0</v>
      </c>
      <c r="AG50" s="11">
        <v>241.0</v>
      </c>
      <c r="AH50" s="11">
        <v>921.0</v>
      </c>
      <c r="AI50" s="11">
        <v>57.5625</v>
      </c>
      <c r="AJ50" s="14"/>
      <c r="AK50" s="11">
        <v>16.0</v>
      </c>
      <c r="AL50" s="11">
        <v>0.0</v>
      </c>
      <c r="AM50" s="11">
        <v>755.0</v>
      </c>
      <c r="AN50" s="11">
        <v>148.0</v>
      </c>
      <c r="AO50" s="11">
        <v>903.0</v>
      </c>
      <c r="AP50" s="11">
        <v>56.4375</v>
      </c>
      <c r="AQ50" s="14"/>
      <c r="AR50" s="11">
        <v>15.0</v>
      </c>
      <c r="AS50" s="11">
        <v>0.0</v>
      </c>
      <c r="AT50" s="11">
        <v>929.0</v>
      </c>
      <c r="AU50" s="11">
        <v>201.0</v>
      </c>
      <c r="AV50" s="11">
        <v>1130.0</v>
      </c>
      <c r="AW50" s="11">
        <v>75.3333333333333</v>
      </c>
      <c r="AX50" s="14"/>
      <c r="AY50" s="11">
        <v>16.0</v>
      </c>
      <c r="AZ50" s="11">
        <v>0.0</v>
      </c>
      <c r="BA50" s="11">
        <v>1083.0</v>
      </c>
      <c r="BB50" s="11">
        <v>67.0</v>
      </c>
      <c r="BC50" s="11">
        <v>1150.0</v>
      </c>
      <c r="BD50" s="11">
        <v>71.875</v>
      </c>
      <c r="BE50" s="11"/>
    </row>
    <row r="51" ht="15.75" customHeight="1">
      <c r="A51" s="11" t="s">
        <v>441</v>
      </c>
      <c r="B51" s="11" t="s">
        <v>52</v>
      </c>
      <c r="C51" s="11">
        <v>74.25</v>
      </c>
      <c r="D51" s="11">
        <v>213.0</v>
      </c>
      <c r="E51" s="11">
        <v>4.83</v>
      </c>
      <c r="F51" s="11">
        <f t="shared" si="1"/>
        <v>-2.858432876</v>
      </c>
      <c r="G51" s="11">
        <v>11.0</v>
      </c>
      <c r="H51" s="11">
        <f t="shared" si="34"/>
        <v>-0.8336878678</v>
      </c>
      <c r="I51" s="11">
        <v>35.5</v>
      </c>
      <c r="J51" s="11">
        <f t="shared" ref="J51:J59" si="35">STANDARDIZE(I51,$I$61,$I$62)</f>
        <v>-0.09551338659</v>
      </c>
      <c r="K51" s="11">
        <v>126.0</v>
      </c>
      <c r="L51" s="11">
        <f t="shared" ref="L51:L54" si="36">STANDARDIZE(K51,$K$61,$K$62)</f>
        <v>0.5117360219</v>
      </c>
      <c r="M51" s="11">
        <v>4.16</v>
      </c>
      <c r="N51" s="11">
        <f t="shared" ref="N51:N54" si="37">STANDARDIZE(M51,$M$61,$M$62)*-1</f>
        <v>0.08463436542</v>
      </c>
      <c r="O51" s="11">
        <v>6.75</v>
      </c>
      <c r="P51" s="11">
        <f>STANDARDIZE(O51,$O$61,$O$62)*-1</f>
        <v>0.8193799157</v>
      </c>
      <c r="Q51" s="11">
        <f t="shared" si="6"/>
        <v>-2.371883827</v>
      </c>
      <c r="R51" s="11">
        <f t="shared" si="7"/>
        <v>-0.3953139712</v>
      </c>
      <c r="S51" s="11">
        <v>7.0</v>
      </c>
      <c r="T51" s="11">
        <v>244.0</v>
      </c>
      <c r="U51" s="11">
        <v>191.0</v>
      </c>
      <c r="V51" s="14"/>
      <c r="W51" s="11">
        <v>10.0</v>
      </c>
      <c r="X51" s="11">
        <v>0.0</v>
      </c>
      <c r="Y51" s="11">
        <v>153.0</v>
      </c>
      <c r="Z51" s="11">
        <v>158.0</v>
      </c>
      <c r="AA51" s="11">
        <v>311.0</v>
      </c>
      <c r="AB51" s="11">
        <v>31.1</v>
      </c>
      <c r="AC51" s="14"/>
      <c r="AD51" s="11"/>
      <c r="AE51" s="11"/>
      <c r="AF51" s="11"/>
      <c r="AG51" s="11"/>
      <c r="AH51" s="11">
        <v>0.0</v>
      </c>
      <c r="AI51" s="11"/>
      <c r="AJ51" s="14"/>
      <c r="AK51" s="11"/>
      <c r="AL51" s="11"/>
      <c r="AM51" s="11"/>
      <c r="AN51" s="11"/>
      <c r="AO51" s="11">
        <v>0.0</v>
      </c>
      <c r="AP51" s="11"/>
      <c r="AQ51" s="14"/>
      <c r="AR51" s="11"/>
      <c r="AS51" s="11"/>
      <c r="AT51" s="11"/>
      <c r="AU51" s="11"/>
      <c r="AV51" s="11">
        <v>0.0</v>
      </c>
      <c r="AW51" s="11"/>
      <c r="AX51" s="14"/>
      <c r="AY51" s="11"/>
      <c r="AZ51" s="11"/>
      <c r="BA51" s="11"/>
      <c r="BB51" s="11"/>
      <c r="BC51" s="11"/>
      <c r="BD51" s="11"/>
      <c r="BE51" s="11"/>
    </row>
    <row r="52" ht="15.75" customHeight="1">
      <c r="A52" s="11" t="s">
        <v>168</v>
      </c>
      <c r="B52" s="11" t="s">
        <v>169</v>
      </c>
      <c r="C52" s="11">
        <v>71.0</v>
      </c>
      <c r="D52" s="11">
        <v>209.0</v>
      </c>
      <c r="E52" s="11">
        <v>4.44</v>
      </c>
      <c r="F52" s="11">
        <f t="shared" si="1"/>
        <v>0.9238863402</v>
      </c>
      <c r="G52" s="11"/>
      <c r="H52" s="11"/>
      <c r="I52" s="11">
        <v>39.0</v>
      </c>
      <c r="J52" s="11">
        <f t="shared" si="35"/>
        <v>1.241674026</v>
      </c>
      <c r="K52" s="11">
        <v>134.0</v>
      </c>
      <c r="L52" s="11">
        <f t="shared" si="36"/>
        <v>1.94179285</v>
      </c>
      <c r="M52" s="11">
        <v>4.07</v>
      </c>
      <c r="N52" s="11">
        <f t="shared" si="37"/>
        <v>0.8277653788</v>
      </c>
      <c r="O52" s="11"/>
      <c r="P52" s="11"/>
      <c r="Q52" s="11">
        <f t="shared" si="6"/>
        <v>4.935118595</v>
      </c>
      <c r="R52" s="11">
        <f t="shared" si="7"/>
        <v>1.233779649</v>
      </c>
      <c r="S52" s="11">
        <v>5.0</v>
      </c>
      <c r="T52" s="11">
        <v>136.0</v>
      </c>
      <c r="U52" s="11">
        <v>117.0</v>
      </c>
      <c r="V52" s="14"/>
      <c r="W52" s="11">
        <v>11.0</v>
      </c>
      <c r="X52" s="11">
        <v>0.0</v>
      </c>
      <c r="Y52" s="11">
        <v>524.0</v>
      </c>
      <c r="Z52" s="11">
        <v>79.0</v>
      </c>
      <c r="AA52" s="11">
        <v>603.0</v>
      </c>
      <c r="AB52" s="11">
        <v>54.8181818181818</v>
      </c>
      <c r="AC52" s="14"/>
      <c r="AD52" s="11">
        <v>7.0</v>
      </c>
      <c r="AE52" s="11">
        <v>0.0</v>
      </c>
      <c r="AF52" s="11">
        <v>76.0</v>
      </c>
      <c r="AG52" s="11">
        <v>131.0</v>
      </c>
      <c r="AH52" s="11">
        <v>207.0</v>
      </c>
      <c r="AI52" s="11">
        <v>29.5714285714286</v>
      </c>
      <c r="AJ52" s="14"/>
      <c r="AK52" s="11"/>
      <c r="AL52" s="11"/>
      <c r="AM52" s="11"/>
      <c r="AN52" s="11"/>
      <c r="AO52" s="11">
        <v>0.0</v>
      </c>
      <c r="AP52" s="11"/>
      <c r="AQ52" s="14"/>
      <c r="AR52" s="11"/>
      <c r="AS52" s="11"/>
      <c r="AT52" s="11"/>
      <c r="AU52" s="11"/>
      <c r="AV52" s="11">
        <v>0.0</v>
      </c>
      <c r="AW52" s="11"/>
      <c r="AX52" s="14"/>
      <c r="AY52" s="11"/>
      <c r="AZ52" s="11"/>
      <c r="BA52" s="11"/>
      <c r="BB52" s="11"/>
      <c r="BC52" s="11">
        <v>0.0</v>
      </c>
      <c r="BD52" s="11"/>
      <c r="BE52" s="11"/>
    </row>
    <row r="53" ht="15.75" customHeight="1">
      <c r="A53" s="11" t="s">
        <v>199</v>
      </c>
      <c r="B53" s="11" t="s">
        <v>169</v>
      </c>
      <c r="C53" s="11">
        <v>72.0</v>
      </c>
      <c r="D53" s="11">
        <v>213.0</v>
      </c>
      <c r="E53" s="11">
        <v>4.57</v>
      </c>
      <c r="F53" s="11">
        <f t="shared" si="1"/>
        <v>-0.3368867318</v>
      </c>
      <c r="G53" s="11">
        <v>17.0</v>
      </c>
      <c r="H53" s="11">
        <f t="shared" ref="H53:H54" si="38">STANDARDIZE(G53,$G$61,$G$62)</f>
        <v>0.4168439339</v>
      </c>
      <c r="I53" s="11">
        <v>35.0</v>
      </c>
      <c r="J53" s="11">
        <f t="shared" si="35"/>
        <v>-0.2865401598</v>
      </c>
      <c r="K53" s="11">
        <v>124.0</v>
      </c>
      <c r="L53" s="11">
        <f t="shared" si="36"/>
        <v>0.1542218148</v>
      </c>
      <c r="M53" s="11">
        <v>4.09</v>
      </c>
      <c r="N53" s="11">
        <f t="shared" si="37"/>
        <v>0.6626251536</v>
      </c>
      <c r="O53" s="11">
        <v>7.02</v>
      </c>
      <c r="P53" s="11">
        <f t="shared" ref="P53:P54" si="39">STANDARDIZE(O53,$O$61,$O$62)*-1</f>
        <v>-0.9320446541</v>
      </c>
      <c r="Q53" s="11">
        <f t="shared" si="6"/>
        <v>-0.3217806432</v>
      </c>
      <c r="R53" s="11">
        <f t="shared" si="7"/>
        <v>-0.05363010721</v>
      </c>
      <c r="S53" s="11">
        <v>3.0</v>
      </c>
      <c r="T53" s="11">
        <v>80.0</v>
      </c>
      <c r="U53" s="11">
        <v>71.0</v>
      </c>
      <c r="V53" s="14"/>
      <c r="W53" s="11">
        <v>13.0</v>
      </c>
      <c r="X53" s="11">
        <v>0.0</v>
      </c>
      <c r="Y53" s="11">
        <v>515.0</v>
      </c>
      <c r="Z53" s="11">
        <v>162.0</v>
      </c>
      <c r="AA53" s="11">
        <v>677.0</v>
      </c>
      <c r="AB53" s="11">
        <v>52.0769230769231</v>
      </c>
      <c r="AC53" s="14"/>
      <c r="AD53" s="11">
        <v>16.0</v>
      </c>
      <c r="AE53" s="11">
        <v>16.0</v>
      </c>
      <c r="AF53" s="11">
        <v>971.0</v>
      </c>
      <c r="AG53" s="11">
        <v>211.0</v>
      </c>
      <c r="AH53" s="11">
        <v>1198.0</v>
      </c>
      <c r="AI53" s="11">
        <v>74.875</v>
      </c>
      <c r="AJ53" s="14"/>
      <c r="AK53" s="11">
        <v>16.0</v>
      </c>
      <c r="AL53" s="11">
        <v>5.0</v>
      </c>
      <c r="AM53" s="11">
        <v>823.0</v>
      </c>
      <c r="AN53" s="11">
        <v>254.0</v>
      </c>
      <c r="AO53" s="11">
        <v>1082.0</v>
      </c>
      <c r="AP53" s="11">
        <v>67.625</v>
      </c>
      <c r="AQ53" s="14"/>
      <c r="AR53" s="11">
        <v>13.0</v>
      </c>
      <c r="AS53" s="11">
        <v>8.0</v>
      </c>
      <c r="AT53" s="11">
        <v>555.0</v>
      </c>
      <c r="AU53" s="11">
        <v>127.0</v>
      </c>
      <c r="AV53" s="11">
        <v>690.0</v>
      </c>
      <c r="AW53" s="11">
        <v>53.0769230769231</v>
      </c>
      <c r="AX53" s="14"/>
      <c r="AY53" s="11">
        <v>12.0</v>
      </c>
      <c r="AZ53" s="11">
        <v>0.0</v>
      </c>
      <c r="BA53" s="11">
        <v>134.0</v>
      </c>
      <c r="BB53" s="11">
        <v>73.0</v>
      </c>
      <c r="BC53" s="11">
        <v>207.0</v>
      </c>
      <c r="BD53" s="11">
        <v>17.25</v>
      </c>
      <c r="BE53" s="11"/>
    </row>
    <row r="54" ht="15.75" customHeight="1">
      <c r="A54" s="11" t="s">
        <v>215</v>
      </c>
      <c r="B54" s="11" t="s">
        <v>169</v>
      </c>
      <c r="C54" s="11">
        <v>72.75</v>
      </c>
      <c r="D54" s="11">
        <v>202.0</v>
      </c>
      <c r="E54" s="11">
        <v>4.64</v>
      </c>
      <c r="F54" s="11">
        <f t="shared" si="1"/>
        <v>-1.01576454</v>
      </c>
      <c r="G54" s="11">
        <v>17.0</v>
      </c>
      <c r="H54" s="11">
        <f t="shared" si="38"/>
        <v>0.4168439339</v>
      </c>
      <c r="I54" s="11">
        <v>36.0</v>
      </c>
      <c r="J54" s="11">
        <f t="shared" si="35"/>
        <v>0.09551338659</v>
      </c>
      <c r="K54" s="11">
        <v>122.0</v>
      </c>
      <c r="L54" s="11">
        <f t="shared" si="36"/>
        <v>-0.2032923923</v>
      </c>
      <c r="M54" s="11">
        <v>4.34</v>
      </c>
      <c r="N54" s="11">
        <f t="shared" si="37"/>
        <v>-1.401627661</v>
      </c>
      <c r="O54" s="11">
        <v>6.68</v>
      </c>
      <c r="P54" s="11">
        <f t="shared" si="39"/>
        <v>1.273452952</v>
      </c>
      <c r="Q54" s="11">
        <f t="shared" si="6"/>
        <v>-0.8348743207</v>
      </c>
      <c r="R54" s="11">
        <f t="shared" si="7"/>
        <v>-0.1391457201</v>
      </c>
      <c r="S54" s="11"/>
      <c r="T54" s="11"/>
      <c r="U54" s="11"/>
      <c r="V54" s="14"/>
      <c r="W54" s="11">
        <v>2.0</v>
      </c>
      <c r="X54" s="11">
        <v>0.0</v>
      </c>
      <c r="Y54" s="11">
        <v>0.0</v>
      </c>
      <c r="Z54" s="11">
        <v>44.0</v>
      </c>
      <c r="AA54" s="11">
        <v>44.0</v>
      </c>
      <c r="AB54" s="11">
        <v>22.0</v>
      </c>
      <c r="AC54" s="14"/>
      <c r="AD54" s="11"/>
      <c r="AE54" s="11"/>
      <c r="AF54" s="11"/>
      <c r="AG54" s="11"/>
      <c r="AH54" s="11">
        <v>0.0</v>
      </c>
      <c r="AI54" s="11"/>
      <c r="AJ54" s="14"/>
      <c r="AK54" s="11"/>
      <c r="AL54" s="11"/>
      <c r="AM54" s="11"/>
      <c r="AN54" s="11"/>
      <c r="AO54" s="11">
        <v>0.0</v>
      </c>
      <c r="AP54" s="11"/>
      <c r="AQ54" s="14"/>
      <c r="AR54" s="11"/>
      <c r="AS54" s="11"/>
      <c r="AT54" s="11"/>
      <c r="AU54" s="11"/>
      <c r="AV54" s="11">
        <v>0.0</v>
      </c>
      <c r="AW54" s="11"/>
      <c r="AX54" s="14"/>
      <c r="AY54" s="11"/>
      <c r="AZ54" s="11"/>
      <c r="BA54" s="11"/>
      <c r="BB54" s="11"/>
      <c r="BC54" s="11">
        <v>0.0</v>
      </c>
      <c r="BD54" s="11"/>
      <c r="BE54" s="11"/>
    </row>
    <row r="55" ht="15.75" customHeight="1">
      <c r="A55" s="11" t="s">
        <v>229</v>
      </c>
      <c r="B55" s="11" t="s">
        <v>169</v>
      </c>
      <c r="C55" s="11">
        <v>72.25</v>
      </c>
      <c r="D55" s="11">
        <v>217.0</v>
      </c>
      <c r="E55" s="11">
        <v>4.56</v>
      </c>
      <c r="F55" s="11">
        <f t="shared" si="1"/>
        <v>-0.2399041878</v>
      </c>
      <c r="G55" s="11"/>
      <c r="H55" s="11"/>
      <c r="I55" s="11">
        <v>38.5</v>
      </c>
      <c r="J55" s="11">
        <f t="shared" si="35"/>
        <v>1.050647252</v>
      </c>
      <c r="K55" s="11"/>
      <c r="L55" s="11"/>
      <c r="M55" s="11"/>
      <c r="N55" s="11"/>
      <c r="O55" s="11"/>
      <c r="P55" s="11"/>
      <c r="Q55" s="11">
        <f t="shared" si="6"/>
        <v>0.8107430647</v>
      </c>
      <c r="R55" s="11">
        <f t="shared" si="7"/>
        <v>0.4053715323</v>
      </c>
      <c r="S55" s="11"/>
      <c r="T55" s="11"/>
      <c r="U55" s="11"/>
      <c r="V55" s="14"/>
      <c r="W55" s="11">
        <v>15.0</v>
      </c>
      <c r="X55" s="11">
        <v>0.0</v>
      </c>
      <c r="Y55" s="11">
        <v>1045.0</v>
      </c>
      <c r="Z55" s="11">
        <v>62.0</v>
      </c>
      <c r="AA55" s="11">
        <v>1107.0</v>
      </c>
      <c r="AB55" s="11">
        <v>73.8</v>
      </c>
      <c r="AC55" s="14"/>
      <c r="AD55" s="11">
        <v>15.0</v>
      </c>
      <c r="AE55" s="11">
        <v>0.0</v>
      </c>
      <c r="AF55" s="11">
        <v>985.0</v>
      </c>
      <c r="AG55" s="11">
        <v>96.0</v>
      </c>
      <c r="AH55" s="11">
        <v>1081.0</v>
      </c>
      <c r="AI55" s="11">
        <v>72.0666666666667</v>
      </c>
      <c r="AJ55" s="14"/>
      <c r="AK55" s="11">
        <v>14.0</v>
      </c>
      <c r="AL55" s="11">
        <v>0.0</v>
      </c>
      <c r="AM55" s="11">
        <v>1014.0</v>
      </c>
      <c r="AN55" s="11">
        <v>115.0</v>
      </c>
      <c r="AO55" s="11">
        <v>1129.0</v>
      </c>
      <c r="AP55" s="11">
        <v>80.6428571428571</v>
      </c>
      <c r="AQ55" s="14"/>
      <c r="AR55" s="11">
        <v>16.0</v>
      </c>
      <c r="AS55" s="11">
        <v>0.0</v>
      </c>
      <c r="AT55" s="11">
        <v>1070.0</v>
      </c>
      <c r="AU55" s="11">
        <v>140.0</v>
      </c>
      <c r="AV55" s="11">
        <v>1210.0</v>
      </c>
      <c r="AW55" s="11">
        <v>75.625</v>
      </c>
      <c r="AX55" s="14"/>
      <c r="AY55" s="11">
        <v>10.0</v>
      </c>
      <c r="AZ55" s="11">
        <v>0.0</v>
      </c>
      <c r="BA55" s="11">
        <v>605.0</v>
      </c>
      <c r="BB55" s="11">
        <v>0.0</v>
      </c>
      <c r="BC55" s="11">
        <v>605.0</v>
      </c>
      <c r="BD55" s="11">
        <v>60.5</v>
      </c>
      <c r="BE55" s="11"/>
    </row>
    <row r="56" ht="15.75" customHeight="1">
      <c r="A56" s="11" t="s">
        <v>259</v>
      </c>
      <c r="B56" s="11" t="s">
        <v>169</v>
      </c>
      <c r="C56" s="11">
        <v>71.63</v>
      </c>
      <c r="D56" s="11">
        <v>209.0</v>
      </c>
      <c r="E56" s="11">
        <v>4.54</v>
      </c>
      <c r="F56" s="11">
        <f t="shared" si="1"/>
        <v>-0.04593909979</v>
      </c>
      <c r="G56" s="11">
        <v>12.0</v>
      </c>
      <c r="H56" s="11">
        <f>STANDARDIZE(G56,$G$61,$G$62)</f>
        <v>-0.6252659009</v>
      </c>
      <c r="I56" s="11">
        <v>36.5</v>
      </c>
      <c r="J56" s="11">
        <f t="shared" si="35"/>
        <v>0.2865401598</v>
      </c>
      <c r="K56" s="11">
        <v>125.0</v>
      </c>
      <c r="L56" s="11">
        <f t="shared" ref="L56:L59" si="40">STANDARDIZE(K56,$K$61,$K$62)</f>
        <v>0.3329789184</v>
      </c>
      <c r="M56" s="11">
        <v>4.07</v>
      </c>
      <c r="N56" s="11">
        <f>STANDARDIZE(M56,$M$61,$M$62)*-1</f>
        <v>0.8277653788</v>
      </c>
      <c r="O56" s="11">
        <v>6.77</v>
      </c>
      <c r="P56" s="11">
        <f>STANDARDIZE(O56,$O$61,$O$62)*-1</f>
        <v>0.6896447624</v>
      </c>
      <c r="Q56" s="11">
        <f t="shared" si="6"/>
        <v>1.465724219</v>
      </c>
      <c r="R56" s="11">
        <f t="shared" si="7"/>
        <v>0.2442873698</v>
      </c>
      <c r="S56" s="11"/>
      <c r="T56" s="11"/>
      <c r="U56" s="11"/>
      <c r="V56" s="14"/>
      <c r="W56" s="11">
        <v>2.0</v>
      </c>
      <c r="X56" s="11">
        <v>0.0</v>
      </c>
      <c r="Y56" s="11">
        <v>12.0</v>
      </c>
      <c r="Z56" s="11">
        <v>11.0</v>
      </c>
      <c r="AA56" s="11">
        <v>23.0</v>
      </c>
      <c r="AB56" s="11">
        <v>11.5</v>
      </c>
      <c r="AC56" s="14"/>
      <c r="AD56" s="11"/>
      <c r="AE56" s="11"/>
      <c r="AF56" s="11"/>
      <c r="AG56" s="11"/>
      <c r="AH56" s="11">
        <v>0.0</v>
      </c>
      <c r="AI56" s="11"/>
      <c r="AJ56" s="14"/>
      <c r="AK56" s="11"/>
      <c r="AL56" s="11"/>
      <c r="AM56" s="11"/>
      <c r="AN56" s="11"/>
      <c r="AO56" s="11">
        <v>0.0</v>
      </c>
      <c r="AP56" s="11"/>
      <c r="AQ56" s="14"/>
      <c r="AR56" s="11"/>
      <c r="AS56" s="11"/>
      <c r="AT56" s="11"/>
      <c r="AU56" s="11"/>
      <c r="AV56" s="11">
        <v>0.0</v>
      </c>
      <c r="AW56" s="11"/>
      <c r="AX56" s="14"/>
      <c r="AY56" s="11"/>
      <c r="AZ56" s="11"/>
      <c r="BA56" s="11"/>
      <c r="BB56" s="11"/>
      <c r="BC56" s="11">
        <v>0.0</v>
      </c>
      <c r="BD56" s="11"/>
      <c r="BE56" s="11"/>
    </row>
    <row r="57" ht="15.75" customHeight="1">
      <c r="A57" s="11" t="s">
        <v>363</v>
      </c>
      <c r="B57" s="11" t="s">
        <v>169</v>
      </c>
      <c r="C57" s="11">
        <v>73.25</v>
      </c>
      <c r="D57" s="11">
        <v>220.0</v>
      </c>
      <c r="E57" s="11">
        <v>4.66</v>
      </c>
      <c r="F57" s="11">
        <f t="shared" si="1"/>
        <v>-1.209729628</v>
      </c>
      <c r="G57" s="11"/>
      <c r="H57" s="11"/>
      <c r="I57" s="11">
        <v>33.5</v>
      </c>
      <c r="J57" s="11">
        <f t="shared" si="35"/>
        <v>-0.8596204793</v>
      </c>
      <c r="K57" s="11">
        <v>117.0</v>
      </c>
      <c r="L57" s="11">
        <f t="shared" si="40"/>
        <v>-1.09707791</v>
      </c>
      <c r="M57" s="11"/>
      <c r="N57" s="11"/>
      <c r="O57" s="11"/>
      <c r="P57" s="11"/>
      <c r="Q57" s="11">
        <f t="shared" si="6"/>
        <v>-3.166428017</v>
      </c>
      <c r="R57" s="11">
        <f t="shared" si="7"/>
        <v>-1.055476006</v>
      </c>
      <c r="S57" s="11"/>
      <c r="T57" s="11"/>
      <c r="U57" s="11"/>
      <c r="V57" s="14"/>
      <c r="W57" s="11">
        <v>12.0</v>
      </c>
      <c r="X57" s="11">
        <v>0.0</v>
      </c>
      <c r="Y57" s="11">
        <v>295.0</v>
      </c>
      <c r="Z57" s="11">
        <v>97.0</v>
      </c>
      <c r="AA57" s="11">
        <v>392.0</v>
      </c>
      <c r="AB57" s="11">
        <v>32.6666666666667</v>
      </c>
      <c r="AC57" s="14"/>
      <c r="AD57" s="11">
        <v>1.0</v>
      </c>
      <c r="AE57" s="11">
        <v>0.0</v>
      </c>
      <c r="AF57" s="11">
        <v>16.0</v>
      </c>
      <c r="AG57" s="11">
        <v>0.0</v>
      </c>
      <c r="AH57" s="11">
        <v>16.0</v>
      </c>
      <c r="AI57" s="11">
        <v>16.0</v>
      </c>
      <c r="AJ57" s="14"/>
      <c r="AK57" s="11"/>
      <c r="AL57" s="11"/>
      <c r="AM57" s="11"/>
      <c r="AN57" s="11"/>
      <c r="AO57" s="11">
        <v>0.0</v>
      </c>
      <c r="AP57" s="11"/>
      <c r="AQ57" s="14"/>
      <c r="AR57" s="11"/>
      <c r="AS57" s="11"/>
      <c r="AT57" s="11"/>
      <c r="AU57" s="11"/>
      <c r="AV57" s="11">
        <v>0.0</v>
      </c>
      <c r="AW57" s="11"/>
      <c r="AX57" s="14"/>
      <c r="AY57" s="11"/>
      <c r="AZ57" s="11"/>
      <c r="BA57" s="11"/>
      <c r="BB57" s="11"/>
      <c r="BC57" s="11">
        <v>0.0</v>
      </c>
      <c r="BD57" s="11"/>
      <c r="BE57" s="11"/>
    </row>
    <row r="58" ht="15.75" customHeight="1">
      <c r="A58" s="11" t="s">
        <v>380</v>
      </c>
      <c r="B58" s="11" t="s">
        <v>169</v>
      </c>
      <c r="C58" s="11">
        <v>68.88</v>
      </c>
      <c r="D58" s="11">
        <v>213.0</v>
      </c>
      <c r="E58" s="11">
        <v>4.42</v>
      </c>
      <c r="F58" s="11">
        <f t="shared" si="1"/>
        <v>1.117851428</v>
      </c>
      <c r="G58" s="11">
        <v>28.0</v>
      </c>
      <c r="H58" s="11">
        <f t="shared" ref="H58:H59" si="41">STANDARDIZE(G58,$G$61,$G$62)</f>
        <v>2.70948557</v>
      </c>
      <c r="I58" s="11">
        <v>40.5</v>
      </c>
      <c r="J58" s="11">
        <f t="shared" si="35"/>
        <v>1.814754345</v>
      </c>
      <c r="K58" s="11">
        <v>133.0</v>
      </c>
      <c r="L58" s="11">
        <f t="shared" si="40"/>
        <v>1.763035747</v>
      </c>
      <c r="M58" s="11">
        <v>4.26</v>
      </c>
      <c r="N58" s="11">
        <f t="shared" ref="N58:N59" si="42">STANDARDIZE(M58,$M$61,$M$62)*-1</f>
        <v>-0.7410667606</v>
      </c>
      <c r="O58" s="11"/>
      <c r="P58" s="11"/>
      <c r="Q58" s="11">
        <f t="shared" si="6"/>
        <v>6.66406033</v>
      </c>
      <c r="R58" s="11">
        <f t="shared" si="7"/>
        <v>1.332812066</v>
      </c>
      <c r="S58" s="11">
        <v>4.0</v>
      </c>
      <c r="T58" s="11">
        <v>111.0</v>
      </c>
      <c r="U58" s="11">
        <v>98.0</v>
      </c>
      <c r="V58" s="14"/>
      <c r="W58" s="11">
        <v>14.0</v>
      </c>
      <c r="X58" s="11">
        <v>0.0</v>
      </c>
      <c r="Y58" s="11">
        <v>190.0</v>
      </c>
      <c r="Z58" s="11">
        <v>237.0</v>
      </c>
      <c r="AA58" s="11">
        <v>427.0</v>
      </c>
      <c r="AB58" s="11">
        <v>30.5</v>
      </c>
      <c r="AC58" s="14"/>
      <c r="AD58" s="11">
        <v>11.0</v>
      </c>
      <c r="AE58" s="11">
        <v>0.0</v>
      </c>
      <c r="AF58" s="11">
        <v>2.0</v>
      </c>
      <c r="AG58" s="11">
        <v>165.0</v>
      </c>
      <c r="AH58" s="11">
        <v>167.0</v>
      </c>
      <c r="AI58" s="11">
        <v>15.1818181818182</v>
      </c>
      <c r="AJ58" s="14"/>
      <c r="AK58" s="11">
        <v>15.0</v>
      </c>
      <c r="AL58" s="11">
        <v>0.0</v>
      </c>
      <c r="AM58" s="11">
        <v>20.0</v>
      </c>
      <c r="AN58" s="11">
        <v>286.0</v>
      </c>
      <c r="AO58" s="11">
        <v>306.0</v>
      </c>
      <c r="AP58" s="11">
        <v>20.4</v>
      </c>
      <c r="AQ58" s="14"/>
      <c r="AR58" s="11">
        <v>8.0</v>
      </c>
      <c r="AS58" s="11">
        <v>0.0</v>
      </c>
      <c r="AT58" s="11">
        <v>5.0</v>
      </c>
      <c r="AU58" s="11">
        <v>126.0</v>
      </c>
      <c r="AV58" s="11">
        <v>131.0</v>
      </c>
      <c r="AW58" s="11">
        <v>16.375</v>
      </c>
      <c r="AX58" s="14"/>
      <c r="AY58" s="11">
        <v>12.0</v>
      </c>
      <c r="AZ58" s="11">
        <v>0.0</v>
      </c>
      <c r="BA58" s="11">
        <v>6.0</v>
      </c>
      <c r="BB58" s="11">
        <v>177.0</v>
      </c>
      <c r="BC58" s="11">
        <v>183.0</v>
      </c>
      <c r="BD58" s="11">
        <v>15.25</v>
      </c>
      <c r="BE58" s="11"/>
    </row>
    <row r="59" ht="15.75" customHeight="1">
      <c r="A59" s="11" t="s">
        <v>382</v>
      </c>
      <c r="B59" s="11" t="s">
        <v>169</v>
      </c>
      <c r="C59" s="11">
        <v>71.88</v>
      </c>
      <c r="D59" s="11">
        <v>213.0</v>
      </c>
      <c r="E59" s="11">
        <v>4.46</v>
      </c>
      <c r="F59" s="11">
        <f t="shared" si="1"/>
        <v>0.7299212522</v>
      </c>
      <c r="G59" s="11">
        <v>25.0</v>
      </c>
      <c r="H59" s="11">
        <f t="shared" si="41"/>
        <v>2.08421967</v>
      </c>
      <c r="I59" s="11">
        <v>36.0</v>
      </c>
      <c r="J59" s="11">
        <f t="shared" si="35"/>
        <v>0.09551338659</v>
      </c>
      <c r="K59" s="11">
        <v>120.0</v>
      </c>
      <c r="L59" s="11">
        <f t="shared" si="40"/>
        <v>-0.5608065993</v>
      </c>
      <c r="M59" s="11">
        <v>4.25</v>
      </c>
      <c r="N59" s="11">
        <f t="shared" si="42"/>
        <v>-0.658496648</v>
      </c>
      <c r="O59" s="11">
        <v>7.01</v>
      </c>
      <c r="P59" s="11">
        <f>STANDARDIZE(O59,$O$61,$O$62)*-1</f>
        <v>-0.8671770774</v>
      </c>
      <c r="Q59" s="11">
        <f t="shared" si="6"/>
        <v>0.8231739836</v>
      </c>
      <c r="R59" s="11">
        <f t="shared" si="7"/>
        <v>0.1371956639</v>
      </c>
      <c r="S59" s="11">
        <v>3.0</v>
      </c>
      <c r="T59" s="11">
        <v>84.0</v>
      </c>
      <c r="U59" s="11">
        <v>75.0</v>
      </c>
      <c r="V59" s="14"/>
      <c r="W59" s="11">
        <v>16.0</v>
      </c>
      <c r="X59" s="11">
        <v>0.0</v>
      </c>
      <c r="Y59" s="11">
        <v>11.0</v>
      </c>
      <c r="Z59" s="11">
        <v>377.0</v>
      </c>
      <c r="AA59" s="11">
        <v>388.0</v>
      </c>
      <c r="AB59" s="11">
        <v>24.25</v>
      </c>
      <c r="AC59" s="14"/>
      <c r="AD59" s="11">
        <v>16.0</v>
      </c>
      <c r="AE59" s="11">
        <v>0.0</v>
      </c>
      <c r="AF59" s="11">
        <v>27.0</v>
      </c>
      <c r="AG59" s="11">
        <v>372.0</v>
      </c>
      <c r="AH59" s="11">
        <v>399.0</v>
      </c>
      <c r="AI59" s="11">
        <v>24.9375</v>
      </c>
      <c r="AJ59" s="14"/>
      <c r="AK59" s="11">
        <v>16.0</v>
      </c>
      <c r="AL59" s="11">
        <v>0.0</v>
      </c>
      <c r="AM59" s="11">
        <v>473.0</v>
      </c>
      <c r="AN59" s="11">
        <v>270.0</v>
      </c>
      <c r="AO59" s="11">
        <v>743.0</v>
      </c>
      <c r="AP59" s="11">
        <v>46.4375</v>
      </c>
      <c r="AQ59" s="14"/>
      <c r="AR59" s="11">
        <v>15.0</v>
      </c>
      <c r="AS59" s="11">
        <v>0.0</v>
      </c>
      <c r="AT59" s="11">
        <v>912.0</v>
      </c>
      <c r="AU59" s="11">
        <v>35.0</v>
      </c>
      <c r="AV59" s="11">
        <v>947.0</v>
      </c>
      <c r="AW59" s="11">
        <v>63.1333333333333</v>
      </c>
      <c r="AX59" s="14"/>
      <c r="AY59" s="11">
        <v>11.0</v>
      </c>
      <c r="AZ59" s="11">
        <v>0.0</v>
      </c>
      <c r="BA59" s="11">
        <v>578.0</v>
      </c>
      <c r="BB59" s="11">
        <v>12.0</v>
      </c>
      <c r="BC59" s="11">
        <v>590.0</v>
      </c>
      <c r="BD59" s="11">
        <v>53.6363636363636</v>
      </c>
      <c r="BE59" s="11"/>
    </row>
    <row r="60" ht="15.75" customHeight="1"/>
    <row r="61" ht="15.75" customHeight="1">
      <c r="B61" s="11" t="s">
        <v>479</v>
      </c>
      <c r="C61" s="16">
        <f t="shared" ref="C61:E61" si="43">AVERAGE(C3:C59)</f>
        <v>71.41438596</v>
      </c>
      <c r="D61" s="16">
        <f t="shared" si="43"/>
        <v>200.1052632</v>
      </c>
      <c r="E61" s="16">
        <f t="shared" si="43"/>
        <v>4.535263158</v>
      </c>
      <c r="F61" s="16"/>
      <c r="G61" s="16">
        <f>AVERAGE(G3:G59)</f>
        <v>15</v>
      </c>
      <c r="H61" s="16"/>
      <c r="I61" s="16">
        <f>AVERAGE(I3:I59)</f>
        <v>35.75</v>
      </c>
      <c r="J61" s="16"/>
      <c r="K61" s="16">
        <f>AVERAGE(K3:K59)</f>
        <v>123.1372549</v>
      </c>
      <c r="L61" s="16"/>
      <c r="M61" s="16">
        <f>AVERAGE(M3:M59)</f>
        <v>4.17025</v>
      </c>
      <c r="N61" s="16"/>
      <c r="O61" s="16">
        <f>AVERAGE(O3:O59)</f>
        <v>6.876315789</v>
      </c>
      <c r="P61" s="16"/>
    </row>
    <row r="62" ht="15.75" customHeight="1">
      <c r="B62" s="11" t="s">
        <v>480</v>
      </c>
      <c r="C62" s="16">
        <f t="shared" ref="C62:E62" si="44">_xlfn.STDEV.P(C3:C59)</f>
        <v>1.602398441</v>
      </c>
      <c r="D62" s="16">
        <f t="shared" si="44"/>
        <v>11.86574638</v>
      </c>
      <c r="E62" s="16">
        <f t="shared" si="44"/>
        <v>0.1031113393</v>
      </c>
      <c r="F62" s="16"/>
      <c r="G62" s="16">
        <f>_xlfn.STDEV.P(G3:G59)</f>
        <v>4.79795875</v>
      </c>
      <c r="H62" s="16"/>
      <c r="I62" s="16">
        <f>_xlfn.STDEV.P(I3:I59)</f>
        <v>2.617434152</v>
      </c>
      <c r="J62" s="16"/>
      <c r="K62" s="16">
        <f>_xlfn.STDEV.P(K3:K59)</f>
        <v>5.594183281</v>
      </c>
      <c r="L62" s="16"/>
      <c r="M62" s="16">
        <f>_xlfn.STDEV.P(M3:M59)</f>
        <v>0.1211091966</v>
      </c>
      <c r="N62" s="16"/>
      <c r="O62" s="16">
        <f>_xlfn.STDEV.P(O3:O59)</f>
        <v>0.1541602217</v>
      </c>
      <c r="P62" s="16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U1"/>
    <mergeCell ref="W1:AB1"/>
    <mergeCell ref="AD1:AI1"/>
    <mergeCell ref="AK1:AP1"/>
    <mergeCell ref="AR1:AW1"/>
    <mergeCell ref="AY1:BD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57" width="8.57"/>
  </cols>
  <sheetData>
    <row r="1">
      <c r="A1" s="12" t="s">
        <v>458</v>
      </c>
      <c r="V1" s="13"/>
      <c r="W1" s="12">
        <v>2013.0</v>
      </c>
      <c r="AC1" s="13"/>
      <c r="AD1" s="12">
        <v>2014.0</v>
      </c>
      <c r="AJ1" s="13"/>
      <c r="AK1" s="12">
        <v>2015.0</v>
      </c>
      <c r="AQ1" s="13"/>
      <c r="AR1" s="12">
        <v>2016.0</v>
      </c>
      <c r="AX1" s="13"/>
      <c r="AY1" s="12">
        <v>2017.0</v>
      </c>
      <c r="BE1" s="11"/>
    </row>
    <row r="2">
      <c r="A2" s="12" t="s">
        <v>1</v>
      </c>
      <c r="B2" s="12" t="s">
        <v>459</v>
      </c>
      <c r="C2" s="12" t="s">
        <v>4</v>
      </c>
      <c r="D2" s="12" t="s">
        <v>5</v>
      </c>
      <c r="E2" s="12" t="s">
        <v>6</v>
      </c>
      <c r="F2" s="12" t="s">
        <v>460</v>
      </c>
      <c r="G2" s="12" t="s">
        <v>7</v>
      </c>
      <c r="H2" s="12" t="s">
        <v>461</v>
      </c>
      <c r="I2" s="12" t="s">
        <v>462</v>
      </c>
      <c r="J2" s="12" t="s">
        <v>463</v>
      </c>
      <c r="K2" s="12" t="s">
        <v>464</v>
      </c>
      <c r="L2" s="12" t="s">
        <v>465</v>
      </c>
      <c r="M2" s="12" t="s">
        <v>10</v>
      </c>
      <c r="N2" s="12" t="s">
        <v>466</v>
      </c>
      <c r="O2" s="12" t="s">
        <v>11</v>
      </c>
      <c r="P2" s="12" t="s">
        <v>467</v>
      </c>
      <c r="Q2" s="12" t="s">
        <v>468</v>
      </c>
      <c r="R2" s="12" t="s">
        <v>469</v>
      </c>
      <c r="S2" s="12" t="s">
        <v>470</v>
      </c>
      <c r="T2" s="12" t="s">
        <v>471</v>
      </c>
      <c r="U2" s="12" t="s">
        <v>472</v>
      </c>
      <c r="V2" s="13"/>
      <c r="W2" s="12" t="s">
        <v>473</v>
      </c>
      <c r="X2" s="12" t="s">
        <v>474</v>
      </c>
      <c r="Y2" s="12" t="s">
        <v>475</v>
      </c>
      <c r="Z2" s="12" t="s">
        <v>476</v>
      </c>
      <c r="AA2" s="12" t="s">
        <v>477</v>
      </c>
      <c r="AB2" s="12" t="s">
        <v>478</v>
      </c>
      <c r="AC2" s="13"/>
      <c r="AD2" s="12" t="s">
        <v>473</v>
      </c>
      <c r="AE2" s="12" t="s">
        <v>474</v>
      </c>
      <c r="AF2" s="12" t="s">
        <v>475</v>
      </c>
      <c r="AG2" s="12" t="s">
        <v>476</v>
      </c>
      <c r="AH2" s="12" t="s">
        <v>477</v>
      </c>
      <c r="AI2" s="12" t="s">
        <v>478</v>
      </c>
      <c r="AJ2" s="13"/>
      <c r="AK2" s="12" t="s">
        <v>473</v>
      </c>
      <c r="AL2" s="12" t="s">
        <v>474</v>
      </c>
      <c r="AM2" s="12" t="s">
        <v>475</v>
      </c>
      <c r="AN2" s="12" t="s">
        <v>476</v>
      </c>
      <c r="AO2" s="12" t="s">
        <v>477</v>
      </c>
      <c r="AP2" s="12" t="s">
        <v>478</v>
      </c>
      <c r="AQ2" s="13"/>
      <c r="AR2" s="12" t="s">
        <v>473</v>
      </c>
      <c r="AS2" s="12" t="s">
        <v>474</v>
      </c>
      <c r="AT2" s="12" t="s">
        <v>475</v>
      </c>
      <c r="AU2" s="12" t="s">
        <v>476</v>
      </c>
      <c r="AV2" s="12" t="s">
        <v>477</v>
      </c>
      <c r="AW2" s="12" t="s">
        <v>478</v>
      </c>
      <c r="AX2" s="13"/>
      <c r="AY2" s="12" t="s">
        <v>473</v>
      </c>
      <c r="AZ2" s="12" t="s">
        <v>474</v>
      </c>
      <c r="BA2" s="12" t="s">
        <v>475</v>
      </c>
      <c r="BB2" s="12" t="s">
        <v>476</v>
      </c>
      <c r="BC2" s="12" t="s">
        <v>477</v>
      </c>
      <c r="BD2" s="12" t="s">
        <v>478</v>
      </c>
      <c r="BE2" s="11"/>
    </row>
    <row r="3">
      <c r="A3" s="11" t="s">
        <v>36</v>
      </c>
      <c r="B3" s="11" t="s">
        <v>37</v>
      </c>
      <c r="C3" s="11">
        <v>76.5</v>
      </c>
      <c r="D3" s="11">
        <v>264.0</v>
      </c>
      <c r="E3" s="11">
        <v>4.78</v>
      </c>
      <c r="F3" s="11">
        <f t="shared" ref="F3:F44" si="1">STANDARDIZE(E3,$E$46,$E$47)*-1</f>
        <v>0.8023704881</v>
      </c>
      <c r="G3" s="11">
        <v>21.0</v>
      </c>
      <c r="H3" s="11">
        <f>STANDARDIZE(G3,$G$46,$G$47)</f>
        <v>-0.9913024135</v>
      </c>
      <c r="I3" s="11"/>
      <c r="J3" s="11"/>
      <c r="K3" s="11"/>
      <c r="L3" s="11"/>
      <c r="M3" s="11"/>
      <c r="N3" s="11"/>
      <c r="O3" s="11"/>
      <c r="P3" s="11"/>
      <c r="Q3" s="11">
        <f t="shared" ref="Q3:Q44" si="2">F3+H3+J3+L3+N3+P3</f>
        <v>-0.1889319254</v>
      </c>
      <c r="R3" s="11">
        <f t="shared" ref="R3:R44" si="3">AVERAGE(F3,H3,J3,L3,N3,P3)</f>
        <v>-0.09446596272</v>
      </c>
      <c r="S3" s="11">
        <v>4.0</v>
      </c>
      <c r="T3" s="11">
        <v>103.0</v>
      </c>
      <c r="U3" s="11">
        <v>91.0</v>
      </c>
      <c r="V3" s="14"/>
      <c r="W3" s="11">
        <v>1.0</v>
      </c>
      <c r="X3" s="11">
        <v>0.0</v>
      </c>
      <c r="Y3" s="11">
        <v>5.0</v>
      </c>
      <c r="Z3" s="11">
        <v>20.0</v>
      </c>
      <c r="AA3" s="11">
        <v>25.0</v>
      </c>
      <c r="AB3" s="11">
        <v>25.0</v>
      </c>
      <c r="AC3" s="14"/>
      <c r="AD3" s="11">
        <v>13.0</v>
      </c>
      <c r="AE3" s="11">
        <v>0.0</v>
      </c>
      <c r="AF3" s="11">
        <v>698.0</v>
      </c>
      <c r="AG3" s="11">
        <v>59.0</v>
      </c>
      <c r="AH3" s="11">
        <v>757.0</v>
      </c>
      <c r="AI3" s="11">
        <v>58.2307692307692</v>
      </c>
      <c r="AJ3" s="14"/>
      <c r="AK3" s="11">
        <v>13.0</v>
      </c>
      <c r="AL3" s="11">
        <v>0.0</v>
      </c>
      <c r="AM3" s="11">
        <v>612.0</v>
      </c>
      <c r="AN3" s="11">
        <v>46.0</v>
      </c>
      <c r="AO3" s="11">
        <v>658.0</v>
      </c>
      <c r="AP3" s="11">
        <v>50.6153846153846</v>
      </c>
      <c r="AQ3" s="14"/>
      <c r="AR3" s="11">
        <v>15.0</v>
      </c>
      <c r="AS3" s="11">
        <v>0.0</v>
      </c>
      <c r="AT3" s="11">
        <v>230.0</v>
      </c>
      <c r="AU3" s="11">
        <v>172.0</v>
      </c>
      <c r="AV3" s="11">
        <v>402.0</v>
      </c>
      <c r="AW3" s="11">
        <v>26.8</v>
      </c>
      <c r="AX3" s="14"/>
      <c r="AY3" s="11">
        <v>10.0</v>
      </c>
      <c r="AZ3" s="11">
        <v>0.0</v>
      </c>
      <c r="BA3" s="11">
        <v>486.0</v>
      </c>
      <c r="BB3" s="11">
        <v>43.0</v>
      </c>
      <c r="BC3" s="11">
        <v>529.0</v>
      </c>
      <c r="BD3" s="11">
        <v>52.9</v>
      </c>
      <c r="BE3" s="11"/>
    </row>
    <row r="4">
      <c r="A4" s="11" t="s">
        <v>45</v>
      </c>
      <c r="B4" s="11" t="s">
        <v>37</v>
      </c>
      <c r="C4" s="11">
        <v>75.88</v>
      </c>
      <c r="D4" s="11">
        <v>263.0</v>
      </c>
      <c r="E4" s="11">
        <v>4.86</v>
      </c>
      <c r="F4" s="11">
        <f t="shared" si="1"/>
        <v>0.4571765265</v>
      </c>
      <c r="G4" s="11"/>
      <c r="H4" s="11"/>
      <c r="I4" s="11">
        <v>31.5</v>
      </c>
      <c r="J4" s="11">
        <f t="shared" ref="J4:J7" si="4">STANDARDIZE(I4,$I$46,$I$47)</f>
        <v>0.2942491109</v>
      </c>
      <c r="K4" s="11">
        <v>118.0</v>
      </c>
      <c r="L4" s="11">
        <f t="shared" ref="L4:L7" si="5">STANDARDIZE(K4,$K$46,$K$47)</f>
        <v>0.8674448012</v>
      </c>
      <c r="M4" s="11">
        <v>5.0</v>
      </c>
      <c r="N4" s="11">
        <f t="shared" ref="N4:N6" si="6">STANDARDIZE(M4,$M$46,$M$47)*-1</f>
        <v>-1.667915098</v>
      </c>
      <c r="O4" s="11">
        <v>7.32</v>
      </c>
      <c r="P4" s="11">
        <f t="shared" ref="P4:P6" si="7">STANDARDIZE(O4,$O$46,$O$47)*-1</f>
        <v>0.2671806624</v>
      </c>
      <c r="Q4" s="11">
        <f t="shared" si="2"/>
        <v>0.2181360026</v>
      </c>
      <c r="R4" s="11">
        <f t="shared" si="3"/>
        <v>0.04362720052</v>
      </c>
      <c r="S4" s="11">
        <v>7.0</v>
      </c>
      <c r="T4" s="11">
        <v>217.0</v>
      </c>
      <c r="U4" s="11">
        <v>171.0</v>
      </c>
      <c r="V4" s="14"/>
      <c r="W4" s="11">
        <v>12.0</v>
      </c>
      <c r="X4" s="11">
        <v>0.0</v>
      </c>
      <c r="Y4" s="11">
        <v>187.0</v>
      </c>
      <c r="Z4" s="11">
        <v>133.0</v>
      </c>
      <c r="AA4" s="11">
        <v>320.0</v>
      </c>
      <c r="AB4" s="11">
        <v>26.6666666666667</v>
      </c>
      <c r="AC4" s="14"/>
      <c r="AD4" s="11">
        <v>5.0</v>
      </c>
      <c r="AE4" s="11">
        <v>0.0</v>
      </c>
      <c r="AF4" s="11">
        <v>132.0</v>
      </c>
      <c r="AG4" s="11">
        <v>62.0</v>
      </c>
      <c r="AH4" s="11">
        <v>194.0</v>
      </c>
      <c r="AI4" s="11">
        <v>38.8</v>
      </c>
      <c r="AJ4" s="14"/>
      <c r="AK4" s="11">
        <v>14.0</v>
      </c>
      <c r="AL4" s="11">
        <v>0.0</v>
      </c>
      <c r="AM4" s="11">
        <v>480.0</v>
      </c>
      <c r="AN4" s="11">
        <v>192.0</v>
      </c>
      <c r="AO4" s="11">
        <v>672.0</v>
      </c>
      <c r="AP4" s="11">
        <v>48.0</v>
      </c>
      <c r="AQ4" s="14"/>
      <c r="AR4" s="11">
        <v>5.0</v>
      </c>
      <c r="AS4" s="11">
        <v>0.0</v>
      </c>
      <c r="AT4" s="11">
        <v>104.0</v>
      </c>
      <c r="AU4" s="11">
        <v>1.0</v>
      </c>
      <c r="AV4" s="11">
        <v>105.0</v>
      </c>
      <c r="AW4" s="11">
        <v>21.0</v>
      </c>
      <c r="AX4" s="14"/>
      <c r="AY4" s="11"/>
      <c r="AZ4" s="11"/>
      <c r="BA4" s="11"/>
      <c r="BB4" s="11"/>
      <c r="BC4" s="11">
        <v>0.0</v>
      </c>
      <c r="BD4" s="11"/>
      <c r="BE4" s="11"/>
    </row>
    <row r="5">
      <c r="A5" s="11" t="s">
        <v>56</v>
      </c>
      <c r="B5" s="11" t="s">
        <v>37</v>
      </c>
      <c r="C5" s="11">
        <v>75.25</v>
      </c>
      <c r="D5" s="11">
        <v>266.0</v>
      </c>
      <c r="E5" s="11">
        <v>4.83</v>
      </c>
      <c r="F5" s="11">
        <f t="shared" si="1"/>
        <v>0.5866242621</v>
      </c>
      <c r="G5" s="11">
        <v>25.0</v>
      </c>
      <c r="H5" s="11">
        <f t="shared" ref="H5:H12" si="8">STANDARDIZE(G5,$G$46,$G$47)</f>
        <v>-0.3069515088</v>
      </c>
      <c r="I5" s="11">
        <v>31.0</v>
      </c>
      <c r="J5" s="11">
        <f t="shared" si="4"/>
        <v>0.1650665744</v>
      </c>
      <c r="K5" s="11">
        <v>111.0</v>
      </c>
      <c r="L5" s="11">
        <f t="shared" si="5"/>
        <v>0.0299118897</v>
      </c>
      <c r="M5" s="11">
        <v>4.4</v>
      </c>
      <c r="N5" s="11">
        <f t="shared" si="6"/>
        <v>0.8528633878</v>
      </c>
      <c r="O5" s="11">
        <v>7.3</v>
      </c>
      <c r="P5" s="11">
        <f t="shared" si="7"/>
        <v>0.321522492</v>
      </c>
      <c r="Q5" s="11">
        <f t="shared" si="2"/>
        <v>1.649037097</v>
      </c>
      <c r="R5" s="11">
        <f t="shared" si="3"/>
        <v>0.2748395162</v>
      </c>
      <c r="S5" s="11">
        <v>1.0</v>
      </c>
      <c r="T5" s="11">
        <v>24.0</v>
      </c>
      <c r="U5" s="11">
        <v>23.0</v>
      </c>
      <c r="V5" s="14"/>
      <c r="W5" s="11">
        <v>13.0</v>
      </c>
      <c r="X5" s="11">
        <v>0.0</v>
      </c>
      <c r="Y5" s="11">
        <v>305.0</v>
      </c>
      <c r="Z5" s="11">
        <v>90.0</v>
      </c>
      <c r="AA5" s="11">
        <v>395.0</v>
      </c>
      <c r="AB5" s="11">
        <v>30.3846153846154</v>
      </c>
      <c r="AC5" s="14"/>
      <c r="AD5" s="11">
        <v>15.0</v>
      </c>
      <c r="AE5" s="11">
        <v>0.0</v>
      </c>
      <c r="AF5" s="11">
        <v>746.0</v>
      </c>
      <c r="AG5" s="11">
        <v>72.0</v>
      </c>
      <c r="AH5" s="11">
        <v>818.0</v>
      </c>
      <c r="AI5" s="11">
        <v>54.5333333333333</v>
      </c>
      <c r="AJ5" s="14"/>
      <c r="AK5" s="11">
        <v>10.0</v>
      </c>
      <c r="AL5" s="11">
        <v>0.0</v>
      </c>
      <c r="AM5" s="11">
        <v>153.0</v>
      </c>
      <c r="AN5" s="11">
        <v>107.0</v>
      </c>
      <c r="AO5" s="11">
        <v>260.0</v>
      </c>
      <c r="AP5" s="11">
        <v>26.0</v>
      </c>
      <c r="AQ5" s="14"/>
      <c r="AR5" s="11"/>
      <c r="AS5" s="11"/>
      <c r="AT5" s="11"/>
      <c r="AU5" s="11"/>
      <c r="AV5" s="11">
        <v>0.0</v>
      </c>
      <c r="AW5" s="11"/>
      <c r="AX5" s="14"/>
      <c r="AY5" s="11"/>
      <c r="AZ5" s="11"/>
      <c r="BA5" s="11"/>
      <c r="BB5" s="11"/>
      <c r="BC5" s="11">
        <v>0.0</v>
      </c>
      <c r="BD5" s="11"/>
      <c r="BE5" s="11"/>
    </row>
    <row r="6">
      <c r="A6" s="11" t="s">
        <v>116</v>
      </c>
      <c r="B6" s="11" t="s">
        <v>37</v>
      </c>
      <c r="C6" s="11">
        <v>75.38</v>
      </c>
      <c r="D6" s="11">
        <v>255.0</v>
      </c>
      <c r="E6" s="11">
        <v>4.6</v>
      </c>
      <c r="F6" s="11">
        <f t="shared" si="1"/>
        <v>1.579056902</v>
      </c>
      <c r="G6" s="11">
        <v>27.0</v>
      </c>
      <c r="H6" s="11">
        <f t="shared" si="8"/>
        <v>0.03522394363</v>
      </c>
      <c r="I6" s="11">
        <v>33.0</v>
      </c>
      <c r="J6" s="11">
        <f t="shared" si="4"/>
        <v>0.6817967204</v>
      </c>
      <c r="K6" s="11">
        <v>119.0</v>
      </c>
      <c r="L6" s="11">
        <f t="shared" si="5"/>
        <v>0.98709236</v>
      </c>
      <c r="M6" s="11">
        <v>4.4</v>
      </c>
      <c r="N6" s="11">
        <f t="shared" si="6"/>
        <v>0.8528633878</v>
      </c>
      <c r="O6" s="11">
        <v>7.14</v>
      </c>
      <c r="P6" s="11">
        <f t="shared" si="7"/>
        <v>0.7562571291</v>
      </c>
      <c r="Q6" s="11">
        <f t="shared" si="2"/>
        <v>4.892290443</v>
      </c>
      <c r="R6" s="11">
        <f t="shared" si="3"/>
        <v>0.8153817404</v>
      </c>
      <c r="S6" s="11">
        <v>3.0</v>
      </c>
      <c r="T6" s="11">
        <v>88.0</v>
      </c>
      <c r="U6" s="11">
        <v>79.0</v>
      </c>
      <c r="V6" s="14"/>
      <c r="W6" s="11">
        <v>16.0</v>
      </c>
      <c r="X6" s="11">
        <v>0.0</v>
      </c>
      <c r="Y6" s="11">
        <v>276.0</v>
      </c>
      <c r="Z6" s="11">
        <v>181.0</v>
      </c>
      <c r="AA6" s="11">
        <v>457.0</v>
      </c>
      <c r="AB6" s="11">
        <v>28.5625</v>
      </c>
      <c r="AC6" s="14"/>
      <c r="AD6" s="11">
        <v>16.0</v>
      </c>
      <c r="AE6" s="11">
        <v>0.0</v>
      </c>
      <c r="AF6" s="11">
        <v>143.0</v>
      </c>
      <c r="AG6" s="11">
        <v>235.0</v>
      </c>
      <c r="AH6" s="11">
        <v>378.0</v>
      </c>
      <c r="AI6" s="11">
        <v>23.625</v>
      </c>
      <c r="AJ6" s="14"/>
      <c r="AK6" s="11">
        <v>10.0</v>
      </c>
      <c r="AL6" s="11">
        <v>0.0</v>
      </c>
      <c r="AM6" s="11">
        <v>271.0</v>
      </c>
      <c r="AN6" s="11">
        <v>9.0</v>
      </c>
      <c r="AO6" s="11">
        <v>280.0</v>
      </c>
      <c r="AP6" s="11">
        <v>28.0</v>
      </c>
      <c r="AQ6" s="14"/>
      <c r="AR6" s="11">
        <v>9.0</v>
      </c>
      <c r="AS6" s="11">
        <v>0.0</v>
      </c>
      <c r="AT6" s="11">
        <v>135.0</v>
      </c>
      <c r="AU6" s="11">
        <v>23.0</v>
      </c>
      <c r="AV6" s="11">
        <v>158.0</v>
      </c>
      <c r="AW6" s="11">
        <v>17.5555555555556</v>
      </c>
      <c r="AX6" s="14"/>
      <c r="AY6" s="11"/>
      <c r="AZ6" s="11"/>
      <c r="BA6" s="11"/>
      <c r="BB6" s="11"/>
      <c r="BC6" s="11">
        <v>0.0</v>
      </c>
      <c r="BD6" s="11"/>
      <c r="BE6" s="11"/>
    </row>
    <row r="7">
      <c r="A7" s="11" t="s">
        <v>118</v>
      </c>
      <c r="B7" s="11" t="s">
        <v>37</v>
      </c>
      <c r="C7" s="11">
        <v>76.0</v>
      </c>
      <c r="D7" s="11">
        <v>265.0</v>
      </c>
      <c r="E7" s="11">
        <v>4.55</v>
      </c>
      <c r="F7" s="11">
        <f t="shared" si="1"/>
        <v>1.794803128</v>
      </c>
      <c r="G7" s="11">
        <v>36.0</v>
      </c>
      <c r="H7" s="11">
        <f t="shared" si="8"/>
        <v>1.575013479</v>
      </c>
      <c r="I7" s="11">
        <v>39.0</v>
      </c>
      <c r="J7" s="11">
        <f t="shared" si="4"/>
        <v>2.231987158</v>
      </c>
      <c r="K7" s="11">
        <v>128.0</v>
      </c>
      <c r="L7" s="11">
        <f t="shared" si="5"/>
        <v>2.063920389</v>
      </c>
      <c r="M7" s="11"/>
      <c r="N7" s="11"/>
      <c r="O7" s="11"/>
      <c r="P7" s="11"/>
      <c r="Q7" s="11">
        <f t="shared" si="2"/>
        <v>7.665724154</v>
      </c>
      <c r="R7" s="11">
        <f t="shared" si="3"/>
        <v>1.916431039</v>
      </c>
      <c r="S7" s="11">
        <v>6.0</v>
      </c>
      <c r="T7" s="11">
        <v>188.0</v>
      </c>
      <c r="U7" s="11">
        <v>154.0</v>
      </c>
      <c r="V7" s="14"/>
      <c r="W7" s="11"/>
      <c r="X7" s="11"/>
      <c r="Y7" s="11"/>
      <c r="Z7" s="11"/>
      <c r="AA7" s="11">
        <v>0.0</v>
      </c>
      <c r="AB7" s="11"/>
      <c r="AC7" s="14"/>
      <c r="AD7" s="11">
        <v>13.0</v>
      </c>
      <c r="AE7" s="11">
        <v>0.0</v>
      </c>
      <c r="AF7" s="11">
        <v>77.0</v>
      </c>
      <c r="AG7" s="11">
        <v>155.0</v>
      </c>
      <c r="AH7" s="11">
        <v>232.0</v>
      </c>
      <c r="AI7" s="11">
        <v>17.8461538461538</v>
      </c>
      <c r="AJ7" s="14"/>
      <c r="AK7" s="11">
        <v>1.0</v>
      </c>
      <c r="AL7" s="11">
        <v>0.0</v>
      </c>
      <c r="AM7" s="11">
        <v>1.0</v>
      </c>
      <c r="AN7" s="11">
        <v>7.0</v>
      </c>
      <c r="AO7" s="11">
        <v>8.0</v>
      </c>
      <c r="AP7" s="11">
        <v>8.0</v>
      </c>
      <c r="AQ7" s="14"/>
      <c r="AR7" s="11">
        <v>15.0</v>
      </c>
      <c r="AS7" s="11">
        <v>0.0</v>
      </c>
      <c r="AT7" s="11">
        <v>364.0</v>
      </c>
      <c r="AU7" s="11">
        <v>23.0</v>
      </c>
      <c r="AV7" s="11">
        <v>387.0</v>
      </c>
      <c r="AW7" s="11">
        <v>25.8</v>
      </c>
      <c r="AX7" s="14"/>
      <c r="AY7" s="11">
        <v>15.0</v>
      </c>
      <c r="AZ7" s="11">
        <v>0.0</v>
      </c>
      <c r="BA7" s="11">
        <v>488.0</v>
      </c>
      <c r="BB7" s="11">
        <v>63.0</v>
      </c>
      <c r="BC7" s="11">
        <v>551.0</v>
      </c>
      <c r="BD7" s="11">
        <v>36.7333333333333</v>
      </c>
      <c r="BE7" s="11"/>
    </row>
    <row r="8">
      <c r="A8" s="11" t="s">
        <v>119</v>
      </c>
      <c r="B8" s="11" t="s">
        <v>37</v>
      </c>
      <c r="C8" s="11">
        <v>76.13</v>
      </c>
      <c r="D8" s="11">
        <v>276.0</v>
      </c>
      <c r="E8" s="11">
        <v>4.75</v>
      </c>
      <c r="F8" s="11">
        <f t="shared" si="1"/>
        <v>0.9318182237</v>
      </c>
      <c r="G8" s="11">
        <v>28.0</v>
      </c>
      <c r="H8" s="11">
        <f t="shared" si="8"/>
        <v>0.2063116698</v>
      </c>
      <c r="I8" s="11"/>
      <c r="J8" s="11"/>
      <c r="K8" s="11"/>
      <c r="L8" s="11"/>
      <c r="M8" s="11"/>
      <c r="N8" s="11"/>
      <c r="O8" s="11"/>
      <c r="P8" s="11"/>
      <c r="Q8" s="11">
        <f t="shared" si="2"/>
        <v>1.138129893</v>
      </c>
      <c r="R8" s="11">
        <f t="shared" si="3"/>
        <v>0.5690649467</v>
      </c>
      <c r="S8" s="11">
        <v>2.0</v>
      </c>
      <c r="T8" s="11">
        <v>40.0</v>
      </c>
      <c r="U8" s="11">
        <v>38.0</v>
      </c>
      <c r="V8" s="14"/>
      <c r="W8" s="11"/>
      <c r="X8" s="11"/>
      <c r="Y8" s="11"/>
      <c r="Z8" s="11"/>
      <c r="AA8" s="11">
        <v>0.0</v>
      </c>
      <c r="AB8" s="11"/>
      <c r="AC8" s="14"/>
      <c r="AD8" s="11"/>
      <c r="AE8" s="11"/>
      <c r="AF8" s="11"/>
      <c r="AG8" s="11"/>
      <c r="AH8" s="11">
        <v>0.0</v>
      </c>
      <c r="AI8" s="11"/>
      <c r="AJ8" s="14"/>
      <c r="AK8" s="11"/>
      <c r="AL8" s="11"/>
      <c r="AM8" s="11"/>
      <c r="AN8" s="11"/>
      <c r="AO8" s="11">
        <v>0.0</v>
      </c>
      <c r="AP8" s="11"/>
      <c r="AQ8" s="14"/>
      <c r="AR8" s="11"/>
      <c r="AS8" s="11"/>
      <c r="AT8" s="11"/>
      <c r="AU8" s="11"/>
      <c r="AV8" s="11">
        <v>0.0</v>
      </c>
      <c r="AW8" s="11"/>
      <c r="AX8" s="14"/>
      <c r="AY8" s="11"/>
      <c r="AZ8" s="11"/>
      <c r="BA8" s="11"/>
      <c r="BB8" s="11"/>
      <c r="BC8" s="11">
        <v>0.0</v>
      </c>
      <c r="BD8" s="11"/>
      <c r="BE8" s="11"/>
    </row>
    <row r="9">
      <c r="A9" s="11" t="s">
        <v>128</v>
      </c>
      <c r="B9" s="11" t="s">
        <v>37</v>
      </c>
      <c r="C9" s="11">
        <v>76.5</v>
      </c>
      <c r="D9" s="11">
        <v>250.0</v>
      </c>
      <c r="E9" s="11">
        <v>4.95</v>
      </c>
      <c r="F9" s="11">
        <f t="shared" si="1"/>
        <v>0.06883331972</v>
      </c>
      <c r="G9" s="11">
        <v>12.0</v>
      </c>
      <c r="H9" s="11">
        <f t="shared" si="8"/>
        <v>-2.531091949</v>
      </c>
      <c r="I9" s="11">
        <v>35.5</v>
      </c>
      <c r="J9" s="11">
        <f t="shared" ref="J9:J20" si="9">STANDARDIZE(I9,$I$46,$I$47)</f>
        <v>1.327709403</v>
      </c>
      <c r="K9" s="11">
        <v>122.0</v>
      </c>
      <c r="L9" s="11">
        <f t="shared" ref="L9:L20" si="10">STANDARDIZE(K9,$K$46,$K$47)</f>
        <v>1.346035036</v>
      </c>
      <c r="M9" s="11"/>
      <c r="N9" s="11"/>
      <c r="O9" s="11"/>
      <c r="P9" s="11"/>
      <c r="Q9" s="11">
        <f t="shared" si="2"/>
        <v>0.2114858098</v>
      </c>
      <c r="R9" s="11">
        <f t="shared" si="3"/>
        <v>0.05287145245</v>
      </c>
      <c r="S9" s="11">
        <v>3.0</v>
      </c>
      <c r="T9" s="11">
        <v>81.0</v>
      </c>
      <c r="U9" s="11">
        <v>72.0</v>
      </c>
      <c r="V9" s="14"/>
      <c r="W9" s="11">
        <v>15.0</v>
      </c>
      <c r="X9" s="11">
        <v>0.0</v>
      </c>
      <c r="Y9" s="11">
        <v>133.0</v>
      </c>
      <c r="Z9" s="11">
        <v>242.0</v>
      </c>
      <c r="AA9" s="11">
        <v>375.0</v>
      </c>
      <c r="AB9" s="11">
        <v>25.0</v>
      </c>
      <c r="AC9" s="14"/>
      <c r="AD9" s="11">
        <v>16.0</v>
      </c>
      <c r="AE9" s="11">
        <v>0.0</v>
      </c>
      <c r="AF9" s="11">
        <v>318.0</v>
      </c>
      <c r="AG9" s="11">
        <v>158.0</v>
      </c>
      <c r="AH9" s="11">
        <v>476.0</v>
      </c>
      <c r="AI9" s="11">
        <v>29.75</v>
      </c>
      <c r="AJ9" s="14"/>
      <c r="AK9" s="11">
        <v>14.0</v>
      </c>
      <c r="AL9" s="11">
        <v>0.0</v>
      </c>
      <c r="AM9" s="11">
        <v>278.0</v>
      </c>
      <c r="AN9" s="11">
        <v>201.0</v>
      </c>
      <c r="AO9" s="11">
        <v>479.0</v>
      </c>
      <c r="AP9" s="11">
        <v>34.2142857142857</v>
      </c>
      <c r="AQ9" s="14"/>
      <c r="AR9" s="11">
        <v>4.0</v>
      </c>
      <c r="AS9" s="11">
        <v>0.0</v>
      </c>
      <c r="AT9" s="11">
        <v>104.0</v>
      </c>
      <c r="AU9" s="11">
        <v>13.0</v>
      </c>
      <c r="AV9" s="11">
        <v>117.0</v>
      </c>
      <c r="AW9" s="11">
        <v>29.25</v>
      </c>
      <c r="AX9" s="14"/>
      <c r="AY9" s="11">
        <v>3.0</v>
      </c>
      <c r="AZ9" s="11">
        <v>0.0</v>
      </c>
      <c r="BA9" s="11">
        <v>58.0</v>
      </c>
      <c r="BB9" s="11">
        <v>31.0</v>
      </c>
      <c r="BC9" s="11">
        <v>89.0</v>
      </c>
      <c r="BD9" s="11">
        <v>29.6666666666667</v>
      </c>
      <c r="BE9" s="11"/>
    </row>
    <row r="10">
      <c r="A10" s="11" t="s">
        <v>135</v>
      </c>
      <c r="B10" s="11" t="s">
        <v>37</v>
      </c>
      <c r="C10" s="11">
        <v>75.88</v>
      </c>
      <c r="D10" s="11">
        <v>283.0</v>
      </c>
      <c r="E10" s="11">
        <v>4.8</v>
      </c>
      <c r="F10" s="11">
        <f t="shared" si="1"/>
        <v>0.7160719977</v>
      </c>
      <c r="G10" s="11">
        <v>29.0</v>
      </c>
      <c r="H10" s="11">
        <f t="shared" si="8"/>
        <v>0.377399396</v>
      </c>
      <c r="I10" s="11">
        <v>31.5</v>
      </c>
      <c r="J10" s="11">
        <f t="shared" si="9"/>
        <v>0.2942491109</v>
      </c>
      <c r="K10" s="11">
        <v>112.0</v>
      </c>
      <c r="L10" s="11">
        <f t="shared" si="10"/>
        <v>0.1495594485</v>
      </c>
      <c r="M10" s="11">
        <v>4.32</v>
      </c>
      <c r="N10" s="11">
        <f t="shared" ref="N10:N16" si="11">STANDARDIZE(M10,$M$46,$M$47)*-1</f>
        <v>1.188967186</v>
      </c>
      <c r="O10" s="11">
        <v>7.32</v>
      </c>
      <c r="P10" s="11">
        <f t="shared" ref="P10:P16" si="12">STANDARDIZE(O10,$O$46,$O$47)*-1</f>
        <v>0.2671806624</v>
      </c>
      <c r="Q10" s="11">
        <f t="shared" si="2"/>
        <v>2.993427801</v>
      </c>
      <c r="R10" s="11">
        <f t="shared" si="3"/>
        <v>0.4989046336</v>
      </c>
      <c r="S10" s="11">
        <v>1.0</v>
      </c>
      <c r="T10" s="11">
        <v>26.0</v>
      </c>
      <c r="U10" s="11">
        <v>25.0</v>
      </c>
      <c r="V10" s="14"/>
      <c r="W10" s="11">
        <v>16.0</v>
      </c>
      <c r="X10" s="11">
        <v>0.0</v>
      </c>
      <c r="Y10" s="11">
        <v>256.0</v>
      </c>
      <c r="Z10" s="11">
        <v>105.0</v>
      </c>
      <c r="AA10" s="11">
        <v>361.0</v>
      </c>
      <c r="AB10" s="11">
        <v>22.5625</v>
      </c>
      <c r="AC10" s="14"/>
      <c r="AD10" s="11">
        <v>13.0</v>
      </c>
      <c r="AE10" s="11">
        <v>0.0</v>
      </c>
      <c r="AF10" s="11">
        <v>313.0</v>
      </c>
      <c r="AG10" s="11">
        <v>68.0</v>
      </c>
      <c r="AH10" s="11">
        <v>381.0</v>
      </c>
      <c r="AI10" s="11">
        <v>29.3076923076923</v>
      </c>
      <c r="AJ10" s="14"/>
      <c r="AK10" s="11">
        <v>15.0</v>
      </c>
      <c r="AL10" s="11">
        <v>0.0</v>
      </c>
      <c r="AM10" s="11">
        <v>364.0</v>
      </c>
      <c r="AN10" s="11">
        <v>117.0</v>
      </c>
      <c r="AO10" s="11">
        <v>481.0</v>
      </c>
      <c r="AP10" s="11">
        <v>32.0666666666667</v>
      </c>
      <c r="AQ10" s="14"/>
      <c r="AR10" s="11">
        <v>15.0</v>
      </c>
      <c r="AS10" s="11">
        <v>0.0</v>
      </c>
      <c r="AT10" s="11">
        <v>548.0</v>
      </c>
      <c r="AU10" s="11">
        <v>158.0</v>
      </c>
      <c r="AV10" s="11">
        <v>706.0</v>
      </c>
      <c r="AW10" s="11">
        <v>47.0666666666667</v>
      </c>
      <c r="AX10" s="14"/>
      <c r="AY10" s="11">
        <v>7.0</v>
      </c>
      <c r="AZ10" s="11">
        <v>0.0</v>
      </c>
      <c r="BA10" s="11">
        <v>205.0</v>
      </c>
      <c r="BB10" s="11">
        <v>23.0</v>
      </c>
      <c r="BC10" s="11">
        <v>228.0</v>
      </c>
      <c r="BD10" s="11">
        <v>32.5714285714286</v>
      </c>
      <c r="BE10" s="11"/>
    </row>
    <row r="11">
      <c r="A11" s="11" t="s">
        <v>140</v>
      </c>
      <c r="B11" s="11" t="s">
        <v>37</v>
      </c>
      <c r="C11" s="11">
        <v>75.88</v>
      </c>
      <c r="D11" s="11">
        <v>262.0</v>
      </c>
      <c r="E11" s="11">
        <v>4.84</v>
      </c>
      <c r="F11" s="11">
        <f t="shared" si="1"/>
        <v>0.5434750169</v>
      </c>
      <c r="G11" s="11">
        <v>20.0</v>
      </c>
      <c r="H11" s="11">
        <f t="shared" si="8"/>
        <v>-1.16239014</v>
      </c>
      <c r="I11" s="11">
        <v>30.5</v>
      </c>
      <c r="J11" s="11">
        <f t="shared" si="9"/>
        <v>0.03588403792</v>
      </c>
      <c r="K11" s="11">
        <v>111.0</v>
      </c>
      <c r="L11" s="11">
        <f t="shared" si="10"/>
        <v>0.0299118897</v>
      </c>
      <c r="M11" s="11">
        <v>4.33</v>
      </c>
      <c r="N11" s="11">
        <f t="shared" si="11"/>
        <v>1.146954211</v>
      </c>
      <c r="O11" s="11">
        <v>7.07</v>
      </c>
      <c r="P11" s="11">
        <f t="shared" si="12"/>
        <v>0.9464535328</v>
      </c>
      <c r="Q11" s="11">
        <f t="shared" si="2"/>
        <v>1.540288549</v>
      </c>
      <c r="R11" s="11">
        <f t="shared" si="3"/>
        <v>0.2567147581</v>
      </c>
      <c r="S11" s="11">
        <v>7.0</v>
      </c>
      <c r="T11" s="11">
        <v>233.0</v>
      </c>
      <c r="U11" s="11">
        <v>184.0</v>
      </c>
      <c r="V11" s="14"/>
      <c r="W11" s="11"/>
      <c r="X11" s="11"/>
      <c r="Y11" s="11"/>
      <c r="Z11" s="11"/>
      <c r="AA11" s="11">
        <v>0.0</v>
      </c>
      <c r="AB11" s="11"/>
      <c r="AC11" s="14"/>
      <c r="AD11" s="11">
        <v>8.0</v>
      </c>
      <c r="AE11" s="11">
        <v>0.0</v>
      </c>
      <c r="AF11" s="11">
        <v>143.0</v>
      </c>
      <c r="AG11" s="11">
        <v>12.0</v>
      </c>
      <c r="AH11" s="11">
        <v>155.0</v>
      </c>
      <c r="AI11" s="11">
        <v>19.375</v>
      </c>
      <c r="AJ11" s="14"/>
      <c r="AK11" s="11">
        <v>16.0</v>
      </c>
      <c r="AL11" s="11">
        <v>0.0</v>
      </c>
      <c r="AM11" s="11">
        <v>528.0</v>
      </c>
      <c r="AN11" s="11">
        <v>145.0</v>
      </c>
      <c r="AO11" s="11">
        <v>673.0</v>
      </c>
      <c r="AP11" s="11">
        <v>42.0625</v>
      </c>
      <c r="AQ11" s="14"/>
      <c r="AR11" s="11">
        <v>13.0</v>
      </c>
      <c r="AS11" s="11">
        <v>0.0</v>
      </c>
      <c r="AT11" s="11">
        <v>226.0</v>
      </c>
      <c r="AU11" s="11">
        <v>206.0</v>
      </c>
      <c r="AV11" s="11">
        <v>432.0</v>
      </c>
      <c r="AW11" s="11">
        <v>33.2307692307692</v>
      </c>
      <c r="AX11" s="14"/>
      <c r="AY11" s="11">
        <v>15.0</v>
      </c>
      <c r="AZ11" s="11">
        <v>0.0</v>
      </c>
      <c r="BA11" s="11">
        <v>351.0</v>
      </c>
      <c r="BB11" s="11">
        <v>168.0</v>
      </c>
      <c r="BC11" s="11">
        <v>519.0</v>
      </c>
      <c r="BD11" s="11">
        <v>34.6</v>
      </c>
      <c r="BE11" s="11"/>
    </row>
    <row r="12">
      <c r="A12" s="11" t="s">
        <v>154</v>
      </c>
      <c r="B12" s="11" t="s">
        <v>37</v>
      </c>
      <c r="C12" s="11">
        <v>79.0</v>
      </c>
      <c r="D12" s="11">
        <v>266.0</v>
      </c>
      <c r="E12" s="11">
        <v>4.72</v>
      </c>
      <c r="F12" s="11">
        <f t="shared" si="1"/>
        <v>1.061265959</v>
      </c>
      <c r="G12" s="11">
        <v>14.0</v>
      </c>
      <c r="H12" s="11">
        <f t="shared" si="8"/>
        <v>-2.188916497</v>
      </c>
      <c r="I12" s="11">
        <v>35.0</v>
      </c>
      <c r="J12" s="11">
        <f t="shared" si="9"/>
        <v>1.198526866</v>
      </c>
      <c r="K12" s="11">
        <v>128.0</v>
      </c>
      <c r="L12" s="11">
        <f t="shared" si="10"/>
        <v>2.063920389</v>
      </c>
      <c r="M12" s="11">
        <v>4.3</v>
      </c>
      <c r="N12" s="11">
        <f t="shared" si="11"/>
        <v>1.272993136</v>
      </c>
      <c r="O12" s="11">
        <v>6.89</v>
      </c>
      <c r="P12" s="11">
        <f t="shared" si="12"/>
        <v>1.435529999</v>
      </c>
      <c r="Q12" s="11">
        <f t="shared" si="2"/>
        <v>4.843319853</v>
      </c>
      <c r="R12" s="11">
        <f t="shared" si="3"/>
        <v>0.8072199755</v>
      </c>
      <c r="S12" s="11">
        <v>4.0</v>
      </c>
      <c r="T12" s="11">
        <v>132.0</v>
      </c>
      <c r="U12" s="11">
        <v>113.0</v>
      </c>
      <c r="V12" s="14"/>
      <c r="W12" s="11">
        <v>14.0</v>
      </c>
      <c r="X12" s="11">
        <v>0.0</v>
      </c>
      <c r="Y12" s="11">
        <v>301.0</v>
      </c>
      <c r="Z12" s="11">
        <v>56.0</v>
      </c>
      <c r="AA12" s="11">
        <v>357.0</v>
      </c>
      <c r="AB12" s="11">
        <v>25.5</v>
      </c>
      <c r="AC12" s="14"/>
      <c r="AD12" s="11">
        <v>16.0</v>
      </c>
      <c r="AE12" s="11">
        <v>0.0</v>
      </c>
      <c r="AF12" s="11">
        <v>223.0</v>
      </c>
      <c r="AG12" s="11">
        <v>52.0</v>
      </c>
      <c r="AH12" s="11">
        <v>275.0</v>
      </c>
      <c r="AI12" s="11">
        <v>17.1875</v>
      </c>
      <c r="AJ12" s="14"/>
      <c r="AK12" s="11">
        <v>15.0</v>
      </c>
      <c r="AL12" s="11">
        <v>0.0</v>
      </c>
      <c r="AM12" s="11">
        <v>550.0</v>
      </c>
      <c r="AN12" s="11">
        <v>137.0</v>
      </c>
      <c r="AO12" s="11">
        <v>687.0</v>
      </c>
      <c r="AP12" s="11">
        <v>45.8</v>
      </c>
      <c r="AQ12" s="14"/>
      <c r="AR12" s="11">
        <v>16.0</v>
      </c>
      <c r="AS12" s="11">
        <v>0.0</v>
      </c>
      <c r="AT12" s="11">
        <v>664.0</v>
      </c>
      <c r="AU12" s="11">
        <v>49.0</v>
      </c>
      <c r="AV12" s="11">
        <v>713.0</v>
      </c>
      <c r="AW12" s="11">
        <v>44.5625</v>
      </c>
      <c r="AX12" s="14"/>
      <c r="AY12" s="11">
        <v>2.0</v>
      </c>
      <c r="AZ12" s="11">
        <v>0.0</v>
      </c>
      <c r="BA12" s="11">
        <v>10.0</v>
      </c>
      <c r="BB12" s="11">
        <v>9.0</v>
      </c>
      <c r="BC12" s="11">
        <v>19.0</v>
      </c>
      <c r="BD12" s="11">
        <v>9.5</v>
      </c>
      <c r="BE12" s="11"/>
    </row>
    <row r="13">
      <c r="A13" s="11" t="s">
        <v>156</v>
      </c>
      <c r="B13" s="11" t="s">
        <v>37</v>
      </c>
      <c r="C13" s="11">
        <v>78.25</v>
      </c>
      <c r="D13" s="11">
        <v>248.0</v>
      </c>
      <c r="E13" s="11">
        <v>4.6</v>
      </c>
      <c r="F13" s="11">
        <f t="shared" si="1"/>
        <v>1.579056902</v>
      </c>
      <c r="G13" s="11"/>
      <c r="H13" s="11"/>
      <c r="I13" s="11">
        <v>32.5</v>
      </c>
      <c r="J13" s="11">
        <f t="shared" si="9"/>
        <v>0.5526141839</v>
      </c>
      <c r="K13" s="11">
        <v>122.0</v>
      </c>
      <c r="L13" s="11">
        <f t="shared" si="10"/>
        <v>1.346035036</v>
      </c>
      <c r="M13" s="11">
        <v>4.35</v>
      </c>
      <c r="N13" s="11">
        <f t="shared" si="11"/>
        <v>1.062928262</v>
      </c>
      <c r="O13" s="11">
        <v>7.02</v>
      </c>
      <c r="P13" s="11">
        <f t="shared" si="12"/>
        <v>1.082308107</v>
      </c>
      <c r="Q13" s="11">
        <f t="shared" si="2"/>
        <v>5.62294249</v>
      </c>
      <c r="R13" s="11">
        <f t="shared" si="3"/>
        <v>1.124588498</v>
      </c>
      <c r="S13" s="11">
        <v>1.0</v>
      </c>
      <c r="T13" s="11">
        <v>3.0</v>
      </c>
      <c r="U13" s="11">
        <v>3.0</v>
      </c>
      <c r="V13" s="14"/>
      <c r="W13" s="11">
        <v>16.0</v>
      </c>
      <c r="X13" s="11">
        <v>0.0</v>
      </c>
      <c r="Y13" s="11">
        <v>330.0</v>
      </c>
      <c r="Z13" s="11">
        <v>296.0</v>
      </c>
      <c r="AA13" s="11">
        <v>626.0</v>
      </c>
      <c r="AB13" s="11">
        <v>39.125</v>
      </c>
      <c r="AC13" s="14"/>
      <c r="AD13" s="11">
        <v>10.0</v>
      </c>
      <c r="AE13" s="11">
        <v>0.0</v>
      </c>
      <c r="AF13" s="11">
        <v>222.0</v>
      </c>
      <c r="AG13" s="11">
        <v>184.0</v>
      </c>
      <c r="AH13" s="11">
        <v>406.0</v>
      </c>
      <c r="AI13" s="11">
        <v>40.6</v>
      </c>
      <c r="AJ13" s="14"/>
      <c r="AK13" s="11"/>
      <c r="AL13" s="11"/>
      <c r="AM13" s="11"/>
      <c r="AN13" s="11"/>
      <c r="AO13" s="11">
        <v>0.0</v>
      </c>
      <c r="AP13" s="11"/>
      <c r="AQ13" s="14"/>
      <c r="AR13" s="11"/>
      <c r="AS13" s="11"/>
      <c r="AT13" s="11"/>
      <c r="AU13" s="11"/>
      <c r="AV13" s="11">
        <v>0.0</v>
      </c>
      <c r="AW13" s="11"/>
      <c r="AX13" s="14"/>
      <c r="AY13" s="11">
        <v>5.0</v>
      </c>
      <c r="AZ13" s="11">
        <v>0.0</v>
      </c>
      <c r="BA13" s="11">
        <v>135.0</v>
      </c>
      <c r="BB13" s="11">
        <v>28.0</v>
      </c>
      <c r="BC13" s="11">
        <v>163.0</v>
      </c>
      <c r="BD13" s="11">
        <v>32.6</v>
      </c>
      <c r="BE13" s="11"/>
    </row>
    <row r="14">
      <c r="A14" s="11" t="s">
        <v>182</v>
      </c>
      <c r="B14" s="11" t="s">
        <v>37</v>
      </c>
      <c r="C14" s="11">
        <v>77.25</v>
      </c>
      <c r="D14" s="11">
        <v>271.0</v>
      </c>
      <c r="E14" s="11">
        <v>4.63</v>
      </c>
      <c r="F14" s="11">
        <f t="shared" si="1"/>
        <v>1.449609166</v>
      </c>
      <c r="G14" s="11">
        <v>21.0</v>
      </c>
      <c r="H14" s="11">
        <f t="shared" ref="H14:H15" si="13">STANDARDIZE(G14,$G$46,$G$47)</f>
        <v>-0.9913024135</v>
      </c>
      <c r="I14" s="11">
        <v>34.5</v>
      </c>
      <c r="J14" s="11">
        <f t="shared" si="9"/>
        <v>1.06934433</v>
      </c>
      <c r="K14" s="11">
        <v>118.0</v>
      </c>
      <c r="L14" s="11">
        <f t="shared" si="10"/>
        <v>0.8674448012</v>
      </c>
      <c r="M14" s="11">
        <v>4.26</v>
      </c>
      <c r="N14" s="11">
        <f t="shared" si="11"/>
        <v>1.441045035</v>
      </c>
      <c r="O14" s="11">
        <v>7.11</v>
      </c>
      <c r="P14" s="11">
        <f t="shared" si="12"/>
        <v>0.8377698735</v>
      </c>
      <c r="Q14" s="11">
        <f t="shared" si="2"/>
        <v>4.673910792</v>
      </c>
      <c r="R14" s="11">
        <f t="shared" si="3"/>
        <v>0.778985132</v>
      </c>
      <c r="S14" s="11">
        <v>1.0</v>
      </c>
      <c r="T14" s="11">
        <v>5.0</v>
      </c>
      <c r="U14" s="11">
        <v>5.0</v>
      </c>
      <c r="V14" s="14"/>
      <c r="W14" s="11"/>
      <c r="X14" s="11"/>
      <c r="Y14" s="11"/>
      <c r="Z14" s="11"/>
      <c r="AA14" s="11">
        <v>0.0</v>
      </c>
      <c r="AB14" s="11"/>
      <c r="AC14" s="14"/>
      <c r="AD14" s="11"/>
      <c r="AE14" s="11"/>
      <c r="AF14" s="11"/>
      <c r="AG14" s="11"/>
      <c r="AH14" s="11">
        <v>0.0</v>
      </c>
      <c r="AI14" s="11"/>
      <c r="AJ14" s="14"/>
      <c r="AK14" s="11"/>
      <c r="AL14" s="11"/>
      <c r="AM14" s="11"/>
      <c r="AN14" s="11"/>
      <c r="AO14" s="11">
        <v>0.0</v>
      </c>
      <c r="AP14" s="11"/>
      <c r="AQ14" s="14"/>
      <c r="AR14" s="11"/>
      <c r="AS14" s="11"/>
      <c r="AT14" s="11"/>
      <c r="AU14" s="11"/>
      <c r="AV14" s="11">
        <v>0.0</v>
      </c>
      <c r="AW14" s="11"/>
      <c r="AX14" s="14"/>
      <c r="AY14" s="11"/>
      <c r="AZ14" s="11"/>
      <c r="BA14" s="11"/>
      <c r="BB14" s="11"/>
      <c r="BC14" s="11">
        <v>0.0</v>
      </c>
      <c r="BD14" s="11"/>
      <c r="BE14" s="11"/>
    </row>
    <row r="15">
      <c r="A15" s="11" t="s">
        <v>221</v>
      </c>
      <c r="B15" s="11" t="s">
        <v>37</v>
      </c>
      <c r="C15" s="11">
        <v>78.25</v>
      </c>
      <c r="D15" s="11">
        <v>269.0</v>
      </c>
      <c r="E15" s="11">
        <v>4.83</v>
      </c>
      <c r="F15" s="11">
        <f t="shared" si="1"/>
        <v>0.5866242621</v>
      </c>
      <c r="G15" s="11">
        <v>24.0</v>
      </c>
      <c r="H15" s="11">
        <f t="shared" si="13"/>
        <v>-0.4780392349</v>
      </c>
      <c r="I15" s="11">
        <v>34.0</v>
      </c>
      <c r="J15" s="11">
        <f t="shared" si="9"/>
        <v>0.9401617934</v>
      </c>
      <c r="K15" s="11">
        <v>117.0</v>
      </c>
      <c r="L15" s="11">
        <f t="shared" si="10"/>
        <v>0.7477972424</v>
      </c>
      <c r="M15" s="11">
        <v>4.46</v>
      </c>
      <c r="N15" s="11">
        <f t="shared" si="11"/>
        <v>0.6007855392</v>
      </c>
      <c r="O15" s="11">
        <v>7.17</v>
      </c>
      <c r="P15" s="11">
        <f t="shared" si="12"/>
        <v>0.6747443846</v>
      </c>
      <c r="Q15" s="11">
        <f t="shared" si="2"/>
        <v>3.072073987</v>
      </c>
      <c r="R15" s="11">
        <f t="shared" si="3"/>
        <v>0.5120123311</v>
      </c>
      <c r="S15" s="11">
        <v>7.0</v>
      </c>
      <c r="T15" s="11">
        <v>212.0</v>
      </c>
      <c r="U15" s="11">
        <v>167.0</v>
      </c>
      <c r="V15" s="14"/>
      <c r="W15" s="11"/>
      <c r="X15" s="11"/>
      <c r="Y15" s="11"/>
      <c r="Z15" s="11"/>
      <c r="AA15" s="11">
        <v>0.0</v>
      </c>
      <c r="AB15" s="11"/>
      <c r="AC15" s="14"/>
      <c r="AD15" s="11"/>
      <c r="AE15" s="11"/>
      <c r="AF15" s="11"/>
      <c r="AG15" s="11"/>
      <c r="AH15" s="11">
        <v>0.0</v>
      </c>
      <c r="AI15" s="11"/>
      <c r="AJ15" s="14"/>
      <c r="AK15" s="11"/>
      <c r="AL15" s="11"/>
      <c r="AM15" s="11"/>
      <c r="AN15" s="11"/>
      <c r="AO15" s="11">
        <v>0.0</v>
      </c>
      <c r="AP15" s="11"/>
      <c r="AQ15" s="14"/>
      <c r="AR15" s="11"/>
      <c r="AS15" s="11"/>
      <c r="AT15" s="11"/>
      <c r="AU15" s="11"/>
      <c r="AV15" s="11">
        <v>0.0</v>
      </c>
      <c r="AW15" s="11"/>
      <c r="AX15" s="14"/>
      <c r="AY15" s="11"/>
      <c r="AZ15" s="11"/>
      <c r="BA15" s="11"/>
      <c r="BB15" s="11"/>
      <c r="BC15" s="11">
        <v>0.0</v>
      </c>
      <c r="BD15" s="11"/>
      <c r="BE15" s="11"/>
    </row>
    <row r="16">
      <c r="A16" s="11" t="s">
        <v>284</v>
      </c>
      <c r="B16" s="11" t="s">
        <v>37</v>
      </c>
      <c r="C16" s="11">
        <v>76.0</v>
      </c>
      <c r="D16" s="11">
        <v>277.0</v>
      </c>
      <c r="E16" s="11">
        <v>4.8</v>
      </c>
      <c r="F16" s="11">
        <f t="shared" si="1"/>
        <v>0.7160719977</v>
      </c>
      <c r="G16" s="11"/>
      <c r="H16" s="11"/>
      <c r="I16" s="11">
        <v>33.0</v>
      </c>
      <c r="J16" s="11">
        <f t="shared" si="9"/>
        <v>0.6817967204</v>
      </c>
      <c r="K16" s="11">
        <v>119.0</v>
      </c>
      <c r="L16" s="11">
        <f t="shared" si="10"/>
        <v>0.98709236</v>
      </c>
      <c r="M16" s="11">
        <v>4.51</v>
      </c>
      <c r="N16" s="11">
        <f t="shared" si="11"/>
        <v>0.3907206654</v>
      </c>
      <c r="O16" s="11">
        <v>7.03</v>
      </c>
      <c r="P16" s="11">
        <f t="shared" si="12"/>
        <v>1.055137192</v>
      </c>
      <c r="Q16" s="11">
        <f t="shared" si="2"/>
        <v>3.830818935</v>
      </c>
      <c r="R16" s="11">
        <f t="shared" si="3"/>
        <v>0.7661637871</v>
      </c>
      <c r="S16" s="11">
        <v>5.0</v>
      </c>
      <c r="T16" s="11">
        <v>142.0</v>
      </c>
      <c r="U16" s="11">
        <v>123.0</v>
      </c>
      <c r="V16" s="14"/>
      <c r="W16" s="11">
        <v>7.0</v>
      </c>
      <c r="X16" s="11">
        <v>0.0</v>
      </c>
      <c r="Y16" s="11">
        <v>149.0</v>
      </c>
      <c r="Z16" s="11">
        <v>44.0</v>
      </c>
      <c r="AA16" s="11">
        <v>193.0</v>
      </c>
      <c r="AB16" s="11">
        <v>27.5714285714286</v>
      </c>
      <c r="AC16" s="14"/>
      <c r="AD16" s="11">
        <v>4.0</v>
      </c>
      <c r="AE16" s="11">
        <v>0.0</v>
      </c>
      <c r="AF16" s="11">
        <v>48.0</v>
      </c>
      <c r="AG16" s="11">
        <v>4.0</v>
      </c>
      <c r="AH16" s="11">
        <v>52.0</v>
      </c>
      <c r="AI16" s="11">
        <v>13.0</v>
      </c>
      <c r="AJ16" s="14"/>
      <c r="AK16" s="11">
        <v>1.0</v>
      </c>
      <c r="AL16" s="11">
        <v>0.0</v>
      </c>
      <c r="AM16" s="11">
        <v>2.0</v>
      </c>
      <c r="AN16" s="11">
        <v>0.0</v>
      </c>
      <c r="AO16" s="11">
        <v>2.0</v>
      </c>
      <c r="AP16" s="11">
        <v>2.0</v>
      </c>
      <c r="AQ16" s="14"/>
      <c r="AR16" s="11">
        <v>10.0</v>
      </c>
      <c r="AS16" s="11">
        <v>0.0</v>
      </c>
      <c r="AT16" s="11">
        <v>196.0</v>
      </c>
      <c r="AU16" s="11">
        <v>27.0</v>
      </c>
      <c r="AV16" s="11">
        <v>223.0</v>
      </c>
      <c r="AW16" s="11">
        <v>22.3</v>
      </c>
      <c r="AX16" s="14"/>
      <c r="AY16" s="11">
        <v>3.0</v>
      </c>
      <c r="AZ16" s="11">
        <v>0.0</v>
      </c>
      <c r="BA16" s="11">
        <v>47.0</v>
      </c>
      <c r="BB16" s="11">
        <v>0.0</v>
      </c>
      <c r="BC16" s="11">
        <v>47.0</v>
      </c>
      <c r="BD16" s="11">
        <v>15.6666666666667</v>
      </c>
      <c r="BE16" s="11"/>
    </row>
    <row r="17">
      <c r="A17" s="11" t="s">
        <v>296</v>
      </c>
      <c r="B17" s="11" t="s">
        <v>37</v>
      </c>
      <c r="C17" s="11">
        <v>75.63</v>
      </c>
      <c r="D17" s="11">
        <v>276.0</v>
      </c>
      <c r="E17" s="11">
        <v>4.87</v>
      </c>
      <c r="F17" s="11">
        <f t="shared" si="1"/>
        <v>0.4140272813</v>
      </c>
      <c r="G17" s="11">
        <v>26.0</v>
      </c>
      <c r="H17" s="11">
        <f t="shared" ref="H17:H19" si="14">STANDARDIZE(G17,$G$46,$G$47)</f>
        <v>-0.1358637826</v>
      </c>
      <c r="I17" s="11">
        <v>31.5</v>
      </c>
      <c r="J17" s="11">
        <f t="shared" si="9"/>
        <v>0.2942491109</v>
      </c>
      <c r="K17" s="11">
        <v>114.0</v>
      </c>
      <c r="L17" s="11">
        <f t="shared" si="10"/>
        <v>0.3888545661</v>
      </c>
      <c r="M17" s="11"/>
      <c r="N17" s="11"/>
      <c r="O17" s="11"/>
      <c r="P17" s="11"/>
      <c r="Q17" s="11">
        <f t="shared" si="2"/>
        <v>0.9612671757</v>
      </c>
      <c r="R17" s="11">
        <f t="shared" si="3"/>
        <v>0.2403167939</v>
      </c>
      <c r="S17" s="11">
        <v>4.0</v>
      </c>
      <c r="T17" s="11">
        <v>127.0</v>
      </c>
      <c r="U17" s="11">
        <v>110.0</v>
      </c>
      <c r="V17" s="14"/>
      <c r="W17" s="11">
        <v>14.0</v>
      </c>
      <c r="X17" s="11">
        <v>0.0</v>
      </c>
      <c r="Y17" s="11">
        <v>302.0</v>
      </c>
      <c r="Z17" s="11">
        <v>40.0</v>
      </c>
      <c r="AA17" s="11">
        <v>342.0</v>
      </c>
      <c r="AB17" s="11">
        <v>24.4285714285714</v>
      </c>
      <c r="AC17" s="14"/>
      <c r="AD17" s="11">
        <v>16.0</v>
      </c>
      <c r="AE17" s="11">
        <v>0.0</v>
      </c>
      <c r="AF17" s="11">
        <v>582.0</v>
      </c>
      <c r="AG17" s="11">
        <v>100.0</v>
      </c>
      <c r="AH17" s="11">
        <v>682.0</v>
      </c>
      <c r="AI17" s="11">
        <v>42.625</v>
      </c>
      <c r="AJ17" s="14"/>
      <c r="AK17" s="11">
        <v>4.0</v>
      </c>
      <c r="AL17" s="11">
        <v>0.0</v>
      </c>
      <c r="AM17" s="11">
        <v>106.0</v>
      </c>
      <c r="AN17" s="11">
        <v>0.0</v>
      </c>
      <c r="AO17" s="11">
        <v>106.0</v>
      </c>
      <c r="AP17" s="11">
        <v>26.5</v>
      </c>
      <c r="AQ17" s="14"/>
      <c r="AR17" s="11">
        <v>3.0</v>
      </c>
      <c r="AS17" s="11">
        <v>0.0</v>
      </c>
      <c r="AT17" s="11">
        <v>40.0</v>
      </c>
      <c r="AU17" s="11">
        <v>7.0</v>
      </c>
      <c r="AV17" s="11">
        <v>47.0</v>
      </c>
      <c r="AW17" s="11">
        <v>15.6666666666667</v>
      </c>
      <c r="AX17" s="14"/>
      <c r="AY17" s="11"/>
      <c r="AZ17" s="11"/>
      <c r="BA17" s="11"/>
      <c r="BB17" s="11"/>
      <c r="BC17" s="11">
        <v>0.0</v>
      </c>
      <c r="BD17" s="11"/>
      <c r="BE17" s="11"/>
    </row>
    <row r="18">
      <c r="A18" s="11" t="s">
        <v>303</v>
      </c>
      <c r="B18" s="11" t="s">
        <v>37</v>
      </c>
      <c r="C18" s="11">
        <v>80.13</v>
      </c>
      <c r="D18" s="11">
        <v>277.0</v>
      </c>
      <c r="E18" s="11">
        <v>4.62</v>
      </c>
      <c r="F18" s="11">
        <f t="shared" si="1"/>
        <v>1.492758411</v>
      </c>
      <c r="G18" s="11">
        <v>38.0</v>
      </c>
      <c r="H18" s="11">
        <f t="shared" si="14"/>
        <v>1.917188932</v>
      </c>
      <c r="I18" s="11">
        <v>34.5</v>
      </c>
      <c r="J18" s="11">
        <f t="shared" si="9"/>
        <v>1.06934433</v>
      </c>
      <c r="K18" s="11">
        <v>121.0</v>
      </c>
      <c r="L18" s="11">
        <f t="shared" si="10"/>
        <v>1.226387478</v>
      </c>
      <c r="M18" s="11">
        <v>4.51</v>
      </c>
      <c r="N18" s="11">
        <f t="shared" ref="N18:N20" si="15">STANDARDIZE(M18,$M$46,$M$47)*-1</f>
        <v>0.3907206654</v>
      </c>
      <c r="O18" s="11">
        <v>7.07</v>
      </c>
      <c r="P18" s="11">
        <f t="shared" ref="P18:P20" si="16">STANDARDIZE(O18,$O$46,$O$47)*-1</f>
        <v>0.9464535328</v>
      </c>
      <c r="Q18" s="11">
        <f t="shared" si="2"/>
        <v>7.042853349</v>
      </c>
      <c r="R18" s="11">
        <f t="shared" si="3"/>
        <v>1.173808891</v>
      </c>
      <c r="S18" s="11">
        <v>2.0</v>
      </c>
      <c r="T18" s="11">
        <v>53.0</v>
      </c>
      <c r="U18" s="11">
        <v>48.0</v>
      </c>
      <c r="V18" s="14"/>
      <c r="W18" s="11">
        <v>10.0</v>
      </c>
      <c r="X18" s="11">
        <v>0.0</v>
      </c>
      <c r="Y18" s="11">
        <v>164.0</v>
      </c>
      <c r="Z18" s="11">
        <v>73.0</v>
      </c>
      <c r="AA18" s="11">
        <v>237.0</v>
      </c>
      <c r="AB18" s="11">
        <v>23.7</v>
      </c>
      <c r="AC18" s="14"/>
      <c r="AD18" s="11">
        <v>12.0</v>
      </c>
      <c r="AE18" s="11">
        <v>0.0</v>
      </c>
      <c r="AF18" s="11">
        <v>186.0</v>
      </c>
      <c r="AG18" s="11">
        <v>175.0</v>
      </c>
      <c r="AH18" s="11">
        <v>361.0</v>
      </c>
      <c r="AI18" s="11">
        <v>30.0833333333333</v>
      </c>
      <c r="AJ18" s="14"/>
      <c r="AK18" s="11">
        <v>7.0</v>
      </c>
      <c r="AL18" s="11">
        <v>0.0</v>
      </c>
      <c r="AM18" s="11">
        <v>57.0</v>
      </c>
      <c r="AN18" s="11">
        <v>104.0</v>
      </c>
      <c r="AO18" s="11">
        <v>161.0</v>
      </c>
      <c r="AP18" s="11">
        <v>23.0</v>
      </c>
      <c r="AQ18" s="14"/>
      <c r="AR18" s="11">
        <v>15.0</v>
      </c>
      <c r="AS18" s="11">
        <v>0.0</v>
      </c>
      <c r="AT18" s="11">
        <v>322.0</v>
      </c>
      <c r="AU18" s="11">
        <v>249.0</v>
      </c>
      <c r="AV18" s="11">
        <v>571.0</v>
      </c>
      <c r="AW18" s="11">
        <v>38.0666666666667</v>
      </c>
      <c r="AX18" s="14"/>
      <c r="AY18" s="11">
        <v>16.0</v>
      </c>
      <c r="AZ18" s="11">
        <v>0.0</v>
      </c>
      <c r="BA18" s="11">
        <v>576.0</v>
      </c>
      <c r="BB18" s="11">
        <v>206.0</v>
      </c>
      <c r="BC18" s="11">
        <v>782.0</v>
      </c>
      <c r="BD18" s="11">
        <v>48.875</v>
      </c>
      <c r="BE18" s="11"/>
    </row>
    <row r="19">
      <c r="A19" s="11" t="s">
        <v>323</v>
      </c>
      <c r="B19" s="11" t="s">
        <v>37</v>
      </c>
      <c r="C19" s="11">
        <v>77.38</v>
      </c>
      <c r="D19" s="11">
        <v>255.0</v>
      </c>
      <c r="E19" s="11">
        <v>4.78</v>
      </c>
      <c r="F19" s="11">
        <f t="shared" si="1"/>
        <v>0.8023704881</v>
      </c>
      <c r="G19" s="11">
        <v>22.0</v>
      </c>
      <c r="H19" s="11">
        <f t="shared" si="14"/>
        <v>-0.8202146873</v>
      </c>
      <c r="I19" s="11">
        <v>33.0</v>
      </c>
      <c r="J19" s="11">
        <f t="shared" si="9"/>
        <v>0.6817967204</v>
      </c>
      <c r="K19" s="11">
        <v>113.0</v>
      </c>
      <c r="L19" s="11">
        <f t="shared" si="10"/>
        <v>0.2692070073</v>
      </c>
      <c r="M19" s="11">
        <v>4.44</v>
      </c>
      <c r="N19" s="11">
        <f t="shared" si="15"/>
        <v>0.6848114887</v>
      </c>
      <c r="O19" s="11">
        <v>6.91</v>
      </c>
      <c r="P19" s="11">
        <f t="shared" si="16"/>
        <v>1.38118817</v>
      </c>
      <c r="Q19" s="11">
        <f t="shared" si="2"/>
        <v>2.999159187</v>
      </c>
      <c r="R19" s="11">
        <f t="shared" si="3"/>
        <v>0.4998598645</v>
      </c>
      <c r="S19" s="11">
        <v>7.0</v>
      </c>
      <c r="T19" s="11">
        <v>226.0</v>
      </c>
      <c r="U19" s="11">
        <v>177.0</v>
      </c>
      <c r="V19" s="14"/>
      <c r="W19" s="11">
        <v>15.0</v>
      </c>
      <c r="X19" s="11">
        <v>0.0</v>
      </c>
      <c r="Y19" s="11">
        <v>119.0</v>
      </c>
      <c r="Z19" s="11">
        <v>202.0</v>
      </c>
      <c r="AA19" s="11">
        <v>321.0</v>
      </c>
      <c r="AB19" s="11">
        <v>21.4</v>
      </c>
      <c r="AC19" s="14"/>
      <c r="AD19" s="11">
        <v>3.0</v>
      </c>
      <c r="AE19" s="11">
        <v>0.0</v>
      </c>
      <c r="AF19" s="11">
        <v>25.0</v>
      </c>
      <c r="AG19" s="11">
        <v>43.0</v>
      </c>
      <c r="AH19" s="11">
        <v>68.0</v>
      </c>
      <c r="AI19" s="11">
        <v>22.6666666666667</v>
      </c>
      <c r="AJ19" s="14"/>
      <c r="AK19" s="11"/>
      <c r="AL19" s="11"/>
      <c r="AM19" s="11"/>
      <c r="AN19" s="11"/>
      <c r="AO19" s="11">
        <v>0.0</v>
      </c>
      <c r="AP19" s="11"/>
      <c r="AQ19" s="14"/>
      <c r="AR19" s="11"/>
      <c r="AS19" s="11"/>
      <c r="AT19" s="11"/>
      <c r="AU19" s="11"/>
      <c r="AV19" s="11">
        <v>0.0</v>
      </c>
      <c r="AW19" s="11"/>
      <c r="AX19" s="14"/>
      <c r="AY19" s="11"/>
      <c r="AZ19" s="11"/>
      <c r="BA19" s="11"/>
      <c r="BB19" s="11"/>
      <c r="BC19" s="11">
        <v>0.0</v>
      </c>
      <c r="BD19" s="11"/>
      <c r="BE19" s="11"/>
    </row>
    <row r="20">
      <c r="A20" s="11" t="s">
        <v>377</v>
      </c>
      <c r="B20" s="11" t="s">
        <v>37</v>
      </c>
      <c r="C20" s="11">
        <v>75.25</v>
      </c>
      <c r="D20" s="11">
        <v>262.0</v>
      </c>
      <c r="E20" s="11">
        <v>4.81</v>
      </c>
      <c r="F20" s="11">
        <f t="shared" si="1"/>
        <v>0.6729227525</v>
      </c>
      <c r="G20" s="11"/>
      <c r="H20" s="11"/>
      <c r="I20" s="11">
        <v>34.5</v>
      </c>
      <c r="J20" s="11">
        <f t="shared" si="9"/>
        <v>1.06934433</v>
      </c>
      <c r="K20" s="11">
        <v>114.0</v>
      </c>
      <c r="L20" s="11">
        <f t="shared" si="10"/>
        <v>0.3888545661</v>
      </c>
      <c r="M20" s="11">
        <v>4.51</v>
      </c>
      <c r="N20" s="11">
        <f t="shared" si="15"/>
        <v>0.3907206654</v>
      </c>
      <c r="O20" s="11">
        <v>7.18</v>
      </c>
      <c r="P20" s="11">
        <f t="shared" si="16"/>
        <v>0.6475734698</v>
      </c>
      <c r="Q20" s="11">
        <f t="shared" si="2"/>
        <v>3.169415784</v>
      </c>
      <c r="R20" s="11">
        <f t="shared" si="3"/>
        <v>0.6338831567</v>
      </c>
      <c r="S20" s="11">
        <v>3.0</v>
      </c>
      <c r="T20" s="11">
        <v>95.0</v>
      </c>
      <c r="U20" s="11">
        <v>84.0</v>
      </c>
      <c r="V20" s="14"/>
      <c r="W20" s="11"/>
      <c r="X20" s="11"/>
      <c r="Y20" s="11"/>
      <c r="Z20" s="11"/>
      <c r="AA20" s="11">
        <v>0.0</v>
      </c>
      <c r="AB20" s="11"/>
      <c r="AC20" s="14"/>
      <c r="AD20" s="11"/>
      <c r="AE20" s="11"/>
      <c r="AF20" s="11"/>
      <c r="AG20" s="11"/>
      <c r="AH20" s="11">
        <v>0.0</v>
      </c>
      <c r="AI20" s="11"/>
      <c r="AJ20" s="14"/>
      <c r="AK20" s="11"/>
      <c r="AL20" s="11"/>
      <c r="AM20" s="11"/>
      <c r="AN20" s="11"/>
      <c r="AO20" s="11">
        <v>0.0</v>
      </c>
      <c r="AP20" s="11"/>
      <c r="AQ20" s="14"/>
      <c r="AR20" s="11"/>
      <c r="AS20" s="11"/>
      <c r="AT20" s="11"/>
      <c r="AU20" s="11"/>
      <c r="AV20" s="11">
        <v>0.0</v>
      </c>
      <c r="AW20" s="11"/>
      <c r="AX20" s="14"/>
      <c r="AY20" s="11"/>
      <c r="AZ20" s="11"/>
      <c r="BA20" s="11"/>
      <c r="BB20" s="11"/>
      <c r="BC20" s="11">
        <v>0.0</v>
      </c>
      <c r="BD20" s="11"/>
      <c r="BE20" s="11"/>
    </row>
    <row r="21" ht="15.75" customHeight="1">
      <c r="A21" s="11" t="s">
        <v>386</v>
      </c>
      <c r="B21" s="11" t="s">
        <v>37</v>
      </c>
      <c r="C21" s="11">
        <v>73.88</v>
      </c>
      <c r="D21" s="11">
        <v>256.0</v>
      </c>
      <c r="E21" s="11">
        <v>4.78</v>
      </c>
      <c r="F21" s="11">
        <f t="shared" si="1"/>
        <v>0.8023704881</v>
      </c>
      <c r="G21" s="11">
        <v>30.0</v>
      </c>
      <c r="H21" s="11">
        <f t="shared" ref="H21:H33" si="17">STANDARDIZE(G21,$G$46,$G$47)</f>
        <v>0.5484871222</v>
      </c>
      <c r="I21" s="11"/>
      <c r="J21" s="11"/>
      <c r="K21" s="11"/>
      <c r="L21" s="11"/>
      <c r="M21" s="11"/>
      <c r="N21" s="11"/>
      <c r="O21" s="11"/>
      <c r="P21" s="11"/>
      <c r="Q21" s="11">
        <f t="shared" si="2"/>
        <v>1.35085761</v>
      </c>
      <c r="R21" s="11">
        <f t="shared" si="3"/>
        <v>0.6754288051</v>
      </c>
      <c r="S21" s="11">
        <v>5.0</v>
      </c>
      <c r="T21" s="11">
        <v>153.0</v>
      </c>
      <c r="U21" s="11">
        <v>130.0</v>
      </c>
      <c r="V21" s="14"/>
      <c r="W21" s="11">
        <v>12.0</v>
      </c>
      <c r="X21" s="11">
        <v>0.0</v>
      </c>
      <c r="Y21" s="11">
        <v>126.0</v>
      </c>
      <c r="Z21" s="11">
        <v>67.0</v>
      </c>
      <c r="AA21" s="11">
        <v>193.0</v>
      </c>
      <c r="AB21" s="11">
        <v>16.0833333333333</v>
      </c>
      <c r="AC21" s="14"/>
      <c r="AD21" s="11">
        <v>12.0</v>
      </c>
      <c r="AE21" s="11">
        <v>0.0</v>
      </c>
      <c r="AF21" s="11">
        <v>87.0</v>
      </c>
      <c r="AG21" s="11">
        <v>52.0</v>
      </c>
      <c r="AH21" s="11">
        <v>139.0</v>
      </c>
      <c r="AI21" s="11">
        <v>11.5833333333333</v>
      </c>
      <c r="AJ21" s="14"/>
      <c r="AK21" s="11">
        <v>2.0</v>
      </c>
      <c r="AL21" s="11">
        <v>0.0</v>
      </c>
      <c r="AM21" s="11">
        <v>0.0</v>
      </c>
      <c r="AN21" s="11">
        <v>15.0</v>
      </c>
      <c r="AO21" s="11">
        <v>15.0</v>
      </c>
      <c r="AP21" s="11">
        <v>7.5</v>
      </c>
      <c r="AQ21" s="14"/>
      <c r="AR21" s="11"/>
      <c r="AS21" s="11"/>
      <c r="AT21" s="11"/>
      <c r="AU21" s="11"/>
      <c r="AV21" s="11">
        <v>0.0</v>
      </c>
      <c r="AW21" s="11"/>
      <c r="AX21" s="14"/>
      <c r="AY21" s="11"/>
      <c r="AZ21" s="11"/>
      <c r="BA21" s="11"/>
      <c r="BB21" s="11"/>
      <c r="BC21" s="11">
        <v>0.0</v>
      </c>
      <c r="BD21" s="11"/>
      <c r="BE21" s="11"/>
    </row>
    <row r="22" ht="15.75" customHeight="1">
      <c r="A22" s="11" t="s">
        <v>413</v>
      </c>
      <c r="B22" s="11" t="s">
        <v>37</v>
      </c>
      <c r="C22" s="11">
        <v>75.0</v>
      </c>
      <c r="D22" s="11">
        <v>260.0</v>
      </c>
      <c r="E22" s="11">
        <v>4.92</v>
      </c>
      <c r="F22" s="11">
        <f t="shared" si="1"/>
        <v>0.1982810553</v>
      </c>
      <c r="G22" s="11">
        <v>25.0</v>
      </c>
      <c r="H22" s="11">
        <f t="shared" si="17"/>
        <v>-0.3069515088</v>
      </c>
      <c r="I22" s="11">
        <v>33.0</v>
      </c>
      <c r="J22" s="11">
        <f t="shared" ref="J22:J31" si="18">STANDARDIZE(I22,$I$46,$I$47)</f>
        <v>0.6817967204</v>
      </c>
      <c r="K22" s="11">
        <v>112.0</v>
      </c>
      <c r="L22" s="11">
        <f t="shared" ref="L22:L31" si="19">STANDARDIZE(K22,$K$46,$K$47)</f>
        <v>0.1495594485</v>
      </c>
      <c r="M22" s="11"/>
      <c r="N22" s="11"/>
      <c r="O22" s="11"/>
      <c r="P22" s="11"/>
      <c r="Q22" s="11">
        <f t="shared" si="2"/>
        <v>0.7226857155</v>
      </c>
      <c r="R22" s="11">
        <f t="shared" si="3"/>
        <v>0.1806714289</v>
      </c>
      <c r="S22" s="11">
        <v>6.0</v>
      </c>
      <c r="T22" s="11">
        <v>179.0</v>
      </c>
      <c r="U22" s="11">
        <v>148.0</v>
      </c>
      <c r="V22" s="14"/>
      <c r="W22" s="11">
        <v>13.0</v>
      </c>
      <c r="X22" s="11">
        <v>0.0</v>
      </c>
      <c r="Y22" s="11">
        <v>214.0</v>
      </c>
      <c r="Z22" s="11">
        <v>93.0</v>
      </c>
      <c r="AA22" s="11">
        <v>307.0</v>
      </c>
      <c r="AB22" s="11">
        <v>23.6153846153846</v>
      </c>
      <c r="AC22" s="14"/>
      <c r="AD22" s="11">
        <v>15.0</v>
      </c>
      <c r="AE22" s="11">
        <v>0.0</v>
      </c>
      <c r="AF22" s="11">
        <v>131.0</v>
      </c>
      <c r="AG22" s="11">
        <v>325.0</v>
      </c>
      <c r="AH22" s="11">
        <v>456.0</v>
      </c>
      <c r="AI22" s="11">
        <v>30.4</v>
      </c>
      <c r="AJ22" s="14"/>
      <c r="AK22" s="11">
        <v>3.0</v>
      </c>
      <c r="AL22" s="11">
        <v>4.0</v>
      </c>
      <c r="AM22" s="11">
        <v>0.0</v>
      </c>
      <c r="AN22" s="11">
        <v>35.0</v>
      </c>
      <c r="AO22" s="11">
        <v>39.0</v>
      </c>
      <c r="AP22" s="11">
        <v>13.0</v>
      </c>
      <c r="AQ22" s="14"/>
      <c r="AR22" s="11">
        <v>16.0</v>
      </c>
      <c r="AS22" s="11">
        <v>0.0</v>
      </c>
      <c r="AT22" s="11">
        <v>144.0</v>
      </c>
      <c r="AU22" s="11">
        <v>231.0</v>
      </c>
      <c r="AV22" s="11">
        <v>375.0</v>
      </c>
      <c r="AW22" s="11">
        <v>23.4375</v>
      </c>
      <c r="AX22" s="14"/>
      <c r="AY22" s="11"/>
      <c r="AZ22" s="11"/>
      <c r="BA22" s="11"/>
      <c r="BB22" s="11"/>
      <c r="BC22" s="11">
        <v>0.0</v>
      </c>
      <c r="BD22" s="11"/>
      <c r="BE22" s="11"/>
    </row>
    <row r="23" ht="15.75" customHeight="1">
      <c r="A23" s="11" t="s">
        <v>430</v>
      </c>
      <c r="B23" s="11" t="s">
        <v>37</v>
      </c>
      <c r="C23" s="11">
        <v>78.25</v>
      </c>
      <c r="D23" s="11">
        <v>281.0</v>
      </c>
      <c r="E23" s="11">
        <v>4.96</v>
      </c>
      <c r="F23" s="11">
        <f t="shared" si="1"/>
        <v>0.02568407452</v>
      </c>
      <c r="G23" s="11">
        <v>23.0</v>
      </c>
      <c r="H23" s="11">
        <f t="shared" si="17"/>
        <v>-0.6491269611</v>
      </c>
      <c r="I23" s="11">
        <v>28.5</v>
      </c>
      <c r="J23" s="11">
        <f t="shared" si="18"/>
        <v>-0.4808461081</v>
      </c>
      <c r="K23" s="11">
        <v>110.0</v>
      </c>
      <c r="L23" s="11">
        <f t="shared" si="19"/>
        <v>-0.08973566909</v>
      </c>
      <c r="M23" s="11">
        <v>4.59</v>
      </c>
      <c r="N23" s="11">
        <f>STANDARDIZE(M23,$M$46,$M$47)*-1</f>
        <v>0.0546168672</v>
      </c>
      <c r="O23" s="11">
        <v>7.2</v>
      </c>
      <c r="P23" s="11">
        <f>STANDARDIZE(O23,$O$46,$O$47)*-1</f>
        <v>0.5932316402</v>
      </c>
      <c r="Q23" s="11">
        <f t="shared" si="2"/>
        <v>-0.5461761564</v>
      </c>
      <c r="R23" s="11">
        <f t="shared" si="3"/>
        <v>-0.0910293594</v>
      </c>
      <c r="S23" s="11">
        <v>4.0</v>
      </c>
      <c r="T23" s="11">
        <v>126.0</v>
      </c>
      <c r="U23" s="11">
        <v>109.0</v>
      </c>
      <c r="V23" s="14"/>
      <c r="W23" s="11">
        <v>12.0</v>
      </c>
      <c r="X23" s="11">
        <v>0.0</v>
      </c>
      <c r="Y23" s="11">
        <v>312.0</v>
      </c>
      <c r="Z23" s="11">
        <v>24.0</v>
      </c>
      <c r="AA23" s="11">
        <v>336.0</v>
      </c>
      <c r="AB23" s="11">
        <v>28.0</v>
      </c>
      <c r="AC23" s="14"/>
      <c r="AD23" s="11">
        <v>15.0</v>
      </c>
      <c r="AE23" s="11">
        <v>0.0</v>
      </c>
      <c r="AF23" s="11">
        <v>570.0</v>
      </c>
      <c r="AG23" s="11">
        <v>74.0</v>
      </c>
      <c r="AH23" s="11">
        <v>644.0</v>
      </c>
      <c r="AI23" s="11">
        <v>42.9333333333333</v>
      </c>
      <c r="AJ23" s="14"/>
      <c r="AK23" s="11">
        <v>16.0</v>
      </c>
      <c r="AL23" s="11">
        <v>0.0</v>
      </c>
      <c r="AM23" s="11">
        <v>671.0</v>
      </c>
      <c r="AN23" s="11">
        <v>82.0</v>
      </c>
      <c r="AO23" s="11">
        <v>753.0</v>
      </c>
      <c r="AP23" s="11">
        <v>47.0625</v>
      </c>
      <c r="AQ23" s="14"/>
      <c r="AR23" s="11">
        <v>14.0</v>
      </c>
      <c r="AS23" s="11">
        <v>0.0</v>
      </c>
      <c r="AT23" s="11">
        <v>585.0</v>
      </c>
      <c r="AU23" s="11">
        <v>71.0</v>
      </c>
      <c r="AV23" s="11">
        <v>656.0</v>
      </c>
      <c r="AW23" s="11">
        <v>46.8571428571429</v>
      </c>
      <c r="AX23" s="14"/>
      <c r="AY23" s="11">
        <v>14.0</v>
      </c>
      <c r="AZ23" s="11">
        <v>0.0</v>
      </c>
      <c r="BA23" s="11">
        <v>447.0</v>
      </c>
      <c r="BB23" s="11">
        <v>75.0</v>
      </c>
      <c r="BC23" s="11">
        <v>522.0</v>
      </c>
      <c r="BD23" s="11">
        <v>37.2857142857143</v>
      </c>
      <c r="BE23" s="11"/>
    </row>
    <row r="24" ht="15.75" customHeight="1">
      <c r="A24" s="11" t="s">
        <v>21</v>
      </c>
      <c r="B24" s="11" t="s">
        <v>22</v>
      </c>
      <c r="C24" s="11">
        <v>75.38</v>
      </c>
      <c r="D24" s="11">
        <v>313.0</v>
      </c>
      <c r="E24" s="11">
        <v>5.06</v>
      </c>
      <c r="F24" s="11">
        <f t="shared" si="1"/>
        <v>-0.4058083774</v>
      </c>
      <c r="G24" s="11">
        <v>30.0</v>
      </c>
      <c r="H24" s="11">
        <f t="shared" si="17"/>
        <v>0.5484871222</v>
      </c>
      <c r="I24" s="11">
        <v>26.5</v>
      </c>
      <c r="J24" s="11">
        <f t="shared" si="18"/>
        <v>-0.9975762541</v>
      </c>
      <c r="K24" s="11">
        <v>101.0</v>
      </c>
      <c r="L24" s="11">
        <f t="shared" si="19"/>
        <v>-1.166563698</v>
      </c>
      <c r="M24" s="11"/>
      <c r="N24" s="11"/>
      <c r="O24" s="11"/>
      <c r="P24" s="11"/>
      <c r="Q24" s="11">
        <f t="shared" si="2"/>
        <v>-2.021461208</v>
      </c>
      <c r="R24" s="11">
        <f t="shared" si="3"/>
        <v>-0.5053653019</v>
      </c>
      <c r="S24" s="11"/>
      <c r="T24" s="11"/>
      <c r="U24" s="11"/>
      <c r="V24" s="14"/>
      <c r="W24" s="11">
        <v>8.0</v>
      </c>
      <c r="X24" s="11">
        <v>0.0</v>
      </c>
      <c r="Y24" s="11">
        <v>129.0</v>
      </c>
      <c r="Z24" s="11">
        <v>50.0</v>
      </c>
      <c r="AA24" s="11">
        <v>179.0</v>
      </c>
      <c r="AB24" s="11">
        <v>22.375</v>
      </c>
      <c r="AC24" s="14"/>
      <c r="AD24" s="11">
        <v>16.0</v>
      </c>
      <c r="AE24" s="11">
        <v>0.0</v>
      </c>
      <c r="AF24" s="11">
        <v>376.0</v>
      </c>
      <c r="AG24" s="11">
        <v>127.0</v>
      </c>
      <c r="AH24" s="11">
        <v>503.0</v>
      </c>
      <c r="AI24" s="11">
        <v>31.4375</v>
      </c>
      <c r="AJ24" s="14"/>
      <c r="AK24" s="11">
        <v>15.0</v>
      </c>
      <c r="AL24" s="11">
        <v>0.0</v>
      </c>
      <c r="AM24" s="11">
        <v>364.0</v>
      </c>
      <c r="AN24" s="11">
        <v>184.0</v>
      </c>
      <c r="AO24" s="11">
        <v>548.0</v>
      </c>
      <c r="AP24" s="11">
        <v>36.5333333333333</v>
      </c>
      <c r="AQ24" s="14"/>
      <c r="AR24" s="11">
        <v>15.0</v>
      </c>
      <c r="AS24" s="11">
        <v>0.0</v>
      </c>
      <c r="AT24" s="11">
        <v>463.0</v>
      </c>
      <c r="AU24" s="11">
        <v>156.0</v>
      </c>
      <c r="AV24" s="11">
        <v>619.0</v>
      </c>
      <c r="AW24" s="11">
        <v>41.2666666666667</v>
      </c>
      <c r="AX24" s="14"/>
      <c r="AY24" s="11">
        <v>15.0</v>
      </c>
      <c r="AZ24" s="11">
        <v>0.0</v>
      </c>
      <c r="BA24" s="11">
        <v>488.0</v>
      </c>
      <c r="BB24" s="11">
        <v>124.0</v>
      </c>
      <c r="BC24" s="11">
        <v>612.0</v>
      </c>
      <c r="BD24" s="11">
        <v>40.8</v>
      </c>
      <c r="BE24" s="11"/>
    </row>
    <row r="25" ht="15.75" customHeight="1">
      <c r="A25" s="11" t="s">
        <v>28</v>
      </c>
      <c r="B25" s="11" t="s">
        <v>22</v>
      </c>
      <c r="C25" s="11">
        <v>72.63</v>
      </c>
      <c r="D25" s="11">
        <v>307.0</v>
      </c>
      <c r="E25" s="11">
        <v>5.15</v>
      </c>
      <c r="F25" s="11">
        <f t="shared" si="1"/>
        <v>-0.7941515842</v>
      </c>
      <c r="G25" s="11">
        <v>37.0</v>
      </c>
      <c r="H25" s="11">
        <f t="shared" si="17"/>
        <v>1.746101206</v>
      </c>
      <c r="I25" s="11">
        <v>30.0</v>
      </c>
      <c r="J25" s="11">
        <f t="shared" si="18"/>
        <v>-0.09329849858</v>
      </c>
      <c r="K25" s="11">
        <v>107.0</v>
      </c>
      <c r="L25" s="11">
        <f t="shared" si="19"/>
        <v>-0.4486783455</v>
      </c>
      <c r="M25" s="11">
        <v>4.72</v>
      </c>
      <c r="N25" s="11">
        <f t="shared" ref="N25:N31" si="20">STANDARDIZE(M25,$M$46,$M$47)*-1</f>
        <v>-0.4915518048</v>
      </c>
      <c r="O25" s="11">
        <v>7.82</v>
      </c>
      <c r="P25" s="11">
        <f t="shared" ref="P25:P31" si="21">STANDARDIZE(O25,$O$46,$O$47)*-1</f>
        <v>-1.091365078</v>
      </c>
      <c r="Q25" s="11">
        <f t="shared" si="2"/>
        <v>-1.172944106</v>
      </c>
      <c r="R25" s="11">
        <f t="shared" si="3"/>
        <v>-0.1954906843</v>
      </c>
      <c r="S25" s="11">
        <v>4.0</v>
      </c>
      <c r="T25" s="11">
        <v>100.0</v>
      </c>
      <c r="U25" s="11">
        <v>88.0</v>
      </c>
      <c r="V25" s="14"/>
      <c r="W25" s="11">
        <v>16.0</v>
      </c>
      <c r="X25" s="11">
        <v>0.0</v>
      </c>
      <c r="Y25" s="11">
        <v>694.0</v>
      </c>
      <c r="Z25" s="11">
        <v>96.0</v>
      </c>
      <c r="AA25" s="11">
        <v>790.0</v>
      </c>
      <c r="AB25" s="11">
        <v>49.375</v>
      </c>
      <c r="AC25" s="14"/>
      <c r="AD25" s="11">
        <v>16.0</v>
      </c>
      <c r="AE25" s="11">
        <v>0.0</v>
      </c>
      <c r="AF25" s="11">
        <v>492.0</v>
      </c>
      <c r="AG25" s="11">
        <v>70.0</v>
      </c>
      <c r="AH25" s="11">
        <v>562.0</v>
      </c>
      <c r="AI25" s="11">
        <v>35.125</v>
      </c>
      <c r="AJ25" s="14"/>
      <c r="AK25" s="11">
        <v>8.0</v>
      </c>
      <c r="AL25" s="11">
        <v>0.0</v>
      </c>
      <c r="AM25" s="11">
        <v>289.0</v>
      </c>
      <c r="AN25" s="11">
        <v>51.0</v>
      </c>
      <c r="AO25" s="11">
        <v>340.0</v>
      </c>
      <c r="AP25" s="11">
        <v>42.5</v>
      </c>
      <c r="AQ25" s="14"/>
      <c r="AR25" s="11">
        <v>16.0</v>
      </c>
      <c r="AS25" s="11">
        <v>0.0</v>
      </c>
      <c r="AT25" s="11">
        <v>362.0</v>
      </c>
      <c r="AU25" s="11">
        <v>117.0</v>
      </c>
      <c r="AV25" s="11">
        <v>479.0</v>
      </c>
      <c r="AW25" s="11">
        <v>29.9375</v>
      </c>
      <c r="AX25" s="14"/>
      <c r="AY25" s="11">
        <v>16.0</v>
      </c>
      <c r="AZ25" s="11">
        <v>0.0</v>
      </c>
      <c r="BA25" s="11">
        <v>662.0</v>
      </c>
      <c r="BB25" s="11">
        <v>11.0</v>
      </c>
      <c r="BC25" s="11">
        <v>673.0</v>
      </c>
      <c r="BD25" s="11">
        <v>42.0625</v>
      </c>
      <c r="BE25" s="11"/>
    </row>
    <row r="26" ht="15.75" customHeight="1">
      <c r="A26" s="11" t="s">
        <v>55</v>
      </c>
      <c r="B26" s="11" t="s">
        <v>22</v>
      </c>
      <c r="C26" s="11">
        <v>73.88</v>
      </c>
      <c r="D26" s="11">
        <v>309.0</v>
      </c>
      <c r="E26" s="11">
        <v>5.08</v>
      </c>
      <c r="F26" s="11">
        <f t="shared" si="1"/>
        <v>-0.4921068678</v>
      </c>
      <c r="G26" s="11">
        <v>30.0</v>
      </c>
      <c r="H26" s="11">
        <f t="shared" si="17"/>
        <v>0.5484871222</v>
      </c>
      <c r="I26" s="11">
        <v>25.0</v>
      </c>
      <c r="J26" s="11">
        <f t="shared" si="18"/>
        <v>-1.385123864</v>
      </c>
      <c r="K26" s="11">
        <v>104.0</v>
      </c>
      <c r="L26" s="11">
        <f t="shared" si="19"/>
        <v>-0.8076210218</v>
      </c>
      <c r="M26" s="11">
        <v>4.67</v>
      </c>
      <c r="N26" s="11">
        <f t="shared" si="20"/>
        <v>-0.281486931</v>
      </c>
      <c r="O26" s="11">
        <v>7.53</v>
      </c>
      <c r="P26" s="11">
        <f t="shared" si="21"/>
        <v>-0.3034085488</v>
      </c>
      <c r="Q26" s="11">
        <f t="shared" si="2"/>
        <v>-2.721260111</v>
      </c>
      <c r="R26" s="11">
        <f t="shared" si="3"/>
        <v>-0.4535433518</v>
      </c>
      <c r="S26" s="11">
        <v>3.0</v>
      </c>
      <c r="T26" s="11">
        <v>67.0</v>
      </c>
      <c r="U26" s="11">
        <v>61.0</v>
      </c>
      <c r="V26" s="14"/>
      <c r="W26" s="11">
        <v>16.0</v>
      </c>
      <c r="X26" s="11">
        <v>0.0</v>
      </c>
      <c r="Y26" s="11">
        <v>480.0</v>
      </c>
      <c r="Z26" s="11">
        <v>131.0</v>
      </c>
      <c r="AA26" s="11">
        <v>611.0</v>
      </c>
      <c r="AB26" s="11">
        <v>38.1875</v>
      </c>
      <c r="AC26" s="14"/>
      <c r="AD26" s="11">
        <v>16.0</v>
      </c>
      <c r="AE26" s="11">
        <v>0.0</v>
      </c>
      <c r="AF26" s="11">
        <v>638.0</v>
      </c>
      <c r="AG26" s="11">
        <v>161.0</v>
      </c>
      <c r="AH26" s="11">
        <v>799.0</v>
      </c>
      <c r="AI26" s="11">
        <v>49.9375</v>
      </c>
      <c r="AJ26" s="14"/>
      <c r="AK26" s="11">
        <v>14.0</v>
      </c>
      <c r="AL26" s="11">
        <v>0.0</v>
      </c>
      <c r="AM26" s="11">
        <v>583.0</v>
      </c>
      <c r="AN26" s="11">
        <v>65.0</v>
      </c>
      <c r="AO26" s="11">
        <v>648.0</v>
      </c>
      <c r="AP26" s="11">
        <v>46.2857142857143</v>
      </c>
      <c r="AQ26" s="14"/>
      <c r="AR26" s="11">
        <v>13.0</v>
      </c>
      <c r="AS26" s="11">
        <v>0.0</v>
      </c>
      <c r="AT26" s="11">
        <v>467.0</v>
      </c>
      <c r="AU26" s="11">
        <v>56.0</v>
      </c>
      <c r="AV26" s="11">
        <v>523.0</v>
      </c>
      <c r="AW26" s="11">
        <v>40.2307692307692</v>
      </c>
      <c r="AX26" s="14"/>
      <c r="AY26" s="11">
        <v>15.0</v>
      </c>
      <c r="AZ26" s="11">
        <v>0.0</v>
      </c>
      <c r="BA26" s="11">
        <v>572.0</v>
      </c>
      <c r="BB26" s="11">
        <v>56.0</v>
      </c>
      <c r="BC26" s="11">
        <v>628.0</v>
      </c>
      <c r="BD26" s="11">
        <v>41.8666666666667</v>
      </c>
      <c r="BE26" s="11"/>
    </row>
    <row r="27" ht="15.75" customHeight="1">
      <c r="A27" s="11" t="s">
        <v>79</v>
      </c>
      <c r="B27" s="11" t="s">
        <v>22</v>
      </c>
      <c r="C27" s="11">
        <v>73.0</v>
      </c>
      <c r="D27" s="11">
        <v>335.0</v>
      </c>
      <c r="E27" s="11">
        <v>5.37</v>
      </c>
      <c r="F27" s="11">
        <f t="shared" si="1"/>
        <v>-1.743434979</v>
      </c>
      <c r="G27" s="11">
        <v>38.0</v>
      </c>
      <c r="H27" s="11">
        <f t="shared" si="17"/>
        <v>1.917188932</v>
      </c>
      <c r="I27" s="11">
        <v>29.5</v>
      </c>
      <c r="J27" s="11">
        <f t="shared" si="18"/>
        <v>-0.2224810351</v>
      </c>
      <c r="K27" s="11">
        <v>102.0</v>
      </c>
      <c r="L27" s="11">
        <f t="shared" si="19"/>
        <v>-1.046916139</v>
      </c>
      <c r="M27" s="11">
        <v>4.91</v>
      </c>
      <c r="N27" s="11">
        <f t="shared" si="20"/>
        <v>-1.289798325</v>
      </c>
      <c r="O27" s="11">
        <v>8.09</v>
      </c>
      <c r="P27" s="11">
        <f t="shared" si="21"/>
        <v>-1.824979779</v>
      </c>
      <c r="Q27" s="11">
        <f t="shared" si="2"/>
        <v>-4.210421325</v>
      </c>
      <c r="R27" s="11">
        <f t="shared" si="3"/>
        <v>-0.7017368875</v>
      </c>
      <c r="S27" s="11">
        <v>3.0</v>
      </c>
      <c r="T27" s="11">
        <v>94.0</v>
      </c>
      <c r="U27" s="11">
        <v>83.0</v>
      </c>
      <c r="V27" s="14"/>
      <c r="W27" s="11">
        <v>7.0</v>
      </c>
      <c r="X27" s="11">
        <v>0.0</v>
      </c>
      <c r="Y27" s="11">
        <v>91.0</v>
      </c>
      <c r="Z27" s="11">
        <v>29.0</v>
      </c>
      <c r="AA27" s="11">
        <v>120.0</v>
      </c>
      <c r="AB27" s="11">
        <v>17.1428571428571</v>
      </c>
      <c r="AC27" s="14"/>
      <c r="AD27" s="11">
        <v>16.0</v>
      </c>
      <c r="AE27" s="11">
        <v>0.0</v>
      </c>
      <c r="AF27" s="11">
        <v>549.0</v>
      </c>
      <c r="AG27" s="11">
        <v>52.0</v>
      </c>
      <c r="AH27" s="11">
        <v>601.0</v>
      </c>
      <c r="AI27" s="11">
        <v>37.5625</v>
      </c>
      <c r="AJ27" s="14"/>
      <c r="AK27" s="11">
        <v>16.0</v>
      </c>
      <c r="AL27" s="11">
        <v>0.0</v>
      </c>
      <c r="AM27" s="11">
        <v>725.0</v>
      </c>
      <c r="AN27" s="11">
        <v>26.0</v>
      </c>
      <c r="AO27" s="11">
        <v>751.0</v>
      </c>
      <c r="AP27" s="11">
        <v>46.9375</v>
      </c>
      <c r="AQ27" s="14"/>
      <c r="AR27" s="11">
        <v>16.0</v>
      </c>
      <c r="AS27" s="11">
        <v>0.0</v>
      </c>
      <c r="AT27" s="11">
        <v>636.0</v>
      </c>
      <c r="AU27" s="11">
        <v>68.0</v>
      </c>
      <c r="AV27" s="11">
        <v>704.0</v>
      </c>
      <c r="AW27" s="11">
        <v>44.0</v>
      </c>
      <c r="AX27" s="14"/>
      <c r="AY27" s="11">
        <v>12.0</v>
      </c>
      <c r="AZ27" s="11">
        <v>0.0</v>
      </c>
      <c r="BA27" s="11">
        <v>475.0</v>
      </c>
      <c r="BB27" s="11">
        <v>35.0</v>
      </c>
      <c r="BC27" s="11">
        <v>510.0</v>
      </c>
      <c r="BD27" s="11">
        <v>42.5</v>
      </c>
      <c r="BE27" s="11"/>
    </row>
    <row r="28" ht="15.75" customHeight="1">
      <c r="A28" s="11" t="s">
        <v>99</v>
      </c>
      <c r="B28" s="11" t="s">
        <v>22</v>
      </c>
      <c r="C28" s="11">
        <v>73.63</v>
      </c>
      <c r="D28" s="11">
        <v>302.0</v>
      </c>
      <c r="E28" s="11">
        <v>5.33</v>
      </c>
      <c r="F28" s="11">
        <f t="shared" si="1"/>
        <v>-1.570837998</v>
      </c>
      <c r="G28" s="11">
        <v>30.0</v>
      </c>
      <c r="H28" s="11">
        <f t="shared" si="17"/>
        <v>0.5484871222</v>
      </c>
      <c r="I28" s="11">
        <v>24.5</v>
      </c>
      <c r="J28" s="11">
        <f t="shared" si="18"/>
        <v>-1.5143064</v>
      </c>
      <c r="K28" s="11">
        <v>106.0</v>
      </c>
      <c r="L28" s="11">
        <f t="shared" si="19"/>
        <v>-0.5683259042</v>
      </c>
      <c r="M28" s="11">
        <v>4.44</v>
      </c>
      <c r="N28" s="11">
        <f t="shared" si="20"/>
        <v>0.6848114887</v>
      </c>
      <c r="O28" s="11">
        <v>7.44</v>
      </c>
      <c r="P28" s="11">
        <f t="shared" si="21"/>
        <v>-0.05887031544</v>
      </c>
      <c r="Q28" s="11">
        <f t="shared" si="2"/>
        <v>-2.479042007</v>
      </c>
      <c r="R28" s="11">
        <f t="shared" si="3"/>
        <v>-0.4131736678</v>
      </c>
      <c r="S28" s="11">
        <v>6.0</v>
      </c>
      <c r="T28" s="11">
        <v>198.0</v>
      </c>
      <c r="U28" s="11">
        <v>162.0</v>
      </c>
      <c r="V28" s="14"/>
      <c r="W28" s="11">
        <v>13.0</v>
      </c>
      <c r="X28" s="11">
        <v>0.0</v>
      </c>
      <c r="Y28" s="11">
        <v>780.0</v>
      </c>
      <c r="Z28" s="11">
        <v>66.0</v>
      </c>
      <c r="AA28" s="11">
        <v>846.0</v>
      </c>
      <c r="AB28" s="11">
        <v>65.0769230769231</v>
      </c>
      <c r="AC28" s="14"/>
      <c r="AD28" s="11">
        <v>15.0</v>
      </c>
      <c r="AE28" s="11">
        <v>0.0</v>
      </c>
      <c r="AF28" s="11">
        <v>418.0</v>
      </c>
      <c r="AG28" s="11">
        <v>81.0</v>
      </c>
      <c r="AH28" s="11">
        <v>499.0</v>
      </c>
      <c r="AI28" s="11">
        <v>33.2666666666667</v>
      </c>
      <c r="AJ28" s="14"/>
      <c r="AK28" s="11"/>
      <c r="AL28" s="11"/>
      <c r="AM28" s="11"/>
      <c r="AN28" s="11"/>
      <c r="AO28" s="11">
        <v>0.0</v>
      </c>
      <c r="AP28" s="11"/>
      <c r="AQ28" s="14"/>
      <c r="AR28" s="11">
        <v>13.0</v>
      </c>
      <c r="AS28" s="11"/>
      <c r="AT28" s="11">
        <v>302.0</v>
      </c>
      <c r="AU28" s="11">
        <v>122.0</v>
      </c>
      <c r="AV28" s="11">
        <v>424.0</v>
      </c>
      <c r="AW28" s="11">
        <v>32.6153846153846</v>
      </c>
      <c r="AX28" s="14"/>
      <c r="AY28" s="11">
        <v>16.0</v>
      </c>
      <c r="AZ28" s="11">
        <v>0.0</v>
      </c>
      <c r="BA28" s="11">
        <v>678.0</v>
      </c>
      <c r="BB28" s="11">
        <v>21.0</v>
      </c>
      <c r="BC28" s="11">
        <v>699.0</v>
      </c>
      <c r="BD28" s="11">
        <v>43.6875</v>
      </c>
      <c r="BE28" s="11"/>
    </row>
    <row r="29" ht="15.75" customHeight="1">
      <c r="A29" s="11" t="s">
        <v>120</v>
      </c>
      <c r="B29" s="11" t="s">
        <v>22</v>
      </c>
      <c r="C29" s="11">
        <v>73.38</v>
      </c>
      <c r="D29" s="11">
        <v>306.0</v>
      </c>
      <c r="E29" s="11">
        <v>5.31</v>
      </c>
      <c r="F29" s="11">
        <f t="shared" si="1"/>
        <v>-1.484539507</v>
      </c>
      <c r="G29" s="11">
        <v>22.0</v>
      </c>
      <c r="H29" s="11">
        <f t="shared" si="17"/>
        <v>-0.8202146873</v>
      </c>
      <c r="I29" s="11">
        <v>27.5</v>
      </c>
      <c r="J29" s="11">
        <f t="shared" si="18"/>
        <v>-0.7392111811</v>
      </c>
      <c r="K29" s="11">
        <v>97.0</v>
      </c>
      <c r="L29" s="11">
        <f t="shared" si="19"/>
        <v>-1.645153933</v>
      </c>
      <c r="M29" s="11">
        <v>4.81</v>
      </c>
      <c r="N29" s="11">
        <f t="shared" si="20"/>
        <v>-0.8696685777</v>
      </c>
      <c r="O29" s="11">
        <v>7.79</v>
      </c>
      <c r="P29" s="11">
        <f t="shared" si="21"/>
        <v>-1.009852334</v>
      </c>
      <c r="Q29" s="11">
        <f t="shared" si="2"/>
        <v>-6.568640221</v>
      </c>
      <c r="R29" s="11">
        <f t="shared" si="3"/>
        <v>-1.09477337</v>
      </c>
      <c r="S29" s="11"/>
      <c r="T29" s="11"/>
      <c r="U29" s="11"/>
      <c r="V29" s="14"/>
      <c r="W29" s="11"/>
      <c r="X29" s="11"/>
      <c r="Y29" s="11"/>
      <c r="Z29" s="11"/>
      <c r="AA29" s="11">
        <v>0.0</v>
      </c>
      <c r="AB29" s="11"/>
      <c r="AC29" s="14"/>
      <c r="AD29" s="11"/>
      <c r="AE29" s="11"/>
      <c r="AF29" s="11"/>
      <c r="AG29" s="11"/>
      <c r="AH29" s="11">
        <v>0.0</v>
      </c>
      <c r="AI29" s="11"/>
      <c r="AJ29" s="14"/>
      <c r="AK29" s="11"/>
      <c r="AL29" s="11"/>
      <c r="AM29" s="11"/>
      <c r="AN29" s="11"/>
      <c r="AO29" s="11">
        <v>0.0</v>
      </c>
      <c r="AP29" s="11"/>
      <c r="AQ29" s="14"/>
      <c r="AR29" s="11"/>
      <c r="AS29" s="11"/>
      <c r="AT29" s="11"/>
      <c r="AU29" s="11"/>
      <c r="AV29" s="11">
        <v>0.0</v>
      </c>
      <c r="AW29" s="11"/>
      <c r="AX29" s="14"/>
      <c r="AY29" s="11"/>
      <c r="AZ29" s="11"/>
      <c r="BA29" s="11"/>
      <c r="BB29" s="11"/>
      <c r="BC29" s="11">
        <v>0.0</v>
      </c>
      <c r="BD29" s="11"/>
      <c r="BE29" s="11"/>
    </row>
    <row r="30" ht="15.75" customHeight="1">
      <c r="A30" s="11" t="s">
        <v>181</v>
      </c>
      <c r="B30" s="11" t="s">
        <v>22</v>
      </c>
      <c r="C30" s="11">
        <v>74.13</v>
      </c>
      <c r="D30" s="11">
        <v>292.0</v>
      </c>
      <c r="E30" s="11">
        <v>5.06</v>
      </c>
      <c r="F30" s="11">
        <f t="shared" si="1"/>
        <v>-0.4058083774</v>
      </c>
      <c r="G30" s="11">
        <v>23.0</v>
      </c>
      <c r="H30" s="11">
        <f t="shared" si="17"/>
        <v>-0.6491269611</v>
      </c>
      <c r="I30" s="11">
        <v>30.0</v>
      </c>
      <c r="J30" s="11">
        <f t="shared" si="18"/>
        <v>-0.09329849858</v>
      </c>
      <c r="K30" s="11">
        <v>103.0</v>
      </c>
      <c r="L30" s="11">
        <f t="shared" si="19"/>
        <v>-0.9272685806</v>
      </c>
      <c r="M30" s="11">
        <v>4.88</v>
      </c>
      <c r="N30" s="11">
        <f t="shared" si="20"/>
        <v>-1.163759401</v>
      </c>
      <c r="O30" s="11">
        <v>7.61</v>
      </c>
      <c r="P30" s="11">
        <f t="shared" si="21"/>
        <v>-0.5207758673</v>
      </c>
      <c r="Q30" s="11">
        <f t="shared" si="2"/>
        <v>-3.760037686</v>
      </c>
      <c r="R30" s="11">
        <f t="shared" si="3"/>
        <v>-0.6266729477</v>
      </c>
      <c r="S30" s="11">
        <v>7.0</v>
      </c>
      <c r="T30" s="11">
        <v>229.0</v>
      </c>
      <c r="U30" s="11">
        <v>180.0</v>
      </c>
      <c r="V30" s="14"/>
      <c r="W30" s="11">
        <v>1.0</v>
      </c>
      <c r="X30" s="11">
        <v>0.0</v>
      </c>
      <c r="Y30" s="11">
        <v>20.0</v>
      </c>
      <c r="Z30" s="11">
        <v>0.0</v>
      </c>
      <c r="AA30" s="11">
        <v>20.0</v>
      </c>
      <c r="AB30" s="11">
        <v>20.0</v>
      </c>
      <c r="AC30" s="14"/>
      <c r="AD30" s="11"/>
      <c r="AE30" s="11"/>
      <c r="AF30" s="11"/>
      <c r="AG30" s="11"/>
      <c r="AH30" s="11">
        <v>0.0</v>
      </c>
      <c r="AI30" s="11"/>
      <c r="AJ30" s="14"/>
      <c r="AK30" s="11"/>
      <c r="AL30" s="11"/>
      <c r="AM30" s="11"/>
      <c r="AN30" s="11"/>
      <c r="AO30" s="11">
        <v>0.0</v>
      </c>
      <c r="AP30" s="11"/>
      <c r="AQ30" s="14"/>
      <c r="AR30" s="11"/>
      <c r="AS30" s="11"/>
      <c r="AT30" s="11"/>
      <c r="AU30" s="11"/>
      <c r="AV30" s="11">
        <v>0.0</v>
      </c>
      <c r="AW30" s="11"/>
      <c r="AX30" s="14"/>
      <c r="AY30" s="11"/>
      <c r="AZ30" s="11"/>
      <c r="BA30" s="11"/>
      <c r="BB30" s="11"/>
      <c r="BC30" s="11">
        <v>0.0</v>
      </c>
      <c r="BD30" s="11"/>
      <c r="BE30" s="11"/>
    </row>
    <row r="31" ht="15.75" customHeight="1">
      <c r="A31" s="11" t="s">
        <v>209</v>
      </c>
      <c r="B31" s="11" t="s">
        <v>22</v>
      </c>
      <c r="C31" s="11">
        <v>75.38</v>
      </c>
      <c r="D31" s="11">
        <v>302.0</v>
      </c>
      <c r="E31" s="11">
        <v>5.08</v>
      </c>
      <c r="F31" s="11">
        <f t="shared" si="1"/>
        <v>-0.4921068678</v>
      </c>
      <c r="G31" s="11">
        <v>28.0</v>
      </c>
      <c r="H31" s="11">
        <f t="shared" si="17"/>
        <v>0.2063116698</v>
      </c>
      <c r="I31" s="11">
        <v>32.5</v>
      </c>
      <c r="J31" s="11">
        <f t="shared" si="18"/>
        <v>0.5526141839</v>
      </c>
      <c r="K31" s="11">
        <v>115.0</v>
      </c>
      <c r="L31" s="11">
        <f t="shared" si="19"/>
        <v>0.5085021248</v>
      </c>
      <c r="M31" s="11">
        <v>4.39</v>
      </c>
      <c r="N31" s="11">
        <f t="shared" si="20"/>
        <v>0.8948763626</v>
      </c>
      <c r="O31" s="11">
        <v>7.2</v>
      </c>
      <c r="P31" s="11">
        <f t="shared" si="21"/>
        <v>0.5932316402</v>
      </c>
      <c r="Q31" s="11">
        <f t="shared" si="2"/>
        <v>2.263429114</v>
      </c>
      <c r="R31" s="11">
        <f t="shared" si="3"/>
        <v>0.3772381856</v>
      </c>
      <c r="S31" s="11">
        <v>7.0</v>
      </c>
      <c r="T31" s="11">
        <v>241.0</v>
      </c>
      <c r="U31" s="11">
        <v>190.0</v>
      </c>
      <c r="V31" s="14"/>
      <c r="W31" s="11"/>
      <c r="X31" s="11"/>
      <c r="Y31" s="11"/>
      <c r="Z31" s="11"/>
      <c r="AA31" s="11">
        <v>0.0</v>
      </c>
      <c r="AB31" s="11"/>
      <c r="AC31" s="14"/>
      <c r="AD31" s="11"/>
      <c r="AE31" s="11"/>
      <c r="AF31" s="11"/>
      <c r="AG31" s="11"/>
      <c r="AH31" s="11">
        <v>0.0</v>
      </c>
      <c r="AI31" s="11"/>
      <c r="AJ31" s="14"/>
      <c r="AK31" s="11"/>
      <c r="AL31" s="11"/>
      <c r="AM31" s="11"/>
      <c r="AN31" s="11"/>
      <c r="AO31" s="11">
        <v>0.0</v>
      </c>
      <c r="AP31" s="11"/>
      <c r="AQ31" s="14"/>
      <c r="AR31" s="11"/>
      <c r="AS31" s="11"/>
      <c r="AT31" s="11"/>
      <c r="AU31" s="11"/>
      <c r="AV31" s="11">
        <v>0.0</v>
      </c>
      <c r="AW31" s="11"/>
      <c r="AX31" s="14"/>
      <c r="AY31" s="11"/>
      <c r="AZ31" s="11"/>
      <c r="BA31" s="11"/>
      <c r="BB31" s="11"/>
      <c r="BC31" s="11">
        <v>0.0</v>
      </c>
      <c r="BD31" s="11"/>
      <c r="BE31" s="11"/>
    </row>
    <row r="32" ht="15.75" customHeight="1">
      <c r="A32" s="11" t="s">
        <v>220</v>
      </c>
      <c r="B32" s="11" t="s">
        <v>22</v>
      </c>
      <c r="C32" s="11">
        <v>75.38</v>
      </c>
      <c r="D32" s="11">
        <v>323.0</v>
      </c>
      <c r="E32" s="11">
        <v>4.94</v>
      </c>
      <c r="F32" s="11">
        <f t="shared" si="1"/>
        <v>0.1119825649</v>
      </c>
      <c r="G32" s="11">
        <v>30.0</v>
      </c>
      <c r="H32" s="11">
        <f t="shared" si="17"/>
        <v>0.5484871222</v>
      </c>
      <c r="I32" s="11"/>
      <c r="J32" s="11"/>
      <c r="K32" s="11"/>
      <c r="L32" s="11"/>
      <c r="M32" s="11"/>
      <c r="N32" s="11"/>
      <c r="O32" s="11"/>
      <c r="P32" s="11"/>
      <c r="Q32" s="11">
        <f t="shared" si="2"/>
        <v>0.6604696871</v>
      </c>
      <c r="R32" s="11">
        <f t="shared" si="3"/>
        <v>0.3302348436</v>
      </c>
      <c r="S32" s="11">
        <v>5.0</v>
      </c>
      <c r="T32" s="11">
        <v>137.0</v>
      </c>
      <c r="U32" s="11">
        <v>118.0</v>
      </c>
      <c r="V32" s="14"/>
      <c r="W32" s="11"/>
      <c r="X32" s="11"/>
      <c r="Y32" s="11"/>
      <c r="Z32" s="11"/>
      <c r="AA32" s="11">
        <v>0.0</v>
      </c>
      <c r="AB32" s="11"/>
      <c r="AC32" s="14"/>
      <c r="AD32" s="11"/>
      <c r="AE32" s="11"/>
      <c r="AF32" s="11"/>
      <c r="AG32" s="11"/>
      <c r="AH32" s="11">
        <v>0.0</v>
      </c>
      <c r="AI32" s="11"/>
      <c r="AJ32" s="14"/>
      <c r="AK32" s="11"/>
      <c r="AL32" s="11"/>
      <c r="AM32" s="11"/>
      <c r="AN32" s="11"/>
      <c r="AO32" s="11">
        <v>0.0</v>
      </c>
      <c r="AP32" s="11"/>
      <c r="AQ32" s="14"/>
      <c r="AR32" s="11"/>
      <c r="AS32" s="11"/>
      <c r="AT32" s="11"/>
      <c r="AU32" s="11"/>
      <c r="AV32" s="11">
        <v>0.0</v>
      </c>
      <c r="AW32" s="11"/>
      <c r="AX32" s="14"/>
      <c r="AY32" s="11"/>
      <c r="AZ32" s="11"/>
      <c r="BA32" s="11"/>
      <c r="BB32" s="11"/>
      <c r="BC32" s="11">
        <v>0.0</v>
      </c>
      <c r="BD32" s="11"/>
      <c r="BE32" s="11"/>
    </row>
    <row r="33" ht="15.75" customHeight="1">
      <c r="A33" s="11" t="s">
        <v>225</v>
      </c>
      <c r="B33" s="11" t="s">
        <v>22</v>
      </c>
      <c r="C33" s="11">
        <v>75.63</v>
      </c>
      <c r="D33" s="11">
        <v>346.0</v>
      </c>
      <c r="E33" s="11">
        <v>5.21</v>
      </c>
      <c r="F33" s="11">
        <f t="shared" si="1"/>
        <v>-1.053047055</v>
      </c>
      <c r="G33" s="11">
        <v>30.0</v>
      </c>
      <c r="H33" s="11">
        <f t="shared" si="17"/>
        <v>0.5484871222</v>
      </c>
      <c r="I33" s="11"/>
      <c r="J33" s="11"/>
      <c r="K33" s="11"/>
      <c r="L33" s="11"/>
      <c r="M33" s="11"/>
      <c r="N33" s="11"/>
      <c r="O33" s="11"/>
      <c r="P33" s="11"/>
      <c r="Q33" s="11">
        <f t="shared" si="2"/>
        <v>-0.5045599332</v>
      </c>
      <c r="R33" s="11">
        <f t="shared" si="3"/>
        <v>-0.2522799666</v>
      </c>
      <c r="S33" s="11">
        <v>3.0</v>
      </c>
      <c r="T33" s="11">
        <v>82.0</v>
      </c>
      <c r="U33" s="11">
        <v>73.0</v>
      </c>
      <c r="V33" s="14"/>
      <c r="W33" s="11">
        <v>16.0</v>
      </c>
      <c r="X33" s="11">
        <v>0.0</v>
      </c>
      <c r="Y33" s="11">
        <v>432.0</v>
      </c>
      <c r="Z33" s="11">
        <v>61.0</v>
      </c>
      <c r="AA33" s="11">
        <v>493.0</v>
      </c>
      <c r="AB33" s="11">
        <v>30.8125</v>
      </c>
      <c r="AC33" s="14"/>
      <c r="AD33" s="11">
        <v>12.0</v>
      </c>
      <c r="AE33" s="11">
        <v>0.0</v>
      </c>
      <c r="AF33" s="11">
        <v>390.0</v>
      </c>
      <c r="AG33" s="11">
        <v>0.0</v>
      </c>
      <c r="AH33" s="11">
        <v>390.0</v>
      </c>
      <c r="AI33" s="11">
        <v>32.5</v>
      </c>
      <c r="AJ33" s="14"/>
      <c r="AK33" s="11">
        <v>14.0</v>
      </c>
      <c r="AL33" s="11">
        <v>0.0</v>
      </c>
      <c r="AM33" s="11">
        <v>532.0</v>
      </c>
      <c r="AN33" s="11">
        <v>55.0</v>
      </c>
      <c r="AO33" s="11">
        <v>587.0</v>
      </c>
      <c r="AP33" s="11">
        <v>41.9285714285714</v>
      </c>
      <c r="AQ33" s="14"/>
      <c r="AR33" s="11">
        <v>9.0</v>
      </c>
      <c r="AS33" s="11">
        <v>0.0</v>
      </c>
      <c r="AT33" s="11">
        <v>209.0</v>
      </c>
      <c r="AU33" s="11">
        <v>13.0</v>
      </c>
      <c r="AV33" s="11">
        <v>222.0</v>
      </c>
      <c r="AW33" s="11">
        <v>24.6666666666667</v>
      </c>
      <c r="AX33" s="14"/>
      <c r="AY33" s="11">
        <v>8.0</v>
      </c>
      <c r="AZ33" s="11">
        <v>0.0</v>
      </c>
      <c r="BA33" s="11">
        <v>109.0</v>
      </c>
      <c r="BB33" s="11">
        <v>44.0</v>
      </c>
      <c r="BC33" s="11">
        <v>153.0</v>
      </c>
      <c r="BD33" s="11">
        <v>19.125</v>
      </c>
      <c r="BE33" s="11"/>
    </row>
    <row r="34" ht="15.75" customHeight="1">
      <c r="A34" s="11" t="s">
        <v>232</v>
      </c>
      <c r="B34" s="11" t="s">
        <v>22</v>
      </c>
      <c r="C34" s="11">
        <v>74.88</v>
      </c>
      <c r="D34" s="11">
        <v>320.0</v>
      </c>
      <c r="E34" s="11">
        <v>5.31</v>
      </c>
      <c r="F34" s="11">
        <f t="shared" si="1"/>
        <v>-1.484539507</v>
      </c>
      <c r="G34" s="11"/>
      <c r="H34" s="11"/>
      <c r="I34" s="11">
        <v>26.0</v>
      </c>
      <c r="J34" s="11">
        <f t="shared" ref="J34:J41" si="22">STANDARDIZE(I34,$I$46,$I$47)</f>
        <v>-1.126758791</v>
      </c>
      <c r="K34" s="11">
        <v>104.0</v>
      </c>
      <c r="L34" s="11">
        <f t="shared" ref="L34:L41" si="23">STANDARDIZE(K34,$K$46,$K$47)</f>
        <v>-0.8076210218</v>
      </c>
      <c r="M34" s="11">
        <v>4.61</v>
      </c>
      <c r="N34" s="11">
        <f t="shared" ref="N34:N40" si="24">STANDARDIZE(M34,$M$46,$M$47)*-1</f>
        <v>-0.02940908234</v>
      </c>
      <c r="O34" s="11">
        <v>7.59</v>
      </c>
      <c r="P34" s="11">
        <f t="shared" ref="P34:P40" si="25">STANDARDIZE(O34,$O$46,$O$47)*-1</f>
        <v>-0.4664340377</v>
      </c>
      <c r="Q34" s="11">
        <f t="shared" si="2"/>
        <v>-3.91476244</v>
      </c>
      <c r="R34" s="11">
        <f t="shared" si="3"/>
        <v>-0.782952488</v>
      </c>
      <c r="S34" s="11">
        <v>2.0</v>
      </c>
      <c r="T34" s="11">
        <v>49.0</v>
      </c>
      <c r="U34" s="11">
        <v>44.0</v>
      </c>
      <c r="V34" s="14"/>
      <c r="W34" s="11">
        <v>11.0</v>
      </c>
      <c r="X34" s="11">
        <v>0.0</v>
      </c>
      <c r="Y34" s="11">
        <v>191.0</v>
      </c>
      <c r="Z34" s="11">
        <v>20.0</v>
      </c>
      <c r="AA34" s="11">
        <v>211.0</v>
      </c>
      <c r="AB34" s="11">
        <v>19.1818181818182</v>
      </c>
      <c r="AC34" s="14"/>
      <c r="AD34" s="11">
        <v>16.0</v>
      </c>
      <c r="AE34" s="11">
        <v>0.0</v>
      </c>
      <c r="AF34" s="11">
        <v>681.0</v>
      </c>
      <c r="AG34" s="11">
        <v>73.0</v>
      </c>
      <c r="AH34" s="11">
        <v>754.0</v>
      </c>
      <c r="AI34" s="11">
        <v>47.125</v>
      </c>
      <c r="AJ34" s="14"/>
      <c r="AK34" s="11">
        <v>9.0</v>
      </c>
      <c r="AL34" s="11">
        <v>0.0</v>
      </c>
      <c r="AM34" s="11">
        <v>409.0</v>
      </c>
      <c r="AN34" s="11">
        <v>38.0</v>
      </c>
      <c r="AO34" s="11">
        <v>447.0</v>
      </c>
      <c r="AP34" s="11">
        <v>49.6666666666667</v>
      </c>
      <c r="AQ34" s="14"/>
      <c r="AR34" s="11">
        <v>16.0</v>
      </c>
      <c r="AS34" s="11">
        <v>0.0</v>
      </c>
      <c r="AT34" s="11">
        <v>765.0</v>
      </c>
      <c r="AU34" s="11">
        <v>85.0</v>
      </c>
      <c r="AV34" s="11">
        <v>850.0</v>
      </c>
      <c r="AW34" s="11">
        <v>53.125</v>
      </c>
      <c r="AX34" s="14"/>
      <c r="AY34" s="11">
        <v>15.0</v>
      </c>
      <c r="AZ34" s="11">
        <v>0.0</v>
      </c>
      <c r="BA34" s="11">
        <v>686.0</v>
      </c>
      <c r="BB34" s="11">
        <v>30.0</v>
      </c>
      <c r="BC34" s="11">
        <v>716.0</v>
      </c>
      <c r="BD34" s="11">
        <v>47.7333333333333</v>
      </c>
      <c r="BE34" s="11"/>
    </row>
    <row r="35" ht="15.75" customHeight="1">
      <c r="A35" s="11" t="s">
        <v>240</v>
      </c>
      <c r="B35" s="11" t="s">
        <v>22</v>
      </c>
      <c r="C35" s="11">
        <v>73.25</v>
      </c>
      <c r="D35" s="11">
        <v>303.0</v>
      </c>
      <c r="E35" s="11">
        <v>5.23</v>
      </c>
      <c r="F35" s="11">
        <f t="shared" si="1"/>
        <v>-1.139345546</v>
      </c>
      <c r="G35" s="11">
        <v>28.0</v>
      </c>
      <c r="H35" s="11">
        <f t="shared" ref="H35:H36" si="26">STANDARDIZE(G35,$G$46,$G$47)</f>
        <v>0.2063116698</v>
      </c>
      <c r="I35" s="11">
        <v>22.5</v>
      </c>
      <c r="J35" s="11">
        <f t="shared" si="22"/>
        <v>-2.031036546</v>
      </c>
      <c r="K35" s="11">
        <v>103.0</v>
      </c>
      <c r="L35" s="11">
        <f t="shared" si="23"/>
        <v>-0.9272685806</v>
      </c>
      <c r="M35" s="11">
        <v>4.51</v>
      </c>
      <c r="N35" s="11">
        <f t="shared" si="24"/>
        <v>0.3907206654</v>
      </c>
      <c r="O35" s="11">
        <v>7.49</v>
      </c>
      <c r="P35" s="11">
        <f t="shared" si="25"/>
        <v>-0.1947248895</v>
      </c>
      <c r="Q35" s="11">
        <f t="shared" si="2"/>
        <v>-3.695343227</v>
      </c>
      <c r="R35" s="11">
        <f t="shared" si="3"/>
        <v>-0.6158905378</v>
      </c>
      <c r="S35" s="11">
        <v>3.0</v>
      </c>
      <c r="T35" s="11">
        <v>87.0</v>
      </c>
      <c r="U35" s="11">
        <v>78.0</v>
      </c>
      <c r="V35" s="14"/>
      <c r="W35" s="11">
        <v>4.0</v>
      </c>
      <c r="X35" s="11">
        <v>0.0</v>
      </c>
      <c r="Y35" s="11">
        <v>64.0</v>
      </c>
      <c r="Z35" s="11">
        <v>0.0</v>
      </c>
      <c r="AA35" s="11">
        <v>64.0</v>
      </c>
      <c r="AB35" s="11">
        <v>16.0</v>
      </c>
      <c r="AC35" s="14"/>
      <c r="AD35" s="11">
        <v>13.0</v>
      </c>
      <c r="AE35" s="11">
        <v>0.0</v>
      </c>
      <c r="AF35" s="11">
        <v>359.0</v>
      </c>
      <c r="AG35" s="11">
        <v>2.0</v>
      </c>
      <c r="AH35" s="11">
        <v>361.0</v>
      </c>
      <c r="AI35" s="11">
        <v>27.7692307692308</v>
      </c>
      <c r="AJ35" s="14"/>
      <c r="AK35" s="11">
        <v>10.0</v>
      </c>
      <c r="AL35" s="11">
        <v>0.0</v>
      </c>
      <c r="AM35" s="11">
        <v>311.0</v>
      </c>
      <c r="AN35" s="11">
        <v>46.0</v>
      </c>
      <c r="AO35" s="11">
        <v>357.0</v>
      </c>
      <c r="AP35" s="11">
        <v>35.7</v>
      </c>
      <c r="AQ35" s="14"/>
      <c r="AR35" s="11">
        <v>4.0</v>
      </c>
      <c r="AS35" s="11">
        <v>0.0</v>
      </c>
      <c r="AT35" s="11">
        <v>42.0</v>
      </c>
      <c r="AU35" s="11">
        <v>21.0</v>
      </c>
      <c r="AV35" s="11">
        <v>63.0</v>
      </c>
      <c r="AW35" s="11">
        <v>15.75</v>
      </c>
      <c r="AX35" s="14"/>
      <c r="AY35" s="11"/>
      <c r="AZ35" s="11"/>
      <c r="BA35" s="11"/>
      <c r="BB35" s="11"/>
      <c r="BC35" s="11">
        <v>0.0</v>
      </c>
      <c r="BD35" s="11"/>
      <c r="BE35" s="11"/>
    </row>
    <row r="36" ht="15.75" customHeight="1">
      <c r="A36" s="11" t="s">
        <v>250</v>
      </c>
      <c r="B36" s="11" t="s">
        <v>22</v>
      </c>
      <c r="C36" s="11">
        <v>74.63</v>
      </c>
      <c r="D36" s="11">
        <v>310.0</v>
      </c>
      <c r="E36" s="11">
        <v>5.14</v>
      </c>
      <c r="F36" s="11">
        <f t="shared" si="1"/>
        <v>-0.751002339</v>
      </c>
      <c r="G36" s="11">
        <v>32.0</v>
      </c>
      <c r="H36" s="11">
        <f t="shared" si="26"/>
        <v>0.8906625746</v>
      </c>
      <c r="I36" s="11">
        <v>26.5</v>
      </c>
      <c r="J36" s="11">
        <f t="shared" si="22"/>
        <v>-0.9975762541</v>
      </c>
      <c r="K36" s="11">
        <v>104.0</v>
      </c>
      <c r="L36" s="11">
        <f t="shared" si="23"/>
        <v>-0.8076210218</v>
      </c>
      <c r="M36" s="11">
        <v>4.64</v>
      </c>
      <c r="N36" s="11">
        <f t="shared" si="24"/>
        <v>-0.1554480066</v>
      </c>
      <c r="O36" s="11">
        <v>7.16</v>
      </c>
      <c r="P36" s="11">
        <f t="shared" si="25"/>
        <v>0.7019152994</v>
      </c>
      <c r="Q36" s="11">
        <f t="shared" si="2"/>
        <v>-1.119069748</v>
      </c>
      <c r="R36" s="11">
        <f t="shared" si="3"/>
        <v>-0.1865116246</v>
      </c>
      <c r="S36" s="11">
        <v>5.0</v>
      </c>
      <c r="T36" s="11">
        <v>167.0</v>
      </c>
      <c r="U36" s="11">
        <v>139.0</v>
      </c>
      <c r="V36" s="14"/>
      <c r="W36" s="11">
        <v>9.0</v>
      </c>
      <c r="X36" s="11">
        <v>0.0</v>
      </c>
      <c r="Y36" s="11">
        <v>102.0</v>
      </c>
      <c r="Z36" s="11">
        <v>28.0</v>
      </c>
      <c r="AA36" s="11">
        <v>130.0</v>
      </c>
      <c r="AB36" s="11">
        <v>14.4444444444444</v>
      </c>
      <c r="AC36" s="14"/>
      <c r="AD36" s="11">
        <v>15.0</v>
      </c>
      <c r="AE36" s="11">
        <v>0.0</v>
      </c>
      <c r="AF36" s="11">
        <v>386.0</v>
      </c>
      <c r="AG36" s="11">
        <v>163.0</v>
      </c>
      <c r="AH36" s="11">
        <v>549.0</v>
      </c>
      <c r="AI36" s="11">
        <v>36.6</v>
      </c>
      <c r="AJ36" s="14"/>
      <c r="AK36" s="11">
        <v>2.0</v>
      </c>
      <c r="AL36" s="11">
        <v>0.0</v>
      </c>
      <c r="AM36" s="11">
        <v>26.0</v>
      </c>
      <c r="AN36" s="11">
        <v>7.0</v>
      </c>
      <c r="AO36" s="11">
        <v>33.0</v>
      </c>
      <c r="AP36" s="11">
        <v>16.5</v>
      </c>
      <c r="AQ36" s="14"/>
      <c r="AR36" s="11"/>
      <c r="AS36" s="11"/>
      <c r="AT36" s="11"/>
      <c r="AU36" s="11"/>
      <c r="AV36" s="11">
        <v>0.0</v>
      </c>
      <c r="AW36" s="11"/>
      <c r="AX36" s="14"/>
      <c r="AY36" s="11"/>
      <c r="AZ36" s="11"/>
      <c r="BA36" s="11"/>
      <c r="BB36" s="11"/>
      <c r="BC36" s="11">
        <v>0.0</v>
      </c>
      <c r="BD36" s="11"/>
      <c r="BE36" s="11"/>
    </row>
    <row r="37" ht="15.75" customHeight="1">
      <c r="A37" s="11" t="s">
        <v>274</v>
      </c>
      <c r="B37" s="11" t="s">
        <v>22</v>
      </c>
      <c r="C37" s="11">
        <v>77.38</v>
      </c>
      <c r="D37" s="11">
        <v>342.0</v>
      </c>
      <c r="E37" s="11">
        <v>5.44</v>
      </c>
      <c r="F37" s="11">
        <f t="shared" si="1"/>
        <v>-2.045479695</v>
      </c>
      <c r="G37" s="11"/>
      <c r="H37" s="11"/>
      <c r="I37" s="11">
        <v>26.5</v>
      </c>
      <c r="J37" s="11">
        <f t="shared" si="22"/>
        <v>-0.9975762541</v>
      </c>
      <c r="K37" s="11">
        <v>96.0</v>
      </c>
      <c r="L37" s="11">
        <f t="shared" si="23"/>
        <v>-1.764801492</v>
      </c>
      <c r="M37" s="11">
        <v>5.27</v>
      </c>
      <c r="N37" s="11">
        <f t="shared" si="24"/>
        <v>-2.802265417</v>
      </c>
      <c r="O37" s="11">
        <v>8.11</v>
      </c>
      <c r="P37" s="11">
        <f t="shared" si="25"/>
        <v>-1.879321608</v>
      </c>
      <c r="Q37" s="11">
        <f t="shared" si="2"/>
        <v>-9.489444466</v>
      </c>
      <c r="R37" s="11">
        <f t="shared" si="3"/>
        <v>-1.897888893</v>
      </c>
      <c r="S37" s="11"/>
      <c r="T37" s="11"/>
      <c r="U37" s="11"/>
      <c r="V37" s="14"/>
      <c r="W37" s="11">
        <v>7.0</v>
      </c>
      <c r="X37" s="11">
        <v>0.0</v>
      </c>
      <c r="Y37" s="11">
        <v>30.0</v>
      </c>
      <c r="Z37" s="11">
        <v>29.0</v>
      </c>
      <c r="AA37" s="11">
        <v>59.0</v>
      </c>
      <c r="AB37" s="11">
        <v>8.42857142857143</v>
      </c>
      <c r="AC37" s="14"/>
      <c r="AD37" s="11"/>
      <c r="AE37" s="11"/>
      <c r="AF37" s="11"/>
      <c r="AG37" s="11"/>
      <c r="AH37" s="11">
        <v>0.0</v>
      </c>
      <c r="AI37" s="11"/>
      <c r="AJ37" s="14"/>
      <c r="AK37" s="11"/>
      <c r="AL37" s="11"/>
      <c r="AM37" s="11"/>
      <c r="AN37" s="11"/>
      <c r="AO37" s="11">
        <v>0.0</v>
      </c>
      <c r="AP37" s="11"/>
      <c r="AQ37" s="14"/>
      <c r="AR37" s="11"/>
      <c r="AS37" s="11"/>
      <c r="AT37" s="11"/>
      <c r="AU37" s="11"/>
      <c r="AV37" s="11">
        <v>0.0</v>
      </c>
      <c r="AW37" s="11"/>
      <c r="AX37" s="14"/>
      <c r="AY37" s="11"/>
      <c r="AZ37" s="11"/>
      <c r="BA37" s="11"/>
      <c r="BB37" s="11"/>
      <c r="BC37" s="11">
        <v>0.0</v>
      </c>
      <c r="BD37" s="11"/>
      <c r="BE37" s="11"/>
    </row>
    <row r="38" ht="15.75" customHeight="1">
      <c r="A38" s="11" t="s">
        <v>336</v>
      </c>
      <c r="B38" s="11" t="s">
        <v>22</v>
      </c>
      <c r="C38" s="11">
        <v>76.0</v>
      </c>
      <c r="D38" s="11">
        <v>329.0</v>
      </c>
      <c r="E38" s="11">
        <v>5.23</v>
      </c>
      <c r="F38" s="11">
        <f t="shared" si="1"/>
        <v>-1.139345546</v>
      </c>
      <c r="G38" s="11">
        <v>22.0</v>
      </c>
      <c r="H38" s="11">
        <f t="shared" ref="H38:H39" si="27">STANDARDIZE(G38,$G$46,$G$47)</f>
        <v>-0.8202146873</v>
      </c>
      <c r="I38" s="11">
        <v>26.5</v>
      </c>
      <c r="J38" s="11">
        <f t="shared" si="22"/>
        <v>-0.9975762541</v>
      </c>
      <c r="K38" s="11">
        <v>104.0</v>
      </c>
      <c r="L38" s="11">
        <f t="shared" si="23"/>
        <v>-0.8076210218</v>
      </c>
      <c r="M38" s="11">
        <v>4.7</v>
      </c>
      <c r="N38" s="11">
        <f t="shared" si="24"/>
        <v>-0.4075258553</v>
      </c>
      <c r="O38" s="11">
        <v>7.85</v>
      </c>
      <c r="P38" s="11">
        <f t="shared" si="25"/>
        <v>-1.172877823</v>
      </c>
      <c r="Q38" s="11">
        <f t="shared" si="2"/>
        <v>-5.345161187</v>
      </c>
      <c r="R38" s="11">
        <f t="shared" si="3"/>
        <v>-0.8908601979</v>
      </c>
      <c r="S38" s="11">
        <v>5.0</v>
      </c>
      <c r="T38" s="11">
        <v>139.0</v>
      </c>
      <c r="U38" s="11">
        <v>120.0</v>
      </c>
      <c r="V38" s="14"/>
      <c r="W38" s="11">
        <v>4.0</v>
      </c>
      <c r="X38" s="11">
        <v>0.0</v>
      </c>
      <c r="Y38" s="11">
        <v>71.0</v>
      </c>
      <c r="Z38" s="11">
        <v>26.0</v>
      </c>
      <c r="AA38" s="11">
        <v>97.0</v>
      </c>
      <c r="AB38" s="11">
        <v>24.25</v>
      </c>
      <c r="AC38" s="14"/>
      <c r="AD38" s="11">
        <v>12.0</v>
      </c>
      <c r="AE38" s="11">
        <v>0.0</v>
      </c>
      <c r="AF38" s="11">
        <v>196.0</v>
      </c>
      <c r="AG38" s="11">
        <v>55.0</v>
      </c>
      <c r="AH38" s="11">
        <v>251.0</v>
      </c>
      <c r="AI38" s="11">
        <v>20.9166666666667</v>
      </c>
      <c r="AJ38" s="14"/>
      <c r="AK38" s="11">
        <v>7.0</v>
      </c>
      <c r="AL38" s="11">
        <v>0.0</v>
      </c>
      <c r="AM38" s="11">
        <v>118.0</v>
      </c>
      <c r="AN38" s="11">
        <v>80.0</v>
      </c>
      <c r="AO38" s="11">
        <v>198.0</v>
      </c>
      <c r="AP38" s="11">
        <v>28.2857142857143</v>
      </c>
      <c r="AQ38" s="14"/>
      <c r="AR38" s="11">
        <v>2.0</v>
      </c>
      <c r="AS38" s="11">
        <v>0.0</v>
      </c>
      <c r="AT38" s="11">
        <v>17.0</v>
      </c>
      <c r="AU38" s="11">
        <v>2.0</v>
      </c>
      <c r="AV38" s="11">
        <v>19.0</v>
      </c>
      <c r="AW38" s="11">
        <v>9.5</v>
      </c>
      <c r="AX38" s="14"/>
      <c r="AY38" s="11"/>
      <c r="AZ38" s="11"/>
      <c r="BA38" s="11"/>
      <c r="BB38" s="11"/>
      <c r="BC38" s="11">
        <v>0.0</v>
      </c>
      <c r="BD38" s="11"/>
      <c r="BE38" s="11"/>
    </row>
    <row r="39" ht="15.75" customHeight="1">
      <c r="A39" s="11" t="s">
        <v>340</v>
      </c>
      <c r="B39" s="11" t="s">
        <v>22</v>
      </c>
      <c r="C39" s="11">
        <v>76.5</v>
      </c>
      <c r="D39" s="11">
        <v>309.0</v>
      </c>
      <c r="E39" s="11">
        <v>4.94</v>
      </c>
      <c r="F39" s="11">
        <f t="shared" si="1"/>
        <v>0.1119825649</v>
      </c>
      <c r="G39" s="11">
        <v>28.0</v>
      </c>
      <c r="H39" s="11">
        <f t="shared" si="27"/>
        <v>0.2063116698</v>
      </c>
      <c r="I39" s="11">
        <v>33.0</v>
      </c>
      <c r="J39" s="11">
        <f t="shared" si="22"/>
        <v>0.6817967204</v>
      </c>
      <c r="K39" s="11">
        <v>111.0</v>
      </c>
      <c r="L39" s="11">
        <f t="shared" si="23"/>
        <v>0.0299118897</v>
      </c>
      <c r="M39" s="11">
        <v>4.65</v>
      </c>
      <c r="N39" s="11">
        <f t="shared" si="24"/>
        <v>-0.1974609814</v>
      </c>
      <c r="O39" s="11">
        <v>7.55</v>
      </c>
      <c r="P39" s="11">
        <f t="shared" si="25"/>
        <v>-0.3577503784</v>
      </c>
      <c r="Q39" s="11">
        <f t="shared" si="2"/>
        <v>0.474791485</v>
      </c>
      <c r="R39" s="11">
        <f t="shared" si="3"/>
        <v>0.07913191417</v>
      </c>
      <c r="S39" s="11">
        <v>7.0</v>
      </c>
      <c r="T39" s="11">
        <v>223.0</v>
      </c>
      <c r="U39" s="11">
        <v>175.0</v>
      </c>
      <c r="V39" s="14"/>
      <c r="W39" s="11"/>
      <c r="X39" s="11"/>
      <c r="Y39" s="11"/>
      <c r="Z39" s="11"/>
      <c r="AA39" s="11">
        <v>0.0</v>
      </c>
      <c r="AB39" s="11"/>
      <c r="AC39" s="14"/>
      <c r="AD39" s="11">
        <v>2.0</v>
      </c>
      <c r="AE39" s="11">
        <v>0.0</v>
      </c>
      <c r="AF39" s="11">
        <v>1.0</v>
      </c>
      <c r="AG39" s="11">
        <v>8.0</v>
      </c>
      <c r="AH39" s="11">
        <v>9.0</v>
      </c>
      <c r="AI39" s="11">
        <v>4.5</v>
      </c>
      <c r="AJ39" s="14"/>
      <c r="AK39" s="11">
        <v>14.0</v>
      </c>
      <c r="AL39" s="11">
        <v>0.0</v>
      </c>
      <c r="AM39" s="11">
        <v>182.0</v>
      </c>
      <c r="AN39" s="11">
        <v>13.0</v>
      </c>
      <c r="AO39" s="11">
        <v>195.0</v>
      </c>
      <c r="AP39" s="11">
        <v>13.9285714285714</v>
      </c>
      <c r="AQ39" s="14"/>
      <c r="AR39" s="11">
        <v>10.0</v>
      </c>
      <c r="AS39" s="11">
        <v>0.0</v>
      </c>
      <c r="AT39" s="11">
        <v>85.0</v>
      </c>
      <c r="AU39" s="11">
        <v>12.0</v>
      </c>
      <c r="AV39" s="11">
        <v>97.0</v>
      </c>
      <c r="AW39" s="11">
        <v>9.7</v>
      </c>
      <c r="AX39" s="14"/>
      <c r="AY39" s="11"/>
      <c r="AZ39" s="11"/>
      <c r="BA39" s="11"/>
      <c r="BB39" s="11"/>
      <c r="BC39" s="11">
        <v>0.0</v>
      </c>
      <c r="BD39" s="11"/>
      <c r="BE39" s="11"/>
    </row>
    <row r="40" ht="15.75" customHeight="1">
      <c r="A40" s="11" t="s">
        <v>381</v>
      </c>
      <c r="B40" s="11" t="s">
        <v>22</v>
      </c>
      <c r="C40" s="11">
        <v>74.63</v>
      </c>
      <c r="D40" s="11">
        <v>297.0</v>
      </c>
      <c r="E40" s="11">
        <v>4.92</v>
      </c>
      <c r="F40" s="11">
        <f t="shared" si="1"/>
        <v>0.1982810553</v>
      </c>
      <c r="G40" s="11"/>
      <c r="H40" s="11"/>
      <c r="I40" s="11">
        <v>30.0</v>
      </c>
      <c r="J40" s="11">
        <f t="shared" si="22"/>
        <v>-0.09329849858</v>
      </c>
      <c r="K40" s="11">
        <v>106.0</v>
      </c>
      <c r="L40" s="11">
        <f t="shared" si="23"/>
        <v>-0.5683259042</v>
      </c>
      <c r="M40" s="11">
        <v>4.75</v>
      </c>
      <c r="N40" s="11">
        <f t="shared" si="24"/>
        <v>-0.6175907291</v>
      </c>
      <c r="O40" s="11">
        <v>7.4</v>
      </c>
      <c r="P40" s="11">
        <f t="shared" si="25"/>
        <v>0.04981334383</v>
      </c>
      <c r="Q40" s="11">
        <f t="shared" si="2"/>
        <v>-1.031120733</v>
      </c>
      <c r="R40" s="11">
        <f t="shared" si="3"/>
        <v>-0.2062241466</v>
      </c>
      <c r="S40" s="11">
        <v>1.0</v>
      </c>
      <c r="T40" s="11">
        <v>23.0</v>
      </c>
      <c r="U40" s="11">
        <v>22.0</v>
      </c>
      <c r="V40" s="14"/>
      <c r="W40" s="11">
        <v>16.0</v>
      </c>
      <c r="X40" s="11">
        <v>0.0</v>
      </c>
      <c r="Y40" s="11">
        <v>462.0</v>
      </c>
      <c r="Z40" s="11">
        <v>115.0</v>
      </c>
      <c r="AA40" s="11">
        <v>577.0</v>
      </c>
      <c r="AB40" s="11">
        <v>36.0625</v>
      </c>
      <c r="AC40" s="14"/>
      <c r="AD40" s="11">
        <v>14.0</v>
      </c>
      <c r="AE40" s="11">
        <v>0.0</v>
      </c>
      <c r="AF40" s="11">
        <v>568.0</v>
      </c>
      <c r="AG40" s="11">
        <v>50.0</v>
      </c>
      <c r="AH40" s="11">
        <v>618.0</v>
      </c>
      <c r="AI40" s="11">
        <v>44.1428571428571</v>
      </c>
      <c r="AJ40" s="14"/>
      <c r="AK40" s="11">
        <v>13.0</v>
      </c>
      <c r="AL40" s="11">
        <v>0.0</v>
      </c>
      <c r="AM40" s="11">
        <v>548.0</v>
      </c>
      <c r="AN40" s="11">
        <v>45.0</v>
      </c>
      <c r="AO40" s="11">
        <v>593.0</v>
      </c>
      <c r="AP40" s="11">
        <v>45.6153846153846</v>
      </c>
      <c r="AQ40" s="14"/>
      <c r="AR40" s="11">
        <v>1.0</v>
      </c>
      <c r="AS40" s="11">
        <v>0.0</v>
      </c>
      <c r="AT40" s="11">
        <v>25.0</v>
      </c>
      <c r="AU40" s="11">
        <v>2.0</v>
      </c>
      <c r="AV40" s="11">
        <v>27.0</v>
      </c>
      <c r="AW40" s="11">
        <v>27.0</v>
      </c>
      <c r="AX40" s="14"/>
      <c r="AY40" s="11"/>
      <c r="AZ40" s="11"/>
      <c r="BA40" s="11"/>
      <c r="BB40" s="11"/>
      <c r="BC40" s="11">
        <v>0.0</v>
      </c>
      <c r="BD40" s="11"/>
      <c r="BE40" s="11"/>
    </row>
    <row r="41" ht="15.75" customHeight="1">
      <c r="A41" s="11" t="s">
        <v>383</v>
      </c>
      <c r="B41" s="11" t="s">
        <v>22</v>
      </c>
      <c r="C41" s="11">
        <v>74.5</v>
      </c>
      <c r="D41" s="11">
        <v>294.0</v>
      </c>
      <c r="E41" s="11">
        <v>5.02</v>
      </c>
      <c r="F41" s="11">
        <f t="shared" si="1"/>
        <v>-0.2332113967</v>
      </c>
      <c r="G41" s="11">
        <v>30.0</v>
      </c>
      <c r="H41" s="11">
        <f>STANDARDIZE(G41,$G$46,$G$47)</f>
        <v>0.5484871222</v>
      </c>
      <c r="I41" s="11">
        <v>32.0</v>
      </c>
      <c r="J41" s="11">
        <f t="shared" si="22"/>
        <v>0.4234316474</v>
      </c>
      <c r="K41" s="11">
        <v>116.0</v>
      </c>
      <c r="L41" s="11">
        <f t="shared" si="23"/>
        <v>0.6281496836</v>
      </c>
      <c r="M41" s="11"/>
      <c r="N41" s="11"/>
      <c r="O41" s="11"/>
      <c r="P41" s="11"/>
      <c r="Q41" s="11">
        <f t="shared" si="2"/>
        <v>1.366857057</v>
      </c>
      <c r="R41" s="11">
        <f t="shared" si="3"/>
        <v>0.3417142641</v>
      </c>
      <c r="S41" s="11">
        <v>1.0</v>
      </c>
      <c r="T41" s="11">
        <v>13.0</v>
      </c>
      <c r="U41" s="11">
        <v>12.0</v>
      </c>
      <c r="V41" s="14"/>
      <c r="W41" s="11">
        <v>16.0</v>
      </c>
      <c r="X41" s="11">
        <v>6.0</v>
      </c>
      <c r="Y41" s="11">
        <v>882.0</v>
      </c>
      <c r="Z41" s="11">
        <v>74.0</v>
      </c>
      <c r="AA41" s="11">
        <v>962.0</v>
      </c>
      <c r="AB41" s="11">
        <v>60.125</v>
      </c>
      <c r="AC41" s="14"/>
      <c r="AD41" s="11">
        <v>16.0</v>
      </c>
      <c r="AE41" s="11">
        <v>3.0</v>
      </c>
      <c r="AF41" s="11">
        <v>809.0</v>
      </c>
      <c r="AG41" s="11">
        <v>76.0</v>
      </c>
      <c r="AH41" s="11">
        <v>888.0</v>
      </c>
      <c r="AI41" s="11">
        <v>55.5</v>
      </c>
      <c r="AJ41" s="14"/>
      <c r="AK41" s="11">
        <v>11.0</v>
      </c>
      <c r="AL41" s="11">
        <v>0.0</v>
      </c>
      <c r="AM41" s="11">
        <v>618.0</v>
      </c>
      <c r="AN41" s="11">
        <v>28.0</v>
      </c>
      <c r="AO41" s="11">
        <v>646.0</v>
      </c>
      <c r="AP41" s="11">
        <v>58.7272727272727</v>
      </c>
      <c r="AQ41" s="14"/>
      <c r="AR41" s="11">
        <v>15.0</v>
      </c>
      <c r="AS41" s="11">
        <v>0.0</v>
      </c>
      <c r="AT41" s="11">
        <v>761.0</v>
      </c>
      <c r="AU41" s="11">
        <v>33.0</v>
      </c>
      <c r="AV41" s="11">
        <v>794.0</v>
      </c>
      <c r="AW41" s="11">
        <v>52.9333333333333</v>
      </c>
      <c r="AX41" s="14"/>
      <c r="AY41" s="11">
        <v>15.0</v>
      </c>
      <c r="AZ41" s="11">
        <v>0.0</v>
      </c>
      <c r="BA41" s="11">
        <v>654.0</v>
      </c>
      <c r="BB41" s="11">
        <v>62.0</v>
      </c>
      <c r="BC41" s="11">
        <v>716.0</v>
      </c>
      <c r="BD41" s="11">
        <v>47.7333333333333</v>
      </c>
      <c r="BE41" s="11"/>
    </row>
    <row r="42" ht="15.75" customHeight="1">
      <c r="A42" s="11" t="s">
        <v>387</v>
      </c>
      <c r="B42" s="11" t="s">
        <v>22</v>
      </c>
      <c r="C42" s="11">
        <v>76.0</v>
      </c>
      <c r="D42" s="11">
        <v>320.0</v>
      </c>
      <c r="E42" s="11">
        <v>5.14</v>
      </c>
      <c r="F42" s="11">
        <f t="shared" si="1"/>
        <v>-0.751002339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>
        <f t="shared" si="2"/>
        <v>-0.751002339</v>
      </c>
      <c r="R42" s="11">
        <f t="shared" si="3"/>
        <v>-0.751002339</v>
      </c>
      <c r="S42" s="11">
        <v>1.0</v>
      </c>
      <c r="T42" s="11">
        <v>14.0</v>
      </c>
      <c r="U42" s="11">
        <v>13.0</v>
      </c>
      <c r="V42" s="14"/>
      <c r="W42" s="11">
        <v>16.0</v>
      </c>
      <c r="X42" s="11">
        <v>0.0</v>
      </c>
      <c r="Y42" s="11">
        <v>604.0</v>
      </c>
      <c r="Z42" s="11">
        <v>59.0</v>
      </c>
      <c r="AA42" s="11">
        <v>663.0</v>
      </c>
      <c r="AB42" s="11">
        <v>41.4375</v>
      </c>
      <c r="AC42" s="14"/>
      <c r="AD42" s="11">
        <v>14.0</v>
      </c>
      <c r="AE42" s="11">
        <v>0.0</v>
      </c>
      <c r="AF42" s="11">
        <v>478.0</v>
      </c>
      <c r="AG42" s="11">
        <v>61.0</v>
      </c>
      <c r="AH42" s="11">
        <v>539.0</v>
      </c>
      <c r="AI42" s="11">
        <v>38.5</v>
      </c>
      <c r="AJ42" s="14"/>
      <c r="AK42" s="11">
        <v>14.0</v>
      </c>
      <c r="AL42" s="11">
        <v>0.0</v>
      </c>
      <c r="AM42" s="11">
        <v>533.0</v>
      </c>
      <c r="AN42" s="11">
        <v>52.0</v>
      </c>
      <c r="AO42" s="11">
        <v>585.0</v>
      </c>
      <c r="AP42" s="11">
        <v>41.7857142857143</v>
      </c>
      <c r="AQ42" s="14"/>
      <c r="AR42" s="11">
        <v>16.0</v>
      </c>
      <c r="AS42" s="11">
        <v>0.0</v>
      </c>
      <c r="AT42" s="11">
        <v>703.0</v>
      </c>
      <c r="AU42" s="11">
        <v>80.0</v>
      </c>
      <c r="AV42" s="11">
        <v>783.0</v>
      </c>
      <c r="AW42" s="11">
        <v>48.9375</v>
      </c>
      <c r="AX42" s="14"/>
      <c r="AY42" s="11">
        <v>16.0</v>
      </c>
      <c r="AZ42" s="11">
        <v>0.0</v>
      </c>
      <c r="BA42" s="11">
        <v>586.0</v>
      </c>
      <c r="BB42" s="11">
        <v>82.0</v>
      </c>
      <c r="BC42" s="11">
        <v>668.0</v>
      </c>
      <c r="BD42" s="11">
        <v>41.75</v>
      </c>
      <c r="BE42" s="11"/>
    </row>
    <row r="43" ht="15.75" customHeight="1">
      <c r="A43" s="11" t="s">
        <v>395</v>
      </c>
      <c r="B43" s="11" t="s">
        <v>22</v>
      </c>
      <c r="C43" s="11">
        <v>74.63</v>
      </c>
      <c r="D43" s="11">
        <v>313.0</v>
      </c>
      <c r="E43" s="11">
        <v>5.03</v>
      </c>
      <c r="F43" s="11">
        <f t="shared" si="1"/>
        <v>-0.2763606419</v>
      </c>
      <c r="G43" s="11">
        <v>27.0</v>
      </c>
      <c r="H43" s="11">
        <f t="shared" ref="H43:H44" si="28">STANDARDIZE(G43,$G$46,$G$47)</f>
        <v>0.03522394363</v>
      </c>
      <c r="I43" s="11">
        <v>26.5</v>
      </c>
      <c r="J43" s="11">
        <f t="shared" ref="J43:J44" si="29">STANDARDIZE(I43,$I$46,$I$47)</f>
        <v>-0.9975762541</v>
      </c>
      <c r="K43" s="11">
        <v>102.0</v>
      </c>
      <c r="L43" s="11">
        <f t="shared" ref="L43:L44" si="30">STANDARDIZE(K43,$K$46,$K$47)</f>
        <v>-1.046916139</v>
      </c>
      <c r="M43" s="11">
        <v>4.8</v>
      </c>
      <c r="N43" s="11">
        <f t="shared" ref="N43:N44" si="31">STANDARDIZE(M43,$M$46,$M$47)*-1</f>
        <v>-0.827655603</v>
      </c>
      <c r="O43" s="11">
        <v>7.93</v>
      </c>
      <c r="P43" s="11">
        <f t="shared" ref="P43:P44" si="32">STANDARDIZE(O43,$O$46,$O$47)*-1</f>
        <v>-1.390245141</v>
      </c>
      <c r="Q43" s="11">
        <f t="shared" si="2"/>
        <v>-4.503529836</v>
      </c>
      <c r="R43" s="11">
        <f t="shared" si="3"/>
        <v>-0.750588306</v>
      </c>
      <c r="S43" s="11">
        <v>1.0</v>
      </c>
      <c r="T43" s="11">
        <v>28.0</v>
      </c>
      <c r="U43" s="11">
        <v>27.0</v>
      </c>
      <c r="V43" s="14"/>
      <c r="W43" s="11">
        <v>13.0</v>
      </c>
      <c r="X43" s="11">
        <v>0.0</v>
      </c>
      <c r="Y43" s="11">
        <v>296.0</v>
      </c>
      <c r="Z43" s="11">
        <v>8.0</v>
      </c>
      <c r="AA43" s="11">
        <v>304.0</v>
      </c>
      <c r="AB43" s="11">
        <v>23.3846153846154</v>
      </c>
      <c r="AC43" s="14"/>
      <c r="AD43" s="11">
        <v>16.0</v>
      </c>
      <c r="AE43" s="11">
        <v>0.0</v>
      </c>
      <c r="AF43" s="11">
        <v>426.0</v>
      </c>
      <c r="AG43" s="11">
        <v>30.0</v>
      </c>
      <c r="AH43" s="11">
        <v>456.0</v>
      </c>
      <c r="AI43" s="11">
        <v>28.5</v>
      </c>
      <c r="AJ43" s="14"/>
      <c r="AK43" s="11">
        <v>15.0</v>
      </c>
      <c r="AL43" s="11">
        <v>0.0</v>
      </c>
      <c r="AM43" s="11">
        <v>534.0</v>
      </c>
      <c r="AN43" s="11">
        <v>60.0</v>
      </c>
      <c r="AO43" s="11">
        <v>594.0</v>
      </c>
      <c r="AP43" s="11">
        <v>39.6</v>
      </c>
      <c r="AQ43" s="14"/>
      <c r="AR43" s="11">
        <v>16.0</v>
      </c>
      <c r="AS43" s="11">
        <v>0.0</v>
      </c>
      <c r="AT43" s="11">
        <v>647.0</v>
      </c>
      <c r="AU43" s="11">
        <v>79.0</v>
      </c>
      <c r="AV43" s="11">
        <v>726.0</v>
      </c>
      <c r="AW43" s="11">
        <v>45.375</v>
      </c>
      <c r="AX43" s="14"/>
      <c r="AY43" s="11">
        <v>15.0</v>
      </c>
      <c r="AZ43" s="11">
        <v>0.0</v>
      </c>
      <c r="BA43" s="11">
        <v>349.0</v>
      </c>
      <c r="BB43" s="11">
        <v>44.0</v>
      </c>
      <c r="BC43" s="11">
        <v>393.0</v>
      </c>
      <c r="BD43" s="11">
        <v>26.2</v>
      </c>
      <c r="BE43" s="11"/>
    </row>
    <row r="44" ht="15.75" customHeight="1">
      <c r="A44" s="11" t="s">
        <v>396</v>
      </c>
      <c r="B44" s="11" t="s">
        <v>22</v>
      </c>
      <c r="C44" s="11">
        <v>78.25</v>
      </c>
      <c r="D44" s="11">
        <v>369.0</v>
      </c>
      <c r="E44" s="11">
        <v>5.3</v>
      </c>
      <c r="F44" s="11">
        <f t="shared" si="1"/>
        <v>-1.441390262</v>
      </c>
      <c r="G44" s="11">
        <v>25.0</v>
      </c>
      <c r="H44" s="11">
        <f t="shared" si="28"/>
        <v>-0.3069515088</v>
      </c>
      <c r="I44" s="11">
        <v>22.0</v>
      </c>
      <c r="J44" s="11">
        <f t="shared" si="29"/>
        <v>-2.160219083</v>
      </c>
      <c r="K44" s="11">
        <v>97.0</v>
      </c>
      <c r="L44" s="11">
        <f t="shared" si="30"/>
        <v>-1.645153933</v>
      </c>
      <c r="M44" s="11">
        <v>4.96</v>
      </c>
      <c r="N44" s="11">
        <f t="shared" si="31"/>
        <v>-1.499863199</v>
      </c>
      <c r="O44" s="11">
        <v>8.26</v>
      </c>
      <c r="P44" s="11">
        <f t="shared" si="32"/>
        <v>-2.28688533</v>
      </c>
      <c r="Q44" s="11">
        <f t="shared" si="2"/>
        <v>-9.340463317</v>
      </c>
      <c r="R44" s="11">
        <f t="shared" si="3"/>
        <v>-1.556743886</v>
      </c>
      <c r="S44" s="11"/>
      <c r="T44" s="11"/>
      <c r="U44" s="11"/>
      <c r="V44" s="14"/>
      <c r="W44" s="11"/>
      <c r="X44" s="11"/>
      <c r="Y44" s="11"/>
      <c r="Z44" s="11"/>
      <c r="AA44" s="11">
        <v>0.0</v>
      </c>
      <c r="AB44" s="11"/>
      <c r="AC44" s="14"/>
      <c r="AD44" s="11">
        <v>6.0</v>
      </c>
      <c r="AE44" s="11">
        <v>0.0</v>
      </c>
      <c r="AF44" s="11">
        <v>72.0</v>
      </c>
      <c r="AG44" s="11">
        <v>5.0</v>
      </c>
      <c r="AH44" s="11">
        <v>77.0</v>
      </c>
      <c r="AI44" s="11">
        <v>12.8333333333333</v>
      </c>
      <c r="AJ44" s="14"/>
      <c r="AK44" s="11">
        <v>10.0</v>
      </c>
      <c r="AL44" s="11">
        <v>0.0</v>
      </c>
      <c r="AM44" s="11">
        <v>58.0</v>
      </c>
      <c r="AN44" s="11">
        <v>49.0</v>
      </c>
      <c r="AO44" s="11">
        <v>107.0</v>
      </c>
      <c r="AP44" s="11">
        <v>10.7</v>
      </c>
      <c r="AQ44" s="14"/>
      <c r="AR44" s="11">
        <v>5.0</v>
      </c>
      <c r="AS44" s="11">
        <v>0.0</v>
      </c>
      <c r="AT44" s="11">
        <v>63.0</v>
      </c>
      <c r="AU44" s="11">
        <v>7.0</v>
      </c>
      <c r="AV44" s="11">
        <v>70.0</v>
      </c>
      <c r="AW44" s="11">
        <v>14.0</v>
      </c>
      <c r="AX44" s="14"/>
      <c r="AY44" s="11"/>
      <c r="AZ44" s="11"/>
      <c r="BA44" s="11"/>
      <c r="BB44" s="11"/>
      <c r="BC44" s="11">
        <v>0.0</v>
      </c>
      <c r="BD44" s="11"/>
      <c r="BE44" s="11"/>
    </row>
    <row r="45" ht="15.75" customHeight="1"/>
    <row r="46" ht="15.75" customHeight="1">
      <c r="B46" s="11" t="s">
        <v>479</v>
      </c>
      <c r="C46" s="16">
        <f t="shared" ref="C46:E46" si="33">AVERAGE(C3:C44)</f>
        <v>75.73190476</v>
      </c>
      <c r="D46" s="16">
        <f t="shared" si="33"/>
        <v>291.0238095</v>
      </c>
      <c r="E46" s="16">
        <f t="shared" si="33"/>
        <v>4.965952381</v>
      </c>
      <c r="F46" s="16"/>
      <c r="G46" s="16">
        <f>AVERAGE(G3:G44)</f>
        <v>26.79411765</v>
      </c>
      <c r="H46" s="16"/>
      <c r="I46" s="16">
        <f>AVERAGE(I3:I44)</f>
        <v>30.36111111</v>
      </c>
      <c r="J46" s="16"/>
      <c r="K46" s="16">
        <f>AVERAGE(K3:K44)</f>
        <v>110.75</v>
      </c>
      <c r="L46" s="16"/>
      <c r="M46" s="16">
        <f>AVERAGE(M3:M44)</f>
        <v>4.603</v>
      </c>
      <c r="N46" s="16"/>
      <c r="O46" s="16">
        <f>AVERAGE(O3:O44)</f>
        <v>7.418333333</v>
      </c>
      <c r="P46" s="16"/>
    </row>
    <row r="47" ht="15.75" customHeight="1">
      <c r="B47" s="11" t="s">
        <v>480</v>
      </c>
      <c r="C47" s="16">
        <f t="shared" ref="C47:E47" si="34">_xlfn.STDEV.P(C3:C44)</f>
        <v>1.657791471</v>
      </c>
      <c r="D47" s="16">
        <f t="shared" si="34"/>
        <v>29.27902556</v>
      </c>
      <c r="E47" s="16">
        <f t="shared" si="34"/>
        <v>0.2317537643</v>
      </c>
      <c r="F47" s="16"/>
      <c r="G47" s="16">
        <f>_xlfn.STDEV.P(G3:G44)</f>
        <v>5.844954646</v>
      </c>
      <c r="H47" s="16"/>
      <c r="I47" s="16">
        <f>_xlfn.STDEV.P(I3:I44)</f>
        <v>3.870492201</v>
      </c>
      <c r="J47" s="16"/>
      <c r="K47" s="16">
        <f>_xlfn.STDEV.P(K3:K44)</f>
        <v>8.357880513</v>
      </c>
      <c r="L47" s="16"/>
      <c r="M47" s="16">
        <f>_xlfn.STDEV.P(M3:M44)</f>
        <v>0.2380217077</v>
      </c>
      <c r="N47" s="16"/>
      <c r="O47" s="16">
        <f>_xlfn.STDEV.P(O3:O44)</f>
        <v>0.3680406077</v>
      </c>
      <c r="P47" s="1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U1"/>
    <mergeCell ref="W1:AB1"/>
    <mergeCell ref="AD1:AI1"/>
    <mergeCell ref="AK1:AP1"/>
    <mergeCell ref="AR1:AW1"/>
    <mergeCell ref="AY1:BD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57" width="8.57"/>
  </cols>
  <sheetData>
    <row r="1">
      <c r="A1" s="12" t="s">
        <v>458</v>
      </c>
      <c r="V1" s="13"/>
      <c r="W1" s="12">
        <v>2013.0</v>
      </c>
      <c r="AC1" s="13"/>
      <c r="AD1" s="12">
        <v>2014.0</v>
      </c>
      <c r="AJ1" s="13"/>
      <c r="AK1" s="12">
        <v>2015.0</v>
      </c>
      <c r="AQ1" s="13"/>
      <c r="AR1" s="12">
        <v>2016.0</v>
      </c>
      <c r="AX1" s="13"/>
      <c r="AY1" s="12">
        <v>2017.0</v>
      </c>
      <c r="BE1" s="11"/>
    </row>
    <row r="2">
      <c r="A2" s="12" t="s">
        <v>1</v>
      </c>
      <c r="B2" s="12" t="s">
        <v>459</v>
      </c>
      <c r="C2" s="12" t="s">
        <v>4</v>
      </c>
      <c r="D2" s="12" t="s">
        <v>5</v>
      </c>
      <c r="E2" s="12" t="s">
        <v>6</v>
      </c>
      <c r="F2" s="12" t="s">
        <v>460</v>
      </c>
      <c r="G2" s="12" t="s">
        <v>7</v>
      </c>
      <c r="H2" s="12" t="s">
        <v>461</v>
      </c>
      <c r="I2" s="12" t="s">
        <v>462</v>
      </c>
      <c r="J2" s="12" t="s">
        <v>463</v>
      </c>
      <c r="K2" s="12" t="s">
        <v>464</v>
      </c>
      <c r="L2" s="12" t="s">
        <v>465</v>
      </c>
      <c r="M2" s="12" t="s">
        <v>10</v>
      </c>
      <c r="N2" s="12" t="s">
        <v>466</v>
      </c>
      <c r="O2" s="12" t="s">
        <v>11</v>
      </c>
      <c r="P2" s="12" t="s">
        <v>467</v>
      </c>
      <c r="Q2" s="12" t="s">
        <v>468</v>
      </c>
      <c r="R2" s="12" t="s">
        <v>469</v>
      </c>
      <c r="S2" s="12" t="s">
        <v>470</v>
      </c>
      <c r="T2" s="12" t="s">
        <v>471</v>
      </c>
      <c r="U2" s="12" t="s">
        <v>472</v>
      </c>
      <c r="V2" s="13"/>
      <c r="W2" s="12" t="s">
        <v>473</v>
      </c>
      <c r="X2" s="12" t="s">
        <v>474</v>
      </c>
      <c r="Y2" s="12" t="s">
        <v>475</v>
      </c>
      <c r="Z2" s="12" t="s">
        <v>476</v>
      </c>
      <c r="AA2" s="12" t="s">
        <v>477</v>
      </c>
      <c r="AB2" s="12" t="s">
        <v>478</v>
      </c>
      <c r="AC2" s="13"/>
      <c r="AD2" s="12" t="s">
        <v>473</v>
      </c>
      <c r="AE2" s="12" t="s">
        <v>474</v>
      </c>
      <c r="AF2" s="12" t="s">
        <v>475</v>
      </c>
      <c r="AG2" s="12" t="s">
        <v>476</v>
      </c>
      <c r="AH2" s="12" t="s">
        <v>477</v>
      </c>
      <c r="AI2" s="12" t="s">
        <v>478</v>
      </c>
      <c r="AJ2" s="13"/>
      <c r="AK2" s="12" t="s">
        <v>473</v>
      </c>
      <c r="AL2" s="12" t="s">
        <v>474</v>
      </c>
      <c r="AM2" s="12" t="s">
        <v>475</v>
      </c>
      <c r="AN2" s="12" t="s">
        <v>476</v>
      </c>
      <c r="AO2" s="12" t="s">
        <v>477</v>
      </c>
      <c r="AP2" s="12" t="s">
        <v>478</v>
      </c>
      <c r="AQ2" s="13"/>
      <c r="AR2" s="12" t="s">
        <v>473</v>
      </c>
      <c r="AS2" s="12" t="s">
        <v>474</v>
      </c>
      <c r="AT2" s="12" t="s">
        <v>475</v>
      </c>
      <c r="AU2" s="12" t="s">
        <v>476</v>
      </c>
      <c r="AV2" s="12" t="s">
        <v>477</v>
      </c>
      <c r="AW2" s="12" t="s">
        <v>478</v>
      </c>
      <c r="AX2" s="13"/>
      <c r="AY2" s="12" t="s">
        <v>473</v>
      </c>
      <c r="AZ2" s="12" t="s">
        <v>474</v>
      </c>
      <c r="BA2" s="12" t="s">
        <v>475</v>
      </c>
      <c r="BB2" s="12" t="s">
        <v>476</v>
      </c>
      <c r="BC2" s="12" t="s">
        <v>477</v>
      </c>
      <c r="BD2" s="12" t="s">
        <v>478</v>
      </c>
      <c r="BE2" s="11"/>
    </row>
    <row r="3">
      <c r="A3" s="11" t="s">
        <v>34</v>
      </c>
      <c r="B3" s="11" t="s">
        <v>35</v>
      </c>
      <c r="C3" s="11">
        <v>74.5</v>
      </c>
      <c r="D3" s="11">
        <v>242.0</v>
      </c>
      <c r="E3" s="11">
        <v>4.7</v>
      </c>
      <c r="F3" s="11">
        <f t="shared" ref="F3:F36" si="1">STANDARDIZE(E3,$E$38,$E$39)*-1</f>
        <v>0.2819486553</v>
      </c>
      <c r="G3" s="11">
        <v>20.0</v>
      </c>
      <c r="H3" s="11">
        <f>STANDARDIZE(G3,$G$38,$G$39)</f>
        <v>-0.5</v>
      </c>
      <c r="I3" s="11">
        <v>33.5</v>
      </c>
      <c r="J3" s="11">
        <f>STANDARDIZE(I3,$I$38,$I$39)</f>
        <v>-0.1750226025</v>
      </c>
      <c r="K3" s="11">
        <v>122.0</v>
      </c>
      <c r="L3" s="11">
        <f t="shared" ref="L3:L5" si="2">STANDARDIZE(K3,$K$38,$K$39)</f>
        <v>0.5318238544</v>
      </c>
      <c r="M3" s="11">
        <v>4.39</v>
      </c>
      <c r="N3" s="11">
        <f>STANDARDIZE(M3,$M$38,$M$39)*-1</f>
        <v>-0.355015913</v>
      </c>
      <c r="O3" s="11">
        <v>7.16</v>
      </c>
      <c r="P3" s="11">
        <f>STANDARDIZE(O3,$O$38,$O$39)*-1</f>
        <v>0.009125145478</v>
      </c>
      <c r="Q3" s="11">
        <f t="shared" ref="Q3:Q36" si="3">F3+H3+J3+L3+N3+P3</f>
        <v>-0.2071408603</v>
      </c>
      <c r="R3" s="11">
        <f t="shared" ref="R3:R36" si="4">AVERAGE(F3,H3,J3,L3,N3,P3)</f>
        <v>-0.03452347672</v>
      </c>
      <c r="S3" s="11">
        <v>1.0</v>
      </c>
      <c r="T3" s="11">
        <v>30.0</v>
      </c>
      <c r="U3" s="11">
        <v>29.0</v>
      </c>
      <c r="V3" s="14"/>
      <c r="W3" s="11">
        <v>16.0</v>
      </c>
      <c r="X3" s="11">
        <v>0.0</v>
      </c>
      <c r="Y3" s="11">
        <v>1033.0</v>
      </c>
      <c r="Z3" s="11">
        <v>82.0</v>
      </c>
      <c r="AA3" s="11">
        <v>1115.0</v>
      </c>
      <c r="AB3" s="11">
        <v>69.6875</v>
      </c>
      <c r="AC3" s="14"/>
      <c r="AD3" s="11">
        <v>16.0</v>
      </c>
      <c r="AE3" s="11">
        <v>0.0</v>
      </c>
      <c r="AF3" s="11">
        <v>978.0</v>
      </c>
      <c r="AG3" s="11">
        <v>30.0</v>
      </c>
      <c r="AH3" s="11">
        <v>1008.0</v>
      </c>
      <c r="AI3" s="11">
        <v>63.0</v>
      </c>
      <c r="AJ3" s="14"/>
      <c r="AK3" s="11"/>
      <c r="AL3" s="11"/>
      <c r="AM3" s="11"/>
      <c r="AN3" s="11"/>
      <c r="AO3" s="11">
        <v>0.0</v>
      </c>
      <c r="AP3" s="11"/>
      <c r="AQ3" s="14"/>
      <c r="AR3" s="11">
        <v>16.0</v>
      </c>
      <c r="AS3" s="11">
        <v>0.0</v>
      </c>
      <c r="AT3" s="11">
        <v>1090.0</v>
      </c>
      <c r="AU3" s="11">
        <v>2.0</v>
      </c>
      <c r="AV3" s="11">
        <v>1092.0</v>
      </c>
      <c r="AW3" s="11">
        <v>68.25</v>
      </c>
      <c r="AX3" s="14"/>
      <c r="AY3" s="11">
        <v>15.0</v>
      </c>
      <c r="AZ3" s="11">
        <v>0.0</v>
      </c>
      <c r="BA3" s="11">
        <v>923.0</v>
      </c>
      <c r="BB3" s="11">
        <v>63.0</v>
      </c>
      <c r="BC3" s="11">
        <v>986.0</v>
      </c>
      <c r="BD3" s="11">
        <v>65.7333333333333</v>
      </c>
      <c r="BE3" s="11"/>
    </row>
    <row r="4">
      <c r="A4" s="11" t="s">
        <v>47</v>
      </c>
      <c r="B4" s="11" t="s">
        <v>35</v>
      </c>
      <c r="C4" s="11">
        <v>72.38</v>
      </c>
      <c r="D4" s="11">
        <v>241.0</v>
      </c>
      <c r="E4" s="11">
        <v>4.62</v>
      </c>
      <c r="F4" s="11">
        <f t="shared" si="1"/>
        <v>0.9666811039</v>
      </c>
      <c r="G4" s="11"/>
      <c r="H4" s="11"/>
      <c r="I4" s="11"/>
      <c r="J4" s="11"/>
      <c r="K4" s="11">
        <v>116.0</v>
      </c>
      <c r="L4" s="11">
        <f t="shared" si="2"/>
        <v>-0.44499547</v>
      </c>
      <c r="M4" s="11"/>
      <c r="N4" s="11"/>
      <c r="O4" s="11"/>
      <c r="P4" s="11"/>
      <c r="Q4" s="11">
        <f t="shared" si="3"/>
        <v>0.5216856339</v>
      </c>
      <c r="R4" s="11">
        <f t="shared" si="4"/>
        <v>0.260842817</v>
      </c>
      <c r="S4" s="11">
        <v>2.0</v>
      </c>
      <c r="T4" s="11">
        <v>56.0</v>
      </c>
      <c r="U4" s="11">
        <v>51.0</v>
      </c>
      <c r="V4" s="14"/>
      <c r="W4" s="11">
        <v>14.0</v>
      </c>
      <c r="X4" s="11">
        <v>0.0</v>
      </c>
      <c r="Y4" s="11">
        <v>205.0</v>
      </c>
      <c r="Z4" s="11">
        <v>229.0</v>
      </c>
      <c r="AA4" s="11">
        <v>434.0</v>
      </c>
      <c r="AB4" s="11">
        <v>31.0</v>
      </c>
      <c r="AC4" s="14"/>
      <c r="AD4" s="11">
        <v>4.0</v>
      </c>
      <c r="AE4" s="11">
        <v>0.0</v>
      </c>
      <c r="AF4" s="11">
        <v>0.0</v>
      </c>
      <c r="AG4" s="11">
        <v>51.0</v>
      </c>
      <c r="AH4" s="11">
        <v>51.0</v>
      </c>
      <c r="AI4" s="11">
        <v>12.75</v>
      </c>
      <c r="AJ4" s="14"/>
      <c r="AK4" s="11">
        <v>16.0</v>
      </c>
      <c r="AL4" s="11">
        <v>0.0</v>
      </c>
      <c r="AM4" s="11">
        <v>10.0</v>
      </c>
      <c r="AN4" s="11">
        <v>258.0</v>
      </c>
      <c r="AO4" s="11">
        <v>268.0</v>
      </c>
      <c r="AP4" s="11">
        <v>16.75</v>
      </c>
      <c r="AQ4" s="14"/>
      <c r="AR4" s="11">
        <v>14.0</v>
      </c>
      <c r="AS4" s="11">
        <v>0.0</v>
      </c>
      <c r="AT4" s="11">
        <v>6.0</v>
      </c>
      <c r="AU4" s="11">
        <v>335.0</v>
      </c>
      <c r="AV4" s="11">
        <v>341.0</v>
      </c>
      <c r="AW4" s="11">
        <v>24.3571428571429</v>
      </c>
      <c r="AX4" s="14"/>
      <c r="AY4" s="11"/>
      <c r="AZ4" s="11"/>
      <c r="BA4" s="11"/>
      <c r="BB4" s="11"/>
      <c r="BC4" s="11">
        <v>0.0</v>
      </c>
      <c r="BD4" s="11"/>
      <c r="BE4" s="11"/>
    </row>
    <row r="5">
      <c r="A5" s="11" t="s">
        <v>53</v>
      </c>
      <c r="B5" s="11" t="s">
        <v>35</v>
      </c>
      <c r="C5" s="11">
        <v>76.25</v>
      </c>
      <c r="D5" s="11">
        <v>241.0</v>
      </c>
      <c r="E5" s="11">
        <v>4.58</v>
      </c>
      <c r="F5" s="11">
        <f t="shared" si="1"/>
        <v>1.309047328</v>
      </c>
      <c r="G5" s="11"/>
      <c r="H5" s="11"/>
      <c r="I5" s="11">
        <v>37.0</v>
      </c>
      <c r="J5" s="11">
        <f>STANDARDIZE(I5,$I$38,$I$39)</f>
        <v>1.105824625</v>
      </c>
      <c r="K5" s="11">
        <v>128.0</v>
      </c>
      <c r="L5" s="11">
        <f t="shared" si="2"/>
        <v>1.508643179</v>
      </c>
      <c r="M5" s="11">
        <v>4.39</v>
      </c>
      <c r="N5" s="11">
        <f>STANDARDIZE(M5,$M$38,$M$39)*-1</f>
        <v>-0.355015913</v>
      </c>
      <c r="O5" s="11">
        <v>6.84</v>
      </c>
      <c r="P5" s="11">
        <f>STANDARDIZE(O5,$O$38,$O$39)*-1</f>
        <v>1.396147258</v>
      </c>
      <c r="Q5" s="11">
        <f t="shared" si="3"/>
        <v>4.964646477</v>
      </c>
      <c r="R5" s="11">
        <f t="shared" si="4"/>
        <v>0.9929292954</v>
      </c>
      <c r="S5" s="11">
        <v>1.0</v>
      </c>
      <c r="T5" s="11">
        <v>6.0</v>
      </c>
      <c r="U5" s="11">
        <v>6.0</v>
      </c>
      <c r="V5" s="14"/>
      <c r="W5" s="11">
        <v>15.0</v>
      </c>
      <c r="X5" s="11">
        <v>0.0</v>
      </c>
      <c r="Y5" s="11">
        <v>666.0</v>
      </c>
      <c r="Z5" s="11">
        <v>134.0</v>
      </c>
      <c r="AA5" s="11">
        <v>800.0</v>
      </c>
      <c r="AB5" s="11">
        <v>53.3333333333333</v>
      </c>
      <c r="AC5" s="14"/>
      <c r="AD5" s="11">
        <v>15.0</v>
      </c>
      <c r="AE5" s="11">
        <v>0.0</v>
      </c>
      <c r="AF5" s="11">
        <v>667.0</v>
      </c>
      <c r="AG5" s="11">
        <v>213.0</v>
      </c>
      <c r="AH5" s="11">
        <v>880.0</v>
      </c>
      <c r="AI5" s="11">
        <v>58.6666666666667</v>
      </c>
      <c r="AJ5" s="14"/>
      <c r="AK5" s="11">
        <v>16.0</v>
      </c>
      <c r="AL5" s="11">
        <v>0.0</v>
      </c>
      <c r="AM5" s="11">
        <v>256.0</v>
      </c>
      <c r="AN5" s="11">
        <v>368.0</v>
      </c>
      <c r="AO5" s="11">
        <v>624.0</v>
      </c>
      <c r="AP5" s="11">
        <v>39.0</v>
      </c>
      <c r="AQ5" s="14"/>
      <c r="AR5" s="11">
        <v>16.0</v>
      </c>
      <c r="AS5" s="11">
        <v>0.0</v>
      </c>
      <c r="AT5" s="11">
        <v>47.0</v>
      </c>
      <c r="AU5" s="11">
        <v>323.0</v>
      </c>
      <c r="AV5" s="11">
        <v>370.0</v>
      </c>
      <c r="AW5" s="11">
        <v>23.125</v>
      </c>
      <c r="AX5" s="14"/>
      <c r="AY5" s="11">
        <v>16.0</v>
      </c>
      <c r="AZ5" s="11">
        <v>0.0</v>
      </c>
      <c r="BA5" s="11">
        <v>501.0</v>
      </c>
      <c r="BB5" s="11">
        <v>287.0</v>
      </c>
      <c r="BC5" s="11">
        <v>788.0</v>
      </c>
      <c r="BD5" s="11">
        <v>49.25</v>
      </c>
      <c r="BE5" s="11"/>
    </row>
    <row r="6">
      <c r="A6" s="11" t="s">
        <v>72</v>
      </c>
      <c r="B6" s="11" t="s">
        <v>35</v>
      </c>
      <c r="C6" s="11">
        <v>74.5</v>
      </c>
      <c r="D6" s="11">
        <v>251.0</v>
      </c>
      <c r="E6" s="11">
        <v>4.69</v>
      </c>
      <c r="F6" s="11">
        <f t="shared" si="1"/>
        <v>0.3675402114</v>
      </c>
      <c r="G6" s="11">
        <v>18.0</v>
      </c>
      <c r="H6" s="11">
        <f>STANDARDIZE(G6,$G$38,$G$39)</f>
        <v>-1</v>
      </c>
      <c r="I6" s="11"/>
      <c r="J6" s="11"/>
      <c r="K6" s="11"/>
      <c r="L6" s="11"/>
      <c r="M6" s="11"/>
      <c r="N6" s="11"/>
      <c r="O6" s="11"/>
      <c r="P6" s="11"/>
      <c r="Q6" s="11">
        <f t="shared" si="3"/>
        <v>-0.6324597886</v>
      </c>
      <c r="R6" s="11">
        <f t="shared" si="4"/>
        <v>-0.3162298943</v>
      </c>
      <c r="S6" s="11">
        <v>5.0</v>
      </c>
      <c r="T6" s="11">
        <v>162.0</v>
      </c>
      <c r="U6" s="11">
        <v>136.0</v>
      </c>
      <c r="V6" s="14"/>
      <c r="W6" s="11">
        <v>5.0</v>
      </c>
      <c r="X6" s="11">
        <v>0.0</v>
      </c>
      <c r="Y6" s="11">
        <v>39.0</v>
      </c>
      <c r="Z6" s="11">
        <v>42.0</v>
      </c>
      <c r="AA6" s="11">
        <v>81.0</v>
      </c>
      <c r="AB6" s="11">
        <v>16.2</v>
      </c>
      <c r="AC6" s="14"/>
      <c r="AD6" s="11"/>
      <c r="AE6" s="11"/>
      <c r="AF6" s="11"/>
      <c r="AG6" s="11"/>
      <c r="AH6" s="11">
        <v>0.0</v>
      </c>
      <c r="AI6" s="11"/>
      <c r="AJ6" s="14"/>
      <c r="AK6" s="11"/>
      <c r="AL6" s="11"/>
      <c r="AM6" s="11"/>
      <c r="AN6" s="11"/>
      <c r="AO6" s="11">
        <v>0.0</v>
      </c>
      <c r="AP6" s="11"/>
      <c r="AQ6" s="14"/>
      <c r="AR6" s="11"/>
      <c r="AS6" s="11"/>
      <c r="AT6" s="11"/>
      <c r="AU6" s="11"/>
      <c r="AV6" s="11">
        <v>0.0</v>
      </c>
      <c r="AW6" s="11"/>
      <c r="AX6" s="14"/>
      <c r="AY6" s="11"/>
      <c r="AZ6" s="11"/>
      <c r="BA6" s="11"/>
      <c r="BB6" s="11"/>
      <c r="BC6" s="11">
        <v>0.0</v>
      </c>
      <c r="BD6" s="11"/>
      <c r="BE6" s="11"/>
    </row>
    <row r="7">
      <c r="A7" s="11" t="s">
        <v>75</v>
      </c>
      <c r="B7" s="11" t="s">
        <v>35</v>
      </c>
      <c r="C7" s="11">
        <v>71.0</v>
      </c>
      <c r="D7" s="11">
        <v>223.0</v>
      </c>
      <c r="E7" s="11">
        <v>4.74</v>
      </c>
      <c r="F7" s="11">
        <f t="shared" si="1"/>
        <v>-0.060417569</v>
      </c>
      <c r="G7" s="11"/>
      <c r="H7" s="11"/>
      <c r="I7" s="11"/>
      <c r="J7" s="11"/>
      <c r="K7" s="11">
        <v>114.0</v>
      </c>
      <c r="L7" s="11">
        <f t="shared" ref="L7:L12" si="5">STANDARDIZE(K7,$K$38,$K$39)</f>
        <v>-0.7706019114</v>
      </c>
      <c r="M7" s="11"/>
      <c r="N7" s="11"/>
      <c r="O7" s="11"/>
      <c r="P7" s="11"/>
      <c r="Q7" s="11">
        <f t="shared" si="3"/>
        <v>-0.8310194804</v>
      </c>
      <c r="R7" s="11">
        <f t="shared" si="4"/>
        <v>-0.4155097402</v>
      </c>
      <c r="S7" s="11"/>
      <c r="T7" s="11"/>
      <c r="U7" s="11"/>
      <c r="V7" s="14"/>
      <c r="W7" s="11">
        <v>8.0</v>
      </c>
      <c r="X7" s="11">
        <v>0.0</v>
      </c>
      <c r="Y7" s="11">
        <v>0.0</v>
      </c>
      <c r="Z7" s="11">
        <v>148.0</v>
      </c>
      <c r="AA7" s="11">
        <v>148.0</v>
      </c>
      <c r="AB7" s="11">
        <v>18.5</v>
      </c>
      <c r="AC7" s="14"/>
      <c r="AD7" s="11">
        <v>9.0</v>
      </c>
      <c r="AE7" s="11">
        <v>0.0</v>
      </c>
      <c r="AF7" s="11">
        <v>16.0</v>
      </c>
      <c r="AG7" s="11">
        <v>170.0</v>
      </c>
      <c r="AH7" s="11">
        <v>186.0</v>
      </c>
      <c r="AI7" s="11">
        <v>20.6666666666667</v>
      </c>
      <c r="AJ7" s="14"/>
      <c r="AK7" s="11"/>
      <c r="AL7" s="11"/>
      <c r="AM7" s="11"/>
      <c r="AN7" s="11"/>
      <c r="AO7" s="11">
        <v>0.0</v>
      </c>
      <c r="AP7" s="11"/>
      <c r="AQ7" s="14"/>
      <c r="AR7" s="11"/>
      <c r="AS7" s="11"/>
      <c r="AT7" s="11"/>
      <c r="AU7" s="11"/>
      <c r="AV7" s="11">
        <v>0.0</v>
      </c>
      <c r="AW7" s="11"/>
      <c r="AX7" s="14"/>
      <c r="AY7" s="11"/>
      <c r="AZ7" s="11"/>
      <c r="BA7" s="11"/>
      <c r="BB7" s="11"/>
      <c r="BC7" s="11">
        <v>0.0</v>
      </c>
      <c r="BD7" s="11"/>
      <c r="BE7" s="11"/>
    </row>
    <row r="8">
      <c r="A8" s="11" t="s">
        <v>91</v>
      </c>
      <c r="B8" s="11" t="s">
        <v>35</v>
      </c>
      <c r="C8" s="11">
        <v>75.25</v>
      </c>
      <c r="D8" s="11">
        <v>244.0</v>
      </c>
      <c r="E8" s="11">
        <v>4.91</v>
      </c>
      <c r="F8" s="11">
        <f t="shared" si="1"/>
        <v>-1.515474022</v>
      </c>
      <c r="G8" s="11">
        <v>18.0</v>
      </c>
      <c r="H8" s="11">
        <f t="shared" ref="H8:H12" si="6">STANDARDIZE(G8,$G$38,$G$39)</f>
        <v>-1</v>
      </c>
      <c r="I8" s="11">
        <v>32.0</v>
      </c>
      <c r="J8" s="11">
        <f t="shared" ref="J8:J9" si="7">STANDARDIZE(I8,$I$38,$I$39)</f>
        <v>-0.7239571286</v>
      </c>
      <c r="K8" s="11">
        <v>113.0</v>
      </c>
      <c r="L8" s="11">
        <f t="shared" si="5"/>
        <v>-0.9334051322</v>
      </c>
      <c r="M8" s="11">
        <v>4.31</v>
      </c>
      <c r="N8" s="11">
        <f t="shared" ref="N8:N9" si="8">STANDARDIZE(M8,$M$38,$M$39)*-1</f>
        <v>0.364483004</v>
      </c>
      <c r="O8" s="11">
        <v>7.17</v>
      </c>
      <c r="P8" s="11">
        <f t="shared" ref="P8:P9" si="9">STANDARDIZE(O8,$O$38,$O$39)*-1</f>
        <v>-0.03421929554</v>
      </c>
      <c r="Q8" s="11">
        <f t="shared" si="3"/>
        <v>-3.842572575</v>
      </c>
      <c r="R8" s="11">
        <f t="shared" si="4"/>
        <v>-0.6404287624</v>
      </c>
      <c r="S8" s="11"/>
      <c r="T8" s="11"/>
      <c r="U8" s="11"/>
      <c r="V8" s="14"/>
      <c r="W8" s="11"/>
      <c r="X8" s="11"/>
      <c r="Y8" s="11"/>
      <c r="Z8" s="11"/>
      <c r="AA8" s="11">
        <v>0.0</v>
      </c>
      <c r="AB8" s="11"/>
      <c r="AC8" s="14"/>
      <c r="AD8" s="11">
        <v>5.0</v>
      </c>
      <c r="AE8" s="11">
        <v>0.0</v>
      </c>
      <c r="AF8" s="11">
        <v>0.0</v>
      </c>
      <c r="AG8" s="11">
        <v>53.0</v>
      </c>
      <c r="AH8" s="11">
        <v>53.0</v>
      </c>
      <c r="AI8" s="11">
        <v>10.6</v>
      </c>
      <c r="AJ8" s="14"/>
      <c r="AK8" s="11"/>
      <c r="AL8" s="11"/>
      <c r="AM8" s="11"/>
      <c r="AN8" s="11"/>
      <c r="AO8" s="11">
        <v>0.0</v>
      </c>
      <c r="AP8" s="11"/>
      <c r="AQ8" s="14"/>
      <c r="AR8" s="11"/>
      <c r="AS8" s="11"/>
      <c r="AT8" s="11"/>
      <c r="AU8" s="11"/>
      <c r="AV8" s="11">
        <v>0.0</v>
      </c>
      <c r="AW8" s="11"/>
      <c r="AX8" s="14"/>
      <c r="AY8" s="11"/>
      <c r="AZ8" s="11"/>
      <c r="BA8" s="11"/>
      <c r="BB8" s="11"/>
      <c r="BC8" s="11">
        <v>0.0</v>
      </c>
      <c r="BD8" s="11"/>
      <c r="BE8" s="11"/>
    </row>
    <row r="9">
      <c r="A9" s="11" t="s">
        <v>155</v>
      </c>
      <c r="B9" s="11" t="s">
        <v>35</v>
      </c>
      <c r="C9" s="11">
        <v>73.38</v>
      </c>
      <c r="D9" s="11">
        <v>243.0</v>
      </c>
      <c r="E9" s="11">
        <v>4.76</v>
      </c>
      <c r="F9" s="11">
        <f t="shared" si="1"/>
        <v>-0.2316006812</v>
      </c>
      <c r="G9" s="11">
        <v>15.0</v>
      </c>
      <c r="H9" s="11">
        <f t="shared" si="6"/>
        <v>-1.75</v>
      </c>
      <c r="I9" s="11">
        <v>33.0</v>
      </c>
      <c r="J9" s="11">
        <f t="shared" si="7"/>
        <v>-0.3580007779</v>
      </c>
      <c r="K9" s="11">
        <v>113.0</v>
      </c>
      <c r="L9" s="11">
        <f t="shared" si="5"/>
        <v>-0.9334051322</v>
      </c>
      <c r="M9" s="11">
        <v>4.26</v>
      </c>
      <c r="N9" s="11">
        <f t="shared" si="8"/>
        <v>0.8141698271</v>
      </c>
      <c r="O9" s="11">
        <v>7.3</v>
      </c>
      <c r="P9" s="11">
        <f t="shared" si="9"/>
        <v>-0.5976970288</v>
      </c>
      <c r="Q9" s="11">
        <f t="shared" si="3"/>
        <v>-3.056533793</v>
      </c>
      <c r="R9" s="11">
        <f t="shared" si="4"/>
        <v>-0.5094222988</v>
      </c>
      <c r="S9" s="11">
        <v>6.0</v>
      </c>
      <c r="T9" s="11">
        <v>185.0</v>
      </c>
      <c r="U9" s="11">
        <v>152.0</v>
      </c>
      <c r="V9" s="14"/>
      <c r="W9" s="11">
        <v>9.0</v>
      </c>
      <c r="X9" s="11">
        <v>0.0</v>
      </c>
      <c r="Y9" s="11">
        <v>208.0</v>
      </c>
      <c r="Z9" s="11">
        <v>141.0</v>
      </c>
      <c r="AA9" s="11">
        <v>349.0</v>
      </c>
      <c r="AB9" s="11">
        <v>38.7777777777778</v>
      </c>
      <c r="AC9" s="14"/>
      <c r="AD9" s="11"/>
      <c r="AE9" s="11"/>
      <c r="AF9" s="11"/>
      <c r="AG9" s="11"/>
      <c r="AH9" s="11">
        <v>0.0</v>
      </c>
      <c r="AI9" s="11"/>
      <c r="AJ9" s="14"/>
      <c r="AK9" s="11"/>
      <c r="AL9" s="11"/>
      <c r="AM9" s="11"/>
      <c r="AN9" s="11"/>
      <c r="AO9" s="11">
        <v>0.0</v>
      </c>
      <c r="AP9" s="11"/>
      <c r="AQ9" s="14"/>
      <c r="AR9" s="11"/>
      <c r="AS9" s="11"/>
      <c r="AT9" s="11"/>
      <c r="AU9" s="11"/>
      <c r="AV9" s="11">
        <v>0.0</v>
      </c>
      <c r="AW9" s="11"/>
      <c r="AX9" s="14"/>
      <c r="AY9" s="11"/>
      <c r="AZ9" s="11"/>
      <c r="BA9" s="11"/>
      <c r="BB9" s="11"/>
      <c r="BC9" s="11">
        <v>0.0</v>
      </c>
      <c r="BD9" s="11"/>
      <c r="BE9" s="11"/>
    </row>
    <row r="10">
      <c r="A10" s="11" t="s">
        <v>179</v>
      </c>
      <c r="B10" s="11" t="s">
        <v>35</v>
      </c>
      <c r="C10" s="11">
        <v>74.0</v>
      </c>
      <c r="D10" s="11">
        <v>247.0</v>
      </c>
      <c r="E10" s="11">
        <v>4.75</v>
      </c>
      <c r="F10" s="11">
        <f t="shared" si="1"/>
        <v>-0.1460091251</v>
      </c>
      <c r="G10" s="11">
        <v>24.0</v>
      </c>
      <c r="H10" s="11">
        <f t="shared" si="6"/>
        <v>0.5</v>
      </c>
      <c r="I10" s="11"/>
      <c r="J10" s="11"/>
      <c r="K10" s="11">
        <v>114.0</v>
      </c>
      <c r="L10" s="11">
        <f t="shared" si="5"/>
        <v>-0.7706019114</v>
      </c>
      <c r="M10" s="11"/>
      <c r="N10" s="11"/>
      <c r="O10" s="11"/>
      <c r="P10" s="11"/>
      <c r="Q10" s="11">
        <f t="shared" si="3"/>
        <v>-0.4166110365</v>
      </c>
      <c r="R10" s="11">
        <f t="shared" si="4"/>
        <v>-0.1388703455</v>
      </c>
      <c r="S10" s="11"/>
      <c r="T10" s="11"/>
      <c r="U10" s="11"/>
      <c r="V10" s="14"/>
      <c r="W10" s="11"/>
      <c r="X10" s="11"/>
      <c r="Y10" s="11"/>
      <c r="Z10" s="11"/>
      <c r="AA10" s="11">
        <v>0.0</v>
      </c>
      <c r="AB10" s="11"/>
      <c r="AC10" s="14"/>
      <c r="AD10" s="11"/>
      <c r="AE10" s="11"/>
      <c r="AF10" s="11"/>
      <c r="AG10" s="11"/>
      <c r="AH10" s="11">
        <v>0.0</v>
      </c>
      <c r="AI10" s="11"/>
      <c r="AJ10" s="14"/>
      <c r="AK10" s="11"/>
      <c r="AL10" s="11"/>
      <c r="AM10" s="11"/>
      <c r="AN10" s="11"/>
      <c r="AO10" s="11">
        <v>0.0</v>
      </c>
      <c r="AP10" s="11"/>
      <c r="AQ10" s="14"/>
      <c r="AR10" s="11"/>
      <c r="AS10" s="11"/>
      <c r="AT10" s="11"/>
      <c r="AU10" s="11"/>
      <c r="AV10" s="11">
        <v>0.0</v>
      </c>
      <c r="AW10" s="11"/>
      <c r="AX10" s="14"/>
      <c r="AY10" s="11"/>
      <c r="AZ10" s="11"/>
      <c r="BA10" s="11"/>
      <c r="BB10" s="11"/>
      <c r="BC10" s="11">
        <v>0.0</v>
      </c>
      <c r="BD10" s="11"/>
      <c r="BE10" s="11"/>
    </row>
    <row r="11">
      <c r="A11" s="11" t="s">
        <v>191</v>
      </c>
      <c r="B11" s="11" t="s">
        <v>35</v>
      </c>
      <c r="C11" s="11">
        <v>73.0</v>
      </c>
      <c r="D11" s="11">
        <v>243.0</v>
      </c>
      <c r="E11" s="11">
        <v>4.78</v>
      </c>
      <c r="F11" s="11">
        <f t="shared" si="1"/>
        <v>-0.4027837933</v>
      </c>
      <c r="G11" s="11">
        <v>22.0</v>
      </c>
      <c r="H11" s="11">
        <f t="shared" si="6"/>
        <v>0</v>
      </c>
      <c r="I11" s="11"/>
      <c r="J11" s="11"/>
      <c r="K11" s="11">
        <v>119.0</v>
      </c>
      <c r="L11" s="11">
        <f t="shared" si="5"/>
        <v>0.04341419219</v>
      </c>
      <c r="M11" s="11"/>
      <c r="N11" s="11"/>
      <c r="O11" s="11"/>
      <c r="P11" s="11"/>
      <c r="Q11" s="11">
        <f t="shared" si="3"/>
        <v>-0.3593696011</v>
      </c>
      <c r="R11" s="11">
        <f t="shared" si="4"/>
        <v>-0.119789867</v>
      </c>
      <c r="S11" s="11">
        <v>4.0</v>
      </c>
      <c r="T11" s="11">
        <v>120.0</v>
      </c>
      <c r="U11" s="11">
        <v>105.0</v>
      </c>
      <c r="V11" s="14"/>
      <c r="W11" s="11">
        <v>11.0</v>
      </c>
      <c r="X11" s="11">
        <v>0.0</v>
      </c>
      <c r="Y11" s="11">
        <v>2.0</v>
      </c>
      <c r="Z11" s="11">
        <v>181.0</v>
      </c>
      <c r="AA11" s="11">
        <v>183.0</v>
      </c>
      <c r="AB11" s="11">
        <v>16.6363636363636</v>
      </c>
      <c r="AC11" s="14"/>
      <c r="AD11" s="11">
        <v>14.0</v>
      </c>
      <c r="AE11" s="11">
        <v>0.0</v>
      </c>
      <c r="AF11" s="11">
        <v>503.0</v>
      </c>
      <c r="AG11" s="11">
        <v>136.0</v>
      </c>
      <c r="AH11" s="11">
        <v>639.0</v>
      </c>
      <c r="AI11" s="11">
        <v>45.6428571428572</v>
      </c>
      <c r="AJ11" s="14"/>
      <c r="AK11" s="11">
        <v>14.0</v>
      </c>
      <c r="AL11" s="11">
        <v>0.0</v>
      </c>
      <c r="AM11" s="11">
        <v>517.0</v>
      </c>
      <c r="AN11" s="11">
        <v>80.0</v>
      </c>
      <c r="AO11" s="11">
        <v>597.0</v>
      </c>
      <c r="AP11" s="11">
        <v>42.6428571428571</v>
      </c>
      <c r="AQ11" s="14"/>
      <c r="AR11" s="11">
        <v>15.0</v>
      </c>
      <c r="AS11" s="11">
        <v>0.0</v>
      </c>
      <c r="AT11" s="11">
        <v>584.0</v>
      </c>
      <c r="AU11" s="11">
        <v>73.0</v>
      </c>
      <c r="AV11" s="11">
        <v>657.0</v>
      </c>
      <c r="AW11" s="11">
        <v>43.8</v>
      </c>
      <c r="AX11" s="14"/>
      <c r="AY11" s="11">
        <v>11.0</v>
      </c>
      <c r="AZ11" s="11">
        <v>0.0</v>
      </c>
      <c r="BA11" s="11">
        <v>12.0</v>
      </c>
      <c r="BB11" s="11">
        <v>178.0</v>
      </c>
      <c r="BC11" s="11">
        <v>190.0</v>
      </c>
      <c r="BD11" s="11">
        <v>17.2727272727273</v>
      </c>
      <c r="BE11" s="11"/>
    </row>
    <row r="12">
      <c r="A12" s="11" t="s">
        <v>207</v>
      </c>
      <c r="B12" s="11" t="s">
        <v>35</v>
      </c>
      <c r="C12" s="11">
        <v>75.5</v>
      </c>
      <c r="D12" s="11">
        <v>250.0</v>
      </c>
      <c r="E12" s="11">
        <v>4.64</v>
      </c>
      <c r="F12" s="11">
        <f t="shared" si="1"/>
        <v>0.7954979918</v>
      </c>
      <c r="G12" s="11">
        <v>19.0</v>
      </c>
      <c r="H12" s="11">
        <f t="shared" si="6"/>
        <v>-0.75</v>
      </c>
      <c r="I12" s="11">
        <v>41.5</v>
      </c>
      <c r="J12" s="11">
        <f>STANDARDIZE(I12,$I$38,$I$39)</f>
        <v>2.752628203</v>
      </c>
      <c r="K12" s="11">
        <v>139.0</v>
      </c>
      <c r="L12" s="11">
        <f t="shared" si="5"/>
        <v>3.299478607</v>
      </c>
      <c r="M12" s="11">
        <v>4.32</v>
      </c>
      <c r="N12" s="11">
        <f>STANDARDIZE(M12,$M$38,$M$39)*-1</f>
        <v>0.2745456394</v>
      </c>
      <c r="O12" s="11">
        <v>7.1</v>
      </c>
      <c r="P12" s="11">
        <f>STANDARDIZE(O12,$O$38,$O$39)*-1</f>
        <v>0.2691917916</v>
      </c>
      <c r="Q12" s="11">
        <f t="shared" si="3"/>
        <v>6.641342233</v>
      </c>
      <c r="R12" s="11">
        <f t="shared" si="4"/>
        <v>1.106890372</v>
      </c>
      <c r="S12" s="11">
        <v>2.0</v>
      </c>
      <c r="T12" s="11">
        <v>52.0</v>
      </c>
      <c r="U12" s="11">
        <v>47.0</v>
      </c>
      <c r="V12" s="14"/>
      <c r="W12" s="11">
        <v>16.0</v>
      </c>
      <c r="X12" s="11">
        <v>0.0</v>
      </c>
      <c r="Y12" s="11">
        <v>296.0</v>
      </c>
      <c r="Z12" s="11">
        <v>364.0</v>
      </c>
      <c r="AA12" s="11">
        <v>660.0</v>
      </c>
      <c r="AB12" s="11">
        <v>41.25</v>
      </c>
      <c r="AC12" s="14"/>
      <c r="AD12" s="11">
        <v>15.0</v>
      </c>
      <c r="AE12" s="11">
        <v>0.0</v>
      </c>
      <c r="AF12" s="11">
        <v>925.0</v>
      </c>
      <c r="AG12" s="11">
        <v>79.0</v>
      </c>
      <c r="AH12" s="11">
        <v>1004.0</v>
      </c>
      <c r="AI12" s="11">
        <v>66.9333333333333</v>
      </c>
      <c r="AJ12" s="14"/>
      <c r="AK12" s="11">
        <v>12.0</v>
      </c>
      <c r="AL12" s="11">
        <v>0.0</v>
      </c>
      <c r="AM12" s="11">
        <v>775.0</v>
      </c>
      <c r="AN12" s="11">
        <v>57.0</v>
      </c>
      <c r="AO12" s="11">
        <v>832.0</v>
      </c>
      <c r="AP12" s="11">
        <v>69.3333333333333</v>
      </c>
      <c r="AQ12" s="14"/>
      <c r="AR12" s="11">
        <v>15.0</v>
      </c>
      <c r="AS12" s="11">
        <v>0.0</v>
      </c>
      <c r="AT12" s="11">
        <v>980.0</v>
      </c>
      <c r="AU12" s="11">
        <v>30.0</v>
      </c>
      <c r="AV12" s="11">
        <v>1010.0</v>
      </c>
      <c r="AW12" s="11">
        <v>67.3333333333333</v>
      </c>
      <c r="AX12" s="14"/>
      <c r="AY12" s="11">
        <v>6.0</v>
      </c>
      <c r="AZ12" s="11">
        <v>0.0</v>
      </c>
      <c r="BA12" s="11">
        <v>330.0</v>
      </c>
      <c r="BB12" s="11">
        <v>26.0</v>
      </c>
      <c r="BC12" s="11">
        <v>356.0</v>
      </c>
      <c r="BD12" s="11">
        <v>59.3333333333333</v>
      </c>
      <c r="BE12" s="11"/>
    </row>
    <row r="13">
      <c r="A13" s="11" t="s">
        <v>211</v>
      </c>
      <c r="B13" s="11" t="s">
        <v>35</v>
      </c>
      <c r="C13" s="11">
        <v>75.0</v>
      </c>
      <c r="D13" s="11">
        <v>241.0</v>
      </c>
      <c r="E13" s="11">
        <v>4.74</v>
      </c>
      <c r="F13" s="11">
        <f t="shared" si="1"/>
        <v>-0.060417569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>
        <f t="shared" si="3"/>
        <v>-0.060417569</v>
      </c>
      <c r="R13" s="11">
        <f t="shared" si="4"/>
        <v>-0.060417569</v>
      </c>
      <c r="S13" s="11">
        <v>1.0</v>
      </c>
      <c r="T13" s="11">
        <v>17.0</v>
      </c>
      <c r="U13" s="11">
        <v>16.0</v>
      </c>
      <c r="V13" s="14"/>
      <c r="W13" s="11">
        <v>14.0</v>
      </c>
      <c r="X13" s="11">
        <v>0.0</v>
      </c>
      <c r="Y13" s="11">
        <v>630.0</v>
      </c>
      <c r="Z13" s="11">
        <v>121.0</v>
      </c>
      <c r="AA13" s="11">
        <v>751.0</v>
      </c>
      <c r="AB13" s="11">
        <v>53.6428571428572</v>
      </c>
      <c r="AC13" s="14"/>
      <c r="AD13" s="11">
        <v>7.0</v>
      </c>
      <c r="AE13" s="11">
        <v>0.0</v>
      </c>
      <c r="AF13" s="11">
        <v>231.0</v>
      </c>
      <c r="AG13" s="11">
        <v>35.0</v>
      </c>
      <c r="AH13" s="11">
        <v>266.0</v>
      </c>
      <c r="AI13" s="11">
        <v>38.0</v>
      </c>
      <c r="AJ13" s="14"/>
      <c r="AK13" s="11">
        <v>15.0</v>
      </c>
      <c r="AL13" s="11">
        <v>0.0</v>
      </c>
      <c r="AM13" s="11">
        <v>455.0</v>
      </c>
      <c r="AN13" s="11">
        <v>113.0</v>
      </c>
      <c r="AO13" s="11">
        <v>568.0</v>
      </c>
      <c r="AP13" s="11">
        <v>37.8666666666667</v>
      </c>
      <c r="AQ13" s="14"/>
      <c r="AR13" s="11">
        <v>14.0</v>
      </c>
      <c r="AS13" s="11">
        <v>0.0</v>
      </c>
      <c r="AT13" s="11">
        <v>474.0</v>
      </c>
      <c r="AU13" s="11">
        <v>32.0</v>
      </c>
      <c r="AV13" s="11">
        <v>506.0</v>
      </c>
      <c r="AW13" s="11">
        <v>36.1428571428571</v>
      </c>
      <c r="AX13" s="14"/>
      <c r="AY13" s="11"/>
      <c r="AZ13" s="11"/>
      <c r="BA13" s="11"/>
      <c r="BB13" s="11"/>
      <c r="BC13" s="11">
        <v>0.0</v>
      </c>
      <c r="BD13" s="11"/>
      <c r="BE13" s="11"/>
    </row>
    <row r="14">
      <c r="A14" s="11" t="s">
        <v>218</v>
      </c>
      <c r="B14" s="11" t="s">
        <v>35</v>
      </c>
      <c r="C14" s="11">
        <v>72.5</v>
      </c>
      <c r="D14" s="11">
        <v>243.0</v>
      </c>
      <c r="E14" s="11">
        <v>4.54</v>
      </c>
      <c r="F14" s="11">
        <f t="shared" si="1"/>
        <v>1.651413553</v>
      </c>
      <c r="G14" s="11">
        <v>27.0</v>
      </c>
      <c r="H14" s="11">
        <f t="shared" ref="H14:H32" si="10">STANDARDIZE(G14,$G$38,$G$39)</f>
        <v>1.25</v>
      </c>
      <c r="I14" s="11"/>
      <c r="J14" s="11"/>
      <c r="K14" s="11"/>
      <c r="L14" s="11"/>
      <c r="M14" s="11"/>
      <c r="N14" s="11"/>
      <c r="O14" s="11"/>
      <c r="P14" s="11"/>
      <c r="Q14" s="11">
        <f t="shared" si="3"/>
        <v>2.901413553</v>
      </c>
      <c r="R14" s="11">
        <f t="shared" si="4"/>
        <v>1.450706776</v>
      </c>
      <c r="S14" s="11">
        <v>4.0</v>
      </c>
      <c r="T14" s="11">
        <v>104.0</v>
      </c>
      <c r="U14" s="11">
        <v>92.0</v>
      </c>
      <c r="V14" s="14"/>
      <c r="W14" s="11">
        <v>16.0</v>
      </c>
      <c r="X14" s="11">
        <v>0.0</v>
      </c>
      <c r="Y14" s="11">
        <v>125.0</v>
      </c>
      <c r="Z14" s="11">
        <v>209.0</v>
      </c>
      <c r="AA14" s="11">
        <v>334.0</v>
      </c>
      <c r="AB14" s="11">
        <v>20.875</v>
      </c>
      <c r="AC14" s="14"/>
      <c r="AD14" s="11">
        <v>15.0</v>
      </c>
      <c r="AE14" s="11">
        <v>0.0</v>
      </c>
      <c r="AF14" s="11">
        <v>900.0</v>
      </c>
      <c r="AG14" s="11">
        <v>77.0</v>
      </c>
      <c r="AH14" s="11">
        <v>977.0</v>
      </c>
      <c r="AI14" s="11">
        <v>65.1333333333333</v>
      </c>
      <c r="AJ14" s="14"/>
      <c r="AK14" s="11">
        <v>13.0</v>
      </c>
      <c r="AL14" s="11">
        <v>0.0</v>
      </c>
      <c r="AM14" s="11">
        <v>697.0</v>
      </c>
      <c r="AN14" s="11">
        <v>13.0</v>
      </c>
      <c r="AO14" s="11">
        <v>710.0</v>
      </c>
      <c r="AP14" s="11">
        <v>54.6153846153846</v>
      </c>
      <c r="AQ14" s="14"/>
      <c r="AR14" s="11">
        <v>9.0</v>
      </c>
      <c r="AS14" s="11">
        <v>0.0</v>
      </c>
      <c r="AT14" s="11">
        <v>371.0</v>
      </c>
      <c r="AU14" s="11">
        <v>7.0</v>
      </c>
      <c r="AV14" s="11">
        <v>378.0</v>
      </c>
      <c r="AW14" s="11">
        <v>42.0</v>
      </c>
      <c r="AX14" s="14"/>
      <c r="AY14" s="11">
        <v>7.0</v>
      </c>
      <c r="AZ14" s="11">
        <v>0.0</v>
      </c>
      <c r="BA14" s="11">
        <v>81.0</v>
      </c>
      <c r="BB14" s="11">
        <v>46.0</v>
      </c>
      <c r="BC14" s="11">
        <v>127.0</v>
      </c>
      <c r="BD14" s="11">
        <v>18.1428571428571</v>
      </c>
      <c r="BE14" s="11"/>
    </row>
    <row r="15">
      <c r="A15" s="11" t="s">
        <v>226</v>
      </c>
      <c r="B15" s="11" t="s">
        <v>35</v>
      </c>
      <c r="C15" s="11">
        <v>71.38</v>
      </c>
      <c r="D15" s="11">
        <v>233.0</v>
      </c>
      <c r="E15" s="11">
        <v>4.84</v>
      </c>
      <c r="F15" s="11">
        <f t="shared" si="1"/>
        <v>-0.9163331298</v>
      </c>
      <c r="G15" s="11">
        <v>25.0</v>
      </c>
      <c r="H15" s="11">
        <f t="shared" si="10"/>
        <v>0.75</v>
      </c>
      <c r="I15" s="11">
        <v>35.5</v>
      </c>
      <c r="J15" s="11">
        <f t="shared" ref="J15:J17" si="11">STANDARDIZE(I15,$I$38,$I$39)</f>
        <v>0.5568900989</v>
      </c>
      <c r="K15" s="11">
        <v>117.0</v>
      </c>
      <c r="L15" s="11">
        <f t="shared" ref="L15:L17" si="12">STANDARDIZE(K15,$K$38,$K$39)</f>
        <v>-0.2821922493</v>
      </c>
      <c r="M15" s="11">
        <v>4.3</v>
      </c>
      <c r="N15" s="11">
        <f t="shared" ref="N15:N17" si="13">STANDARDIZE(M15,$M$38,$M$39)*-1</f>
        <v>0.4544203686</v>
      </c>
      <c r="O15" s="11">
        <v>6.91</v>
      </c>
      <c r="P15" s="11">
        <f t="shared" ref="P15:P17" si="14">STANDARDIZE(O15,$O$38,$O$39)*-1</f>
        <v>1.092736171</v>
      </c>
      <c r="Q15" s="11">
        <f t="shared" si="3"/>
        <v>1.655521259</v>
      </c>
      <c r="R15" s="11">
        <f t="shared" si="4"/>
        <v>0.2759202099</v>
      </c>
      <c r="S15" s="11"/>
      <c r="T15" s="11"/>
      <c r="U15" s="11"/>
      <c r="V15" s="14"/>
      <c r="W15" s="11">
        <v>14.0</v>
      </c>
      <c r="X15" s="11">
        <v>0.0</v>
      </c>
      <c r="Y15" s="11">
        <v>108.0</v>
      </c>
      <c r="Z15" s="11">
        <v>241.0</v>
      </c>
      <c r="AA15" s="11">
        <v>349.0</v>
      </c>
      <c r="AB15" s="11">
        <v>24.9285714285714</v>
      </c>
      <c r="AC15" s="14"/>
      <c r="AD15" s="11"/>
      <c r="AE15" s="11"/>
      <c r="AF15" s="11"/>
      <c r="AG15" s="11"/>
      <c r="AH15" s="11">
        <v>0.0</v>
      </c>
      <c r="AI15" s="11"/>
      <c r="AJ15" s="14"/>
      <c r="AK15" s="11">
        <v>4.0</v>
      </c>
      <c r="AL15" s="11">
        <v>0.0</v>
      </c>
      <c r="AM15" s="11">
        <v>0.0</v>
      </c>
      <c r="AN15" s="11">
        <v>106.0</v>
      </c>
      <c r="AO15" s="11">
        <v>106.0</v>
      </c>
      <c r="AP15" s="11">
        <v>26.5</v>
      </c>
      <c r="AQ15" s="14"/>
      <c r="AR15" s="11"/>
      <c r="AS15" s="11"/>
      <c r="AT15" s="11"/>
      <c r="AU15" s="11"/>
      <c r="AV15" s="11">
        <v>0.0</v>
      </c>
      <c r="AW15" s="11"/>
      <c r="AX15" s="14"/>
      <c r="AY15" s="11"/>
      <c r="AZ15" s="11"/>
      <c r="BA15" s="11"/>
      <c r="BB15" s="11"/>
      <c r="BC15" s="11">
        <v>0.0</v>
      </c>
      <c r="BD15" s="11"/>
      <c r="BE15" s="11"/>
    </row>
    <row r="16">
      <c r="A16" s="11" t="s">
        <v>260</v>
      </c>
      <c r="B16" s="11" t="s">
        <v>35</v>
      </c>
      <c r="C16" s="11">
        <v>73.75</v>
      </c>
      <c r="D16" s="11">
        <v>239.0</v>
      </c>
      <c r="E16" s="11">
        <v>4.9</v>
      </c>
      <c r="F16" s="11">
        <f t="shared" si="1"/>
        <v>-1.429882466</v>
      </c>
      <c r="G16" s="11">
        <v>17.0</v>
      </c>
      <c r="H16" s="11">
        <f t="shared" si="10"/>
        <v>-1.25</v>
      </c>
      <c r="I16" s="11">
        <v>33.0</v>
      </c>
      <c r="J16" s="11">
        <f t="shared" si="11"/>
        <v>-0.3580007779</v>
      </c>
      <c r="K16" s="11">
        <v>118.0</v>
      </c>
      <c r="L16" s="11">
        <f t="shared" si="12"/>
        <v>-0.1193890285</v>
      </c>
      <c r="M16" s="11">
        <v>4.47</v>
      </c>
      <c r="N16" s="11">
        <f t="shared" si="13"/>
        <v>-1.07451483</v>
      </c>
      <c r="O16" s="11">
        <v>7.28</v>
      </c>
      <c r="P16" s="11">
        <f t="shared" si="14"/>
        <v>-0.5110081468</v>
      </c>
      <c r="Q16" s="11">
        <f t="shared" si="3"/>
        <v>-4.742795249</v>
      </c>
      <c r="R16" s="11">
        <f t="shared" si="4"/>
        <v>-0.7904658749</v>
      </c>
      <c r="S16" s="11"/>
      <c r="T16" s="11"/>
      <c r="U16" s="11"/>
      <c r="V16" s="14"/>
      <c r="W16" s="11"/>
      <c r="X16" s="11"/>
      <c r="Y16" s="11"/>
      <c r="Z16" s="11"/>
      <c r="AA16" s="11">
        <v>0.0</v>
      </c>
      <c r="AB16" s="11"/>
      <c r="AC16" s="14"/>
      <c r="AD16" s="11"/>
      <c r="AE16" s="11"/>
      <c r="AF16" s="11"/>
      <c r="AG16" s="11"/>
      <c r="AH16" s="11">
        <v>0.0</v>
      </c>
      <c r="AI16" s="11"/>
      <c r="AJ16" s="14"/>
      <c r="AK16" s="11"/>
      <c r="AL16" s="11"/>
      <c r="AM16" s="11"/>
      <c r="AN16" s="11"/>
      <c r="AO16" s="11">
        <v>0.0</v>
      </c>
      <c r="AP16" s="11"/>
      <c r="AQ16" s="14"/>
      <c r="AR16" s="11"/>
      <c r="AS16" s="11"/>
      <c r="AT16" s="11"/>
      <c r="AU16" s="11"/>
      <c r="AV16" s="11">
        <v>0.0</v>
      </c>
      <c r="AW16" s="11"/>
      <c r="AX16" s="14"/>
      <c r="AY16" s="11"/>
      <c r="AZ16" s="11"/>
      <c r="BA16" s="11"/>
      <c r="BB16" s="11"/>
      <c r="BC16" s="11">
        <v>0.0</v>
      </c>
      <c r="BD16" s="11"/>
      <c r="BE16" s="11"/>
    </row>
    <row r="17">
      <c r="A17" s="11" t="s">
        <v>272</v>
      </c>
      <c r="B17" s="11" t="s">
        <v>35</v>
      </c>
      <c r="C17" s="11">
        <v>72.75</v>
      </c>
      <c r="D17" s="11">
        <v>241.0</v>
      </c>
      <c r="E17" s="11">
        <v>4.71</v>
      </c>
      <c r="F17" s="11">
        <f t="shared" si="1"/>
        <v>0.1963570992</v>
      </c>
      <c r="G17" s="11">
        <v>17.0</v>
      </c>
      <c r="H17" s="11">
        <f t="shared" si="10"/>
        <v>-1.25</v>
      </c>
      <c r="I17" s="11">
        <v>30.0</v>
      </c>
      <c r="J17" s="11">
        <f t="shared" si="11"/>
        <v>-1.45586983</v>
      </c>
      <c r="K17" s="11">
        <v>116.0</v>
      </c>
      <c r="L17" s="11">
        <f t="shared" si="12"/>
        <v>-0.44499547</v>
      </c>
      <c r="M17" s="11">
        <v>4.2</v>
      </c>
      <c r="N17" s="11">
        <f t="shared" si="13"/>
        <v>1.353794015</v>
      </c>
      <c r="O17" s="11">
        <v>7.58</v>
      </c>
      <c r="P17" s="11">
        <f t="shared" si="14"/>
        <v>-1.811341377</v>
      </c>
      <c r="Q17" s="11">
        <f t="shared" si="3"/>
        <v>-3.412055563</v>
      </c>
      <c r="R17" s="11">
        <f t="shared" si="4"/>
        <v>-0.5686759272</v>
      </c>
      <c r="S17" s="11">
        <v>4.0</v>
      </c>
      <c r="T17" s="11">
        <v>117.0</v>
      </c>
      <c r="U17" s="11">
        <v>103.0</v>
      </c>
      <c r="V17" s="14"/>
      <c r="W17" s="11"/>
      <c r="X17" s="11"/>
      <c r="Y17" s="11"/>
      <c r="Z17" s="11"/>
      <c r="AA17" s="11">
        <v>0.0</v>
      </c>
      <c r="AB17" s="11"/>
      <c r="AC17" s="14"/>
      <c r="AD17" s="11">
        <v>10.0</v>
      </c>
      <c r="AE17" s="11">
        <v>0.0</v>
      </c>
      <c r="AF17" s="11">
        <v>117.0</v>
      </c>
      <c r="AG17" s="11">
        <v>108.0</v>
      </c>
      <c r="AH17" s="11">
        <v>225.0</v>
      </c>
      <c r="AI17" s="11">
        <v>22.5</v>
      </c>
      <c r="AJ17" s="14"/>
      <c r="AK17" s="11"/>
      <c r="AL17" s="11"/>
      <c r="AM17" s="11"/>
      <c r="AN17" s="11"/>
      <c r="AO17" s="11">
        <v>0.0</v>
      </c>
      <c r="AP17" s="11"/>
      <c r="AQ17" s="14"/>
      <c r="AR17" s="11"/>
      <c r="AS17" s="11"/>
      <c r="AT17" s="11"/>
      <c r="AU17" s="11"/>
      <c r="AV17" s="11">
        <v>0.0</v>
      </c>
      <c r="AW17" s="11"/>
      <c r="AX17" s="14"/>
      <c r="AY17" s="11"/>
      <c r="AZ17" s="11"/>
      <c r="BA17" s="11"/>
      <c r="BB17" s="11"/>
      <c r="BC17" s="11">
        <v>0.0</v>
      </c>
      <c r="BD17" s="11"/>
      <c r="BE17" s="11"/>
    </row>
    <row r="18">
      <c r="A18" s="11" t="s">
        <v>325</v>
      </c>
      <c r="B18" s="11" t="s">
        <v>35</v>
      </c>
      <c r="C18" s="11">
        <v>73.88</v>
      </c>
      <c r="D18" s="11">
        <v>243.0</v>
      </c>
      <c r="E18" s="11">
        <v>4.83</v>
      </c>
      <c r="F18" s="11">
        <f t="shared" si="1"/>
        <v>-0.8307415737</v>
      </c>
      <c r="G18" s="11">
        <v>28.0</v>
      </c>
      <c r="H18" s="11">
        <f t="shared" si="10"/>
        <v>1.5</v>
      </c>
      <c r="I18" s="11"/>
      <c r="J18" s="11"/>
      <c r="K18" s="11"/>
      <c r="L18" s="11"/>
      <c r="M18" s="11"/>
      <c r="N18" s="11"/>
      <c r="O18" s="11"/>
      <c r="P18" s="11"/>
      <c r="Q18" s="11">
        <f t="shared" si="3"/>
        <v>0.6692584263</v>
      </c>
      <c r="R18" s="11">
        <f t="shared" si="4"/>
        <v>0.3346292132</v>
      </c>
      <c r="S18" s="11">
        <v>7.0</v>
      </c>
      <c r="T18" s="11">
        <v>213.0</v>
      </c>
      <c r="U18" s="11">
        <v>168.0</v>
      </c>
      <c r="V18" s="14"/>
      <c r="W18" s="11">
        <v>14.0</v>
      </c>
      <c r="X18" s="11">
        <v>0.0</v>
      </c>
      <c r="Y18" s="11">
        <v>11.0</v>
      </c>
      <c r="Z18" s="11">
        <v>265.0</v>
      </c>
      <c r="AA18" s="11">
        <v>276.0</v>
      </c>
      <c r="AB18" s="11">
        <v>19.7142857142857</v>
      </c>
      <c r="AC18" s="14"/>
      <c r="AD18" s="11">
        <v>9.0</v>
      </c>
      <c r="AE18" s="11">
        <v>0.0</v>
      </c>
      <c r="AF18" s="11">
        <v>1.0</v>
      </c>
      <c r="AG18" s="11">
        <v>168.0</v>
      </c>
      <c r="AH18" s="11">
        <v>169.0</v>
      </c>
      <c r="AI18" s="11">
        <v>18.7777777777778</v>
      </c>
      <c r="AJ18" s="14"/>
      <c r="AK18" s="11">
        <v>16.0</v>
      </c>
      <c r="AL18" s="11">
        <v>0.0</v>
      </c>
      <c r="AM18" s="11">
        <v>174.0</v>
      </c>
      <c r="AN18" s="11">
        <v>305.0</v>
      </c>
      <c r="AO18" s="11">
        <v>479.0</v>
      </c>
      <c r="AP18" s="11">
        <v>29.9375</v>
      </c>
      <c r="AQ18" s="14"/>
      <c r="AR18" s="11">
        <v>8.0</v>
      </c>
      <c r="AS18" s="11">
        <v>0.0</v>
      </c>
      <c r="AT18" s="11">
        <v>58.0</v>
      </c>
      <c r="AU18" s="11">
        <v>168.0</v>
      </c>
      <c r="AV18" s="11">
        <v>226.0</v>
      </c>
      <c r="AW18" s="11">
        <v>28.25</v>
      </c>
      <c r="AX18" s="14"/>
      <c r="AY18" s="11">
        <v>11.0</v>
      </c>
      <c r="AZ18" s="11">
        <v>0.0</v>
      </c>
      <c r="BA18" s="11">
        <v>63.0</v>
      </c>
      <c r="BB18" s="11">
        <v>237.0</v>
      </c>
      <c r="BC18" s="11">
        <v>300.0</v>
      </c>
      <c r="BD18" s="11">
        <v>27.2727272727273</v>
      </c>
      <c r="BE18" s="11"/>
    </row>
    <row r="19">
      <c r="A19" s="11" t="s">
        <v>339</v>
      </c>
      <c r="B19" s="11" t="s">
        <v>35</v>
      </c>
      <c r="C19" s="11">
        <v>75.0</v>
      </c>
      <c r="D19" s="11">
        <v>241.0</v>
      </c>
      <c r="E19" s="11">
        <v>4.88</v>
      </c>
      <c r="F19" s="11">
        <f t="shared" si="1"/>
        <v>-1.258699354</v>
      </c>
      <c r="G19" s="11">
        <v>24.0</v>
      </c>
      <c r="H19" s="11">
        <f t="shared" si="10"/>
        <v>0.5</v>
      </c>
      <c r="I19" s="11">
        <v>35.0</v>
      </c>
      <c r="J19" s="11">
        <f>STANDARDIZE(I19,$I$38,$I$39)</f>
        <v>0.3739119236</v>
      </c>
      <c r="K19" s="11">
        <v>113.0</v>
      </c>
      <c r="L19" s="11">
        <f t="shared" ref="L19:L36" si="15">STANDARDIZE(K19,$K$38,$K$39)</f>
        <v>-0.9334051322</v>
      </c>
      <c r="M19" s="11">
        <v>4.44</v>
      </c>
      <c r="N19" s="11">
        <f>STANDARDIZE(M19,$M$38,$M$39)*-1</f>
        <v>-0.804702736</v>
      </c>
      <c r="O19" s="11">
        <v>6.99</v>
      </c>
      <c r="P19" s="11">
        <f>STANDARDIZE(O19,$O$38,$O$39)*-1</f>
        <v>0.7459806428</v>
      </c>
      <c r="Q19" s="11">
        <f t="shared" si="3"/>
        <v>-1.376914656</v>
      </c>
      <c r="R19" s="11">
        <f t="shared" si="4"/>
        <v>-0.229485776</v>
      </c>
      <c r="S19" s="11"/>
      <c r="T19" s="11"/>
      <c r="U19" s="11"/>
      <c r="V19" s="14"/>
      <c r="W19" s="11"/>
      <c r="X19" s="11"/>
      <c r="Y19" s="11"/>
      <c r="Z19" s="11"/>
      <c r="AA19" s="11">
        <v>0.0</v>
      </c>
      <c r="AB19" s="11"/>
      <c r="AC19" s="14"/>
      <c r="AD19" s="11"/>
      <c r="AE19" s="11"/>
      <c r="AF19" s="11"/>
      <c r="AG19" s="11"/>
      <c r="AH19" s="11">
        <v>0.0</v>
      </c>
      <c r="AI19" s="11"/>
      <c r="AJ19" s="14"/>
      <c r="AK19" s="11"/>
      <c r="AL19" s="11"/>
      <c r="AM19" s="11"/>
      <c r="AN19" s="11"/>
      <c r="AO19" s="11">
        <v>0.0</v>
      </c>
      <c r="AP19" s="11"/>
      <c r="AQ19" s="14"/>
      <c r="AR19" s="11"/>
      <c r="AS19" s="11"/>
      <c r="AT19" s="11"/>
      <c r="AU19" s="11"/>
      <c r="AV19" s="11">
        <v>0.0</v>
      </c>
      <c r="AW19" s="11"/>
      <c r="AX19" s="14"/>
      <c r="AY19" s="11"/>
      <c r="AZ19" s="11"/>
      <c r="BA19" s="11"/>
      <c r="BB19" s="11"/>
      <c r="BC19" s="11">
        <v>0.0</v>
      </c>
      <c r="BD19" s="11"/>
      <c r="BE19" s="11"/>
    </row>
    <row r="20">
      <c r="A20" s="11" t="s">
        <v>344</v>
      </c>
      <c r="B20" s="11" t="s">
        <v>35</v>
      </c>
      <c r="C20" s="11">
        <v>73.0</v>
      </c>
      <c r="D20" s="11">
        <v>236.0</v>
      </c>
      <c r="E20" s="11">
        <v>4.71</v>
      </c>
      <c r="F20" s="11">
        <f t="shared" si="1"/>
        <v>0.1963570992</v>
      </c>
      <c r="G20" s="11">
        <v>17.0</v>
      </c>
      <c r="H20" s="11">
        <f t="shared" si="10"/>
        <v>-1.25</v>
      </c>
      <c r="I20" s="11"/>
      <c r="J20" s="11"/>
      <c r="K20" s="11">
        <v>118.0</v>
      </c>
      <c r="L20" s="11">
        <f t="shared" si="15"/>
        <v>-0.1193890285</v>
      </c>
      <c r="M20" s="11"/>
      <c r="N20" s="11"/>
      <c r="O20" s="11"/>
      <c r="P20" s="11"/>
      <c r="Q20" s="11">
        <f t="shared" si="3"/>
        <v>-1.173031929</v>
      </c>
      <c r="R20" s="11">
        <f t="shared" si="4"/>
        <v>-0.3910106431</v>
      </c>
      <c r="S20" s="11">
        <v>6.0</v>
      </c>
      <c r="T20" s="11">
        <v>180.0</v>
      </c>
      <c r="U20" s="11">
        <v>149.0</v>
      </c>
      <c r="V20" s="14"/>
      <c r="W20" s="11">
        <v>4.0</v>
      </c>
      <c r="X20" s="11">
        <v>0.0</v>
      </c>
      <c r="Y20" s="11">
        <v>10.0</v>
      </c>
      <c r="Z20" s="11">
        <v>55.0</v>
      </c>
      <c r="AA20" s="11">
        <v>65.0</v>
      </c>
      <c r="AB20" s="11">
        <v>16.25</v>
      </c>
      <c r="AC20" s="14"/>
      <c r="AD20" s="11">
        <v>16.0</v>
      </c>
      <c r="AE20" s="11">
        <v>0.0</v>
      </c>
      <c r="AF20" s="11">
        <v>164.0</v>
      </c>
      <c r="AG20" s="11">
        <v>211.0</v>
      </c>
      <c r="AH20" s="11">
        <v>375.0</v>
      </c>
      <c r="AI20" s="11">
        <v>23.4375</v>
      </c>
      <c r="AJ20" s="14"/>
      <c r="AK20" s="11">
        <v>3.0</v>
      </c>
      <c r="AL20" s="11">
        <v>0.0</v>
      </c>
      <c r="AM20" s="11">
        <v>0.0</v>
      </c>
      <c r="AN20" s="11">
        <v>40.0</v>
      </c>
      <c r="AO20" s="11">
        <v>40.0</v>
      </c>
      <c r="AP20" s="11">
        <v>13.3333333333333</v>
      </c>
      <c r="AQ20" s="14"/>
      <c r="AR20" s="11">
        <v>1.0</v>
      </c>
      <c r="AS20" s="11">
        <v>0.0</v>
      </c>
      <c r="AT20" s="11">
        <v>0.0</v>
      </c>
      <c r="AU20" s="11">
        <v>24.0</v>
      </c>
      <c r="AV20" s="11">
        <v>24.0</v>
      </c>
      <c r="AW20" s="11">
        <v>24.0</v>
      </c>
      <c r="AX20" s="14"/>
      <c r="AY20" s="11"/>
      <c r="AZ20" s="11"/>
      <c r="BA20" s="11"/>
      <c r="BB20" s="11"/>
      <c r="BC20" s="11">
        <v>0.0</v>
      </c>
      <c r="BD20" s="11"/>
      <c r="BE20" s="11"/>
    </row>
    <row r="21" ht="15.75" customHeight="1">
      <c r="A21" s="11" t="s">
        <v>379</v>
      </c>
      <c r="B21" s="11" t="s">
        <v>35</v>
      </c>
      <c r="C21" s="11">
        <v>73.25</v>
      </c>
      <c r="D21" s="11">
        <v>229.0</v>
      </c>
      <c r="E21" s="11">
        <v>4.75</v>
      </c>
      <c r="F21" s="11">
        <f t="shared" si="1"/>
        <v>-0.1460091251</v>
      </c>
      <c r="G21" s="11">
        <v>22.0</v>
      </c>
      <c r="H21" s="11">
        <f t="shared" si="10"/>
        <v>0</v>
      </c>
      <c r="I21" s="11">
        <v>35.0</v>
      </c>
      <c r="J21" s="11">
        <f t="shared" ref="J21:J25" si="16">STANDARDIZE(I21,$I$38,$I$39)</f>
        <v>0.3739119236</v>
      </c>
      <c r="K21" s="11">
        <v>119.0</v>
      </c>
      <c r="L21" s="11">
        <f t="shared" si="15"/>
        <v>0.04341419219</v>
      </c>
      <c r="M21" s="11"/>
      <c r="N21" s="11"/>
      <c r="O21" s="11"/>
      <c r="P21" s="11"/>
      <c r="Q21" s="11">
        <f t="shared" si="3"/>
        <v>0.2713169907</v>
      </c>
      <c r="R21" s="11">
        <f t="shared" si="4"/>
        <v>0.06782924767</v>
      </c>
      <c r="S21" s="11">
        <v>4.0</v>
      </c>
      <c r="T21" s="11">
        <v>118.0</v>
      </c>
      <c r="U21" s="11">
        <v>104.0</v>
      </c>
      <c r="V21" s="14"/>
      <c r="W21" s="11"/>
      <c r="X21" s="11"/>
      <c r="Y21" s="11"/>
      <c r="Z21" s="11"/>
      <c r="AA21" s="11">
        <v>0.0</v>
      </c>
      <c r="AB21" s="11"/>
      <c r="AC21" s="14"/>
      <c r="AD21" s="11">
        <v>1.0</v>
      </c>
      <c r="AE21" s="11">
        <v>0.0</v>
      </c>
      <c r="AF21" s="11">
        <v>0.0</v>
      </c>
      <c r="AG21" s="11">
        <v>1.0</v>
      </c>
      <c r="AH21" s="11">
        <v>1.0</v>
      </c>
      <c r="AI21" s="11">
        <v>1.0</v>
      </c>
      <c r="AJ21" s="14"/>
      <c r="AK21" s="11"/>
      <c r="AL21" s="11"/>
      <c r="AM21" s="11"/>
      <c r="AN21" s="11"/>
      <c r="AO21" s="11">
        <v>0.0</v>
      </c>
      <c r="AP21" s="11"/>
      <c r="AQ21" s="14"/>
      <c r="AR21" s="11">
        <v>2.0</v>
      </c>
      <c r="AS21" s="11">
        <v>0.0</v>
      </c>
      <c r="AT21" s="11">
        <v>0.0</v>
      </c>
      <c r="AU21" s="11">
        <v>23.0</v>
      </c>
      <c r="AV21" s="11">
        <v>23.0</v>
      </c>
      <c r="AW21" s="11">
        <v>11.5</v>
      </c>
      <c r="AX21" s="14"/>
      <c r="AY21" s="11"/>
      <c r="AZ21" s="11"/>
      <c r="BA21" s="11"/>
      <c r="BB21" s="11"/>
      <c r="BC21" s="11">
        <v>0.0</v>
      </c>
      <c r="BD21" s="11"/>
      <c r="BE21" s="11"/>
    </row>
    <row r="22" ht="15.75" customHeight="1">
      <c r="A22" s="11" t="s">
        <v>385</v>
      </c>
      <c r="B22" s="11" t="s">
        <v>35</v>
      </c>
      <c r="C22" s="11">
        <v>72.75</v>
      </c>
      <c r="D22" s="11">
        <v>245.0</v>
      </c>
      <c r="E22" s="11">
        <v>4.65</v>
      </c>
      <c r="F22" s="11">
        <f t="shared" si="1"/>
        <v>0.7099064357</v>
      </c>
      <c r="G22" s="11">
        <v>29.0</v>
      </c>
      <c r="H22" s="11">
        <f t="shared" si="10"/>
        <v>1.75</v>
      </c>
      <c r="I22" s="11">
        <v>38.0</v>
      </c>
      <c r="J22" s="11">
        <f t="shared" si="16"/>
        <v>1.471780976</v>
      </c>
      <c r="K22" s="11">
        <v>127.0</v>
      </c>
      <c r="L22" s="11">
        <f t="shared" si="15"/>
        <v>1.345839958</v>
      </c>
      <c r="M22" s="11">
        <v>4.31</v>
      </c>
      <c r="N22" s="11">
        <f>STANDARDIZE(M22,$M$38,$M$39)*-1</f>
        <v>0.364483004</v>
      </c>
      <c r="O22" s="11">
        <v>7.49</v>
      </c>
      <c r="P22" s="11">
        <f>STANDARDIZE(O22,$O$38,$O$39)*-1</f>
        <v>-1.421241408</v>
      </c>
      <c r="Q22" s="11">
        <f t="shared" si="3"/>
        <v>4.220768965</v>
      </c>
      <c r="R22" s="11">
        <f t="shared" si="4"/>
        <v>0.7034614942</v>
      </c>
      <c r="S22" s="11">
        <v>3.0</v>
      </c>
      <c r="T22" s="11">
        <v>66.0</v>
      </c>
      <c r="U22" s="11">
        <v>60.0</v>
      </c>
      <c r="V22" s="14"/>
      <c r="W22" s="11">
        <v>15.0</v>
      </c>
      <c r="X22" s="11">
        <v>0.0</v>
      </c>
      <c r="Y22" s="11">
        <v>577.0</v>
      </c>
      <c r="Z22" s="11">
        <v>113.0</v>
      </c>
      <c r="AA22" s="11">
        <v>690.0</v>
      </c>
      <c r="AB22" s="11">
        <v>46.0</v>
      </c>
      <c r="AC22" s="14"/>
      <c r="AD22" s="11">
        <v>11.0</v>
      </c>
      <c r="AE22" s="11">
        <v>0.0</v>
      </c>
      <c r="AF22" s="11">
        <v>697.0</v>
      </c>
      <c r="AG22" s="11">
        <v>63.0</v>
      </c>
      <c r="AH22" s="11">
        <v>760.0</v>
      </c>
      <c r="AI22" s="11">
        <v>69.0909090909091</v>
      </c>
      <c r="AJ22" s="14"/>
      <c r="AK22" s="11">
        <v>12.0</v>
      </c>
      <c r="AL22" s="11">
        <v>0.0</v>
      </c>
      <c r="AM22" s="11">
        <v>69.0</v>
      </c>
      <c r="AN22" s="11">
        <v>211.0</v>
      </c>
      <c r="AO22" s="11">
        <v>280.0</v>
      </c>
      <c r="AP22" s="11">
        <v>23.3333333333333</v>
      </c>
      <c r="AQ22" s="14"/>
      <c r="AR22" s="11">
        <v>9.0</v>
      </c>
      <c r="AS22" s="11">
        <v>0.0</v>
      </c>
      <c r="AT22" s="11">
        <v>412.0</v>
      </c>
      <c r="AU22" s="11">
        <v>33.0</v>
      </c>
      <c r="AV22" s="11">
        <v>445.0</v>
      </c>
      <c r="AW22" s="11">
        <v>49.4444444444444</v>
      </c>
      <c r="AX22" s="14"/>
      <c r="AY22" s="11"/>
      <c r="AZ22" s="11"/>
      <c r="BA22" s="11"/>
      <c r="BB22" s="11"/>
      <c r="BC22" s="11">
        <v>0.0</v>
      </c>
      <c r="BD22" s="11"/>
      <c r="BE22" s="11"/>
    </row>
    <row r="23" ht="15.75" customHeight="1">
      <c r="A23" s="11" t="s">
        <v>417</v>
      </c>
      <c r="B23" s="11" t="s">
        <v>35</v>
      </c>
      <c r="C23" s="11">
        <v>73.25</v>
      </c>
      <c r="D23" s="11">
        <v>241.0</v>
      </c>
      <c r="E23" s="11">
        <v>4.57</v>
      </c>
      <c r="F23" s="11">
        <f t="shared" si="1"/>
        <v>1.394638884</v>
      </c>
      <c r="G23" s="11">
        <v>30.0</v>
      </c>
      <c r="H23" s="11">
        <f t="shared" si="10"/>
        <v>2</v>
      </c>
      <c r="I23" s="11">
        <v>38.0</v>
      </c>
      <c r="J23" s="11">
        <f t="shared" si="16"/>
        <v>1.471780976</v>
      </c>
      <c r="K23" s="11">
        <v>124.0</v>
      </c>
      <c r="L23" s="11">
        <f t="shared" si="15"/>
        <v>0.8574302958</v>
      </c>
      <c r="M23" s="11"/>
      <c r="N23" s="11"/>
      <c r="O23" s="11"/>
      <c r="P23" s="11"/>
      <c r="Q23" s="11">
        <f t="shared" si="3"/>
        <v>5.723850156</v>
      </c>
      <c r="R23" s="11">
        <f t="shared" si="4"/>
        <v>1.430962539</v>
      </c>
      <c r="S23" s="11">
        <v>4.0</v>
      </c>
      <c r="T23" s="11">
        <v>124.0</v>
      </c>
      <c r="U23" s="11">
        <v>107.0</v>
      </c>
      <c r="V23" s="14"/>
      <c r="W23" s="11"/>
      <c r="X23" s="11"/>
      <c r="Y23" s="11"/>
      <c r="Z23" s="11"/>
      <c r="AA23" s="11">
        <v>0.0</v>
      </c>
      <c r="AB23" s="11"/>
      <c r="AC23" s="14"/>
      <c r="AD23" s="11">
        <v>3.0</v>
      </c>
      <c r="AE23" s="11">
        <v>0.0</v>
      </c>
      <c r="AF23" s="11">
        <v>15.0</v>
      </c>
      <c r="AG23" s="11">
        <v>50.0</v>
      </c>
      <c r="AH23" s="11">
        <v>65.0</v>
      </c>
      <c r="AI23" s="11">
        <v>21.6666666666667</v>
      </c>
      <c r="AJ23" s="14"/>
      <c r="AK23" s="11"/>
      <c r="AL23" s="11"/>
      <c r="AM23" s="11"/>
      <c r="AN23" s="11"/>
      <c r="AO23" s="11">
        <v>0.0</v>
      </c>
      <c r="AP23" s="11"/>
      <c r="AQ23" s="14"/>
      <c r="AR23" s="11"/>
      <c r="AS23" s="11"/>
      <c r="AT23" s="11"/>
      <c r="AU23" s="11"/>
      <c r="AV23" s="11">
        <v>0.0</v>
      </c>
      <c r="AW23" s="11"/>
      <c r="AX23" s="14"/>
      <c r="AY23" s="11"/>
      <c r="AZ23" s="11"/>
      <c r="BA23" s="11"/>
      <c r="BB23" s="11"/>
      <c r="BC23" s="11">
        <v>0.0</v>
      </c>
      <c r="BD23" s="11"/>
      <c r="BE23" s="11"/>
    </row>
    <row r="24" ht="15.75" customHeight="1">
      <c r="A24" s="11" t="s">
        <v>418</v>
      </c>
      <c r="B24" s="11" t="s">
        <v>35</v>
      </c>
      <c r="C24" s="11">
        <v>74.13</v>
      </c>
      <c r="D24" s="11">
        <v>249.0</v>
      </c>
      <c r="E24" s="11">
        <v>4.64</v>
      </c>
      <c r="F24" s="11">
        <f t="shared" si="1"/>
        <v>0.7954979918</v>
      </c>
      <c r="G24" s="11">
        <v>28.0</v>
      </c>
      <c r="H24" s="11">
        <f t="shared" si="10"/>
        <v>1.5</v>
      </c>
      <c r="I24" s="11">
        <v>37.0</v>
      </c>
      <c r="J24" s="11">
        <f t="shared" si="16"/>
        <v>1.105824625</v>
      </c>
      <c r="K24" s="11">
        <v>122.0</v>
      </c>
      <c r="L24" s="11">
        <f t="shared" si="15"/>
        <v>0.5318238544</v>
      </c>
      <c r="M24" s="11">
        <v>4.4</v>
      </c>
      <c r="N24" s="11">
        <f t="shared" ref="N24:N25" si="17">STANDARDIZE(M24,$M$38,$M$39)*-1</f>
        <v>-0.4449532776</v>
      </c>
      <c r="O24" s="11">
        <v>6.98</v>
      </c>
      <c r="P24" s="11">
        <f t="shared" ref="P24:P25" si="18">STANDARDIZE(O24,$O$38,$O$39)*-1</f>
        <v>0.7893250838</v>
      </c>
      <c r="Q24" s="11">
        <f t="shared" si="3"/>
        <v>4.277518277</v>
      </c>
      <c r="R24" s="11">
        <f t="shared" si="4"/>
        <v>0.7129197129</v>
      </c>
      <c r="S24" s="11">
        <v>7.0</v>
      </c>
      <c r="T24" s="11">
        <v>231.0</v>
      </c>
      <c r="U24" s="11">
        <v>182.0</v>
      </c>
      <c r="V24" s="14"/>
      <c r="W24" s="11">
        <v>5.0</v>
      </c>
      <c r="X24" s="11">
        <v>0.0</v>
      </c>
      <c r="Y24" s="11">
        <v>15.0</v>
      </c>
      <c r="Z24" s="11">
        <v>102.0</v>
      </c>
      <c r="AA24" s="11">
        <v>117.0</v>
      </c>
      <c r="AB24" s="11">
        <v>23.4</v>
      </c>
      <c r="AC24" s="14"/>
      <c r="AD24" s="11">
        <v>14.0</v>
      </c>
      <c r="AE24" s="11">
        <v>0.0</v>
      </c>
      <c r="AF24" s="11">
        <v>45.0</v>
      </c>
      <c r="AG24" s="11">
        <v>278.0</v>
      </c>
      <c r="AH24" s="11">
        <v>323.0</v>
      </c>
      <c r="AI24" s="11">
        <v>23.0714285714286</v>
      </c>
      <c r="AJ24" s="14"/>
      <c r="AK24" s="11"/>
      <c r="AL24" s="11"/>
      <c r="AM24" s="11"/>
      <c r="AN24" s="11"/>
      <c r="AO24" s="11">
        <v>0.0</v>
      </c>
      <c r="AP24" s="11"/>
      <c r="AQ24" s="14"/>
      <c r="AR24" s="11"/>
      <c r="AS24" s="11"/>
      <c r="AT24" s="11"/>
      <c r="AU24" s="11"/>
      <c r="AV24" s="11">
        <v>0.0</v>
      </c>
      <c r="AW24" s="11"/>
      <c r="AX24" s="14"/>
      <c r="AY24" s="11"/>
      <c r="AZ24" s="11"/>
      <c r="BA24" s="11"/>
      <c r="BB24" s="11"/>
      <c r="BC24" s="11">
        <v>0.0</v>
      </c>
      <c r="BD24" s="11"/>
      <c r="BE24" s="11"/>
    </row>
    <row r="25" ht="15.75" customHeight="1">
      <c r="A25" s="11" t="s">
        <v>440</v>
      </c>
      <c r="B25" s="11" t="s">
        <v>35</v>
      </c>
      <c r="C25" s="11">
        <v>73.5</v>
      </c>
      <c r="D25" s="11">
        <v>234.0</v>
      </c>
      <c r="E25" s="11">
        <v>4.47</v>
      </c>
      <c r="F25" s="11">
        <f t="shared" si="1"/>
        <v>2.250554445</v>
      </c>
      <c r="G25" s="11">
        <v>27.0</v>
      </c>
      <c r="H25" s="11">
        <f t="shared" si="10"/>
        <v>1.25</v>
      </c>
      <c r="I25" s="11">
        <v>34.0</v>
      </c>
      <c r="J25" s="11">
        <f t="shared" si="16"/>
        <v>0.007955572842</v>
      </c>
      <c r="K25" s="11">
        <v>131.0</v>
      </c>
      <c r="L25" s="11">
        <f t="shared" si="15"/>
        <v>1.997052841</v>
      </c>
      <c r="M25" s="11">
        <v>4.18</v>
      </c>
      <c r="N25" s="11">
        <f t="shared" si="17"/>
        <v>1.533668744</v>
      </c>
      <c r="O25" s="11">
        <v>6.71</v>
      </c>
      <c r="P25" s="11">
        <f t="shared" si="18"/>
        <v>1.959624991</v>
      </c>
      <c r="Q25" s="11">
        <f t="shared" si="3"/>
        <v>8.998856594</v>
      </c>
      <c r="R25" s="11">
        <f t="shared" si="4"/>
        <v>1.499809432</v>
      </c>
      <c r="S25" s="11">
        <v>3.0</v>
      </c>
      <c r="T25" s="11">
        <v>97.0</v>
      </c>
      <c r="U25" s="11">
        <v>86.0</v>
      </c>
      <c r="V25" s="14"/>
      <c r="W25" s="11">
        <v>9.0</v>
      </c>
      <c r="X25" s="11">
        <v>0.0</v>
      </c>
      <c r="Y25" s="11">
        <v>74.0</v>
      </c>
      <c r="Z25" s="11">
        <v>175.0</v>
      </c>
      <c r="AA25" s="11">
        <v>249.0</v>
      </c>
      <c r="AB25" s="11">
        <v>27.6666666666667</v>
      </c>
      <c r="AC25" s="14"/>
      <c r="AD25" s="11">
        <v>15.0</v>
      </c>
      <c r="AE25" s="11">
        <v>0.0</v>
      </c>
      <c r="AF25" s="11">
        <v>157.0</v>
      </c>
      <c r="AG25" s="11">
        <v>280.0</v>
      </c>
      <c r="AH25" s="11">
        <v>437.0</v>
      </c>
      <c r="AI25" s="11">
        <v>29.1333333333333</v>
      </c>
      <c r="AJ25" s="14"/>
      <c r="AK25" s="11"/>
      <c r="AL25" s="11"/>
      <c r="AM25" s="11"/>
      <c r="AN25" s="11"/>
      <c r="AO25" s="11">
        <v>0.0</v>
      </c>
      <c r="AP25" s="11"/>
      <c r="AQ25" s="14"/>
      <c r="AR25" s="11">
        <v>8.0</v>
      </c>
      <c r="AS25" s="11">
        <v>0.0</v>
      </c>
      <c r="AT25" s="11">
        <v>39.0</v>
      </c>
      <c r="AU25" s="11">
        <v>151.0</v>
      </c>
      <c r="AV25" s="11">
        <v>190.0</v>
      </c>
      <c r="AW25" s="11">
        <v>23.75</v>
      </c>
      <c r="AX25" s="14"/>
      <c r="AY25" s="11"/>
      <c r="AZ25" s="11"/>
      <c r="BA25" s="11"/>
      <c r="BB25" s="11"/>
      <c r="BC25" s="11">
        <v>0.0</v>
      </c>
      <c r="BD25" s="11"/>
      <c r="BE25" s="11"/>
    </row>
    <row r="26" ht="15.75" customHeight="1">
      <c r="A26" s="11" t="s">
        <v>12</v>
      </c>
      <c r="B26" s="11" t="s">
        <v>13</v>
      </c>
      <c r="C26" s="11">
        <v>73.25</v>
      </c>
      <c r="D26" s="11">
        <v>250.0</v>
      </c>
      <c r="E26" s="11">
        <v>4.66</v>
      </c>
      <c r="F26" s="11">
        <f t="shared" si="1"/>
        <v>0.6243148796</v>
      </c>
      <c r="G26" s="11">
        <v>20.0</v>
      </c>
      <c r="H26" s="11">
        <f t="shared" si="10"/>
        <v>-0.5</v>
      </c>
      <c r="I26" s="11"/>
      <c r="J26" s="11"/>
      <c r="K26" s="11">
        <v>113.0</v>
      </c>
      <c r="L26" s="11">
        <f t="shared" si="15"/>
        <v>-0.9334051322</v>
      </c>
      <c r="M26" s="11"/>
      <c r="N26" s="11"/>
      <c r="O26" s="11"/>
      <c r="P26" s="11"/>
      <c r="Q26" s="11">
        <f t="shared" si="3"/>
        <v>-0.8090902525</v>
      </c>
      <c r="R26" s="11">
        <f t="shared" si="4"/>
        <v>-0.2696967508</v>
      </c>
      <c r="S26" s="11">
        <v>5.0</v>
      </c>
      <c r="T26" s="11">
        <v>148.0</v>
      </c>
      <c r="U26" s="11">
        <v>126.0</v>
      </c>
      <c r="V26" s="14"/>
      <c r="W26" s="11">
        <v>16.0</v>
      </c>
      <c r="X26" s="11">
        <v>0.0</v>
      </c>
      <c r="Y26" s="11">
        <v>129.0</v>
      </c>
      <c r="Z26" s="11">
        <v>260.0</v>
      </c>
      <c r="AA26" s="11">
        <v>389.0</v>
      </c>
      <c r="AB26" s="11">
        <v>24.3125</v>
      </c>
      <c r="AC26" s="14"/>
      <c r="AD26" s="11">
        <v>14.0</v>
      </c>
      <c r="AE26" s="11">
        <v>0.0</v>
      </c>
      <c r="AF26" s="11">
        <v>282.0</v>
      </c>
      <c r="AG26" s="11">
        <v>269.0</v>
      </c>
      <c r="AH26" s="11">
        <v>551.0</v>
      </c>
      <c r="AI26" s="11">
        <v>39.3571428571429</v>
      </c>
      <c r="AJ26" s="14"/>
      <c r="AK26" s="11">
        <v>15.0</v>
      </c>
      <c r="AL26" s="11">
        <v>0.0</v>
      </c>
      <c r="AM26" s="11">
        <v>318.0</v>
      </c>
      <c r="AN26" s="11">
        <v>283.0</v>
      </c>
      <c r="AO26" s="11">
        <v>601.0</v>
      </c>
      <c r="AP26" s="11">
        <v>40.0666666666667</v>
      </c>
      <c r="AQ26" s="14"/>
      <c r="AR26" s="11">
        <v>15.0</v>
      </c>
      <c r="AS26" s="11">
        <v>0.0</v>
      </c>
      <c r="AT26" s="11">
        <v>350.0</v>
      </c>
      <c r="AU26" s="11">
        <v>231.0</v>
      </c>
      <c r="AV26" s="11">
        <v>581.0</v>
      </c>
      <c r="AW26" s="11">
        <v>38.7333333333333</v>
      </c>
      <c r="AX26" s="14"/>
      <c r="AY26" s="11">
        <v>12.0</v>
      </c>
      <c r="AZ26" s="11">
        <v>0.0</v>
      </c>
      <c r="BA26" s="11">
        <v>664.0</v>
      </c>
      <c r="BB26" s="11">
        <v>63.0</v>
      </c>
      <c r="BC26" s="11">
        <v>727.0</v>
      </c>
      <c r="BD26" s="11">
        <v>60.5833333333333</v>
      </c>
      <c r="BE26" s="11"/>
    </row>
    <row r="27" ht="15.75" customHeight="1">
      <c r="A27" s="11" t="s">
        <v>70</v>
      </c>
      <c r="B27" s="11" t="s">
        <v>13</v>
      </c>
      <c r="C27" s="11">
        <v>74.5</v>
      </c>
      <c r="D27" s="11">
        <v>240.0</v>
      </c>
      <c r="E27" s="11">
        <v>4.68</v>
      </c>
      <c r="F27" s="11">
        <f t="shared" si="1"/>
        <v>0.4531317675</v>
      </c>
      <c r="G27" s="11">
        <v>21.0</v>
      </c>
      <c r="H27" s="11">
        <f t="shared" si="10"/>
        <v>-0.25</v>
      </c>
      <c r="I27" s="11">
        <v>32.0</v>
      </c>
      <c r="J27" s="11">
        <f t="shared" ref="J27:J31" si="19">STANDARDIZE(I27,$I$38,$I$39)</f>
        <v>-0.7239571286</v>
      </c>
      <c r="K27" s="11">
        <v>124.0</v>
      </c>
      <c r="L27" s="11">
        <f t="shared" si="15"/>
        <v>0.8574302958</v>
      </c>
      <c r="M27" s="11">
        <v>4.55</v>
      </c>
      <c r="N27" s="11">
        <f t="shared" ref="N27:N30" si="20">STANDARDIZE(M27,$M$38,$M$39)*-1</f>
        <v>-1.794013747</v>
      </c>
      <c r="O27" s="11">
        <v>7.4</v>
      </c>
      <c r="P27" s="11">
        <f t="shared" ref="P27:P30" si="21">STANDARDIZE(O27,$O$38,$O$39)*-1</f>
        <v>-1.031141439</v>
      </c>
      <c r="Q27" s="11">
        <f t="shared" si="3"/>
        <v>-2.488550251</v>
      </c>
      <c r="R27" s="11">
        <f t="shared" si="4"/>
        <v>-0.4147583752</v>
      </c>
      <c r="S27" s="11">
        <v>7.0</v>
      </c>
      <c r="T27" s="11">
        <v>245.0</v>
      </c>
      <c r="U27" s="11">
        <v>192.0</v>
      </c>
      <c r="V27" s="14"/>
      <c r="W27" s="11"/>
      <c r="X27" s="11"/>
      <c r="Y27" s="11"/>
      <c r="Z27" s="11"/>
      <c r="AA27" s="11">
        <v>0.0</v>
      </c>
      <c r="AB27" s="11"/>
      <c r="AC27" s="14"/>
      <c r="AD27" s="11"/>
      <c r="AE27" s="11"/>
      <c r="AF27" s="11"/>
      <c r="AG27" s="11"/>
      <c r="AH27" s="11">
        <v>0.0</v>
      </c>
      <c r="AI27" s="11"/>
      <c r="AJ27" s="14"/>
      <c r="AK27" s="11"/>
      <c r="AL27" s="11"/>
      <c r="AM27" s="11"/>
      <c r="AN27" s="11"/>
      <c r="AO27" s="11">
        <v>0.0</v>
      </c>
      <c r="AP27" s="11"/>
      <c r="AQ27" s="14"/>
      <c r="AR27" s="11"/>
      <c r="AS27" s="11"/>
      <c r="AT27" s="11"/>
      <c r="AU27" s="11"/>
      <c r="AV27" s="11">
        <v>0.0</v>
      </c>
      <c r="AW27" s="11"/>
      <c r="AX27" s="14"/>
      <c r="AY27" s="11"/>
      <c r="AZ27" s="11"/>
      <c r="BA27" s="11"/>
      <c r="BB27" s="11"/>
      <c r="BC27" s="11">
        <v>0.0</v>
      </c>
      <c r="BD27" s="11"/>
      <c r="BE27" s="11"/>
    </row>
    <row r="28" ht="15.75" customHeight="1">
      <c r="A28" s="11" t="s">
        <v>86</v>
      </c>
      <c r="B28" s="11" t="s">
        <v>13</v>
      </c>
      <c r="C28" s="11">
        <v>73.38</v>
      </c>
      <c r="D28" s="11">
        <v>234.0</v>
      </c>
      <c r="E28" s="11">
        <v>5.01</v>
      </c>
      <c r="F28" s="11">
        <f t="shared" si="1"/>
        <v>-2.371389583</v>
      </c>
      <c r="G28" s="11">
        <v>19.0</v>
      </c>
      <c r="H28" s="11">
        <f t="shared" si="10"/>
        <v>-0.75</v>
      </c>
      <c r="I28" s="11">
        <v>30.5</v>
      </c>
      <c r="J28" s="11">
        <f t="shared" si="19"/>
        <v>-1.272891655</v>
      </c>
      <c r="K28" s="11">
        <v>115.0</v>
      </c>
      <c r="L28" s="11">
        <f t="shared" si="15"/>
        <v>-0.6077986907</v>
      </c>
      <c r="M28" s="11">
        <v>4.39</v>
      </c>
      <c r="N28" s="11">
        <f t="shared" si="20"/>
        <v>-0.355015913</v>
      </c>
      <c r="O28" s="11">
        <v>7.21</v>
      </c>
      <c r="P28" s="11">
        <f t="shared" si="21"/>
        <v>-0.2075970596</v>
      </c>
      <c r="Q28" s="11">
        <f t="shared" si="3"/>
        <v>-5.564692901</v>
      </c>
      <c r="R28" s="11">
        <f t="shared" si="4"/>
        <v>-0.9274488168</v>
      </c>
      <c r="S28" s="11"/>
      <c r="T28" s="11"/>
      <c r="U28" s="11"/>
      <c r="V28" s="14"/>
      <c r="W28" s="11"/>
      <c r="X28" s="11"/>
      <c r="Y28" s="11"/>
      <c r="Z28" s="11"/>
      <c r="AA28" s="11">
        <v>0.0</v>
      </c>
      <c r="AB28" s="11"/>
      <c r="AC28" s="14"/>
      <c r="AD28" s="11"/>
      <c r="AE28" s="11"/>
      <c r="AF28" s="11"/>
      <c r="AG28" s="11"/>
      <c r="AH28" s="11">
        <v>0.0</v>
      </c>
      <c r="AI28" s="11"/>
      <c r="AJ28" s="14"/>
      <c r="AK28" s="11"/>
      <c r="AL28" s="11"/>
      <c r="AM28" s="11"/>
      <c r="AN28" s="11"/>
      <c r="AO28" s="11">
        <v>0.0</v>
      </c>
      <c r="AP28" s="11"/>
      <c r="AQ28" s="14"/>
      <c r="AR28" s="11"/>
      <c r="AS28" s="11"/>
      <c r="AT28" s="11"/>
      <c r="AU28" s="11"/>
      <c r="AV28" s="11">
        <v>0.0</v>
      </c>
      <c r="AW28" s="11"/>
      <c r="AX28" s="14"/>
      <c r="AY28" s="11"/>
      <c r="AZ28" s="11"/>
      <c r="BA28" s="11"/>
      <c r="BB28" s="11"/>
      <c r="BC28" s="11">
        <v>0.0</v>
      </c>
      <c r="BD28" s="11"/>
      <c r="BE28" s="11"/>
    </row>
    <row r="29" ht="15.75" customHeight="1">
      <c r="A29" s="11" t="s">
        <v>235</v>
      </c>
      <c r="B29" s="11" t="s">
        <v>13</v>
      </c>
      <c r="C29" s="11">
        <v>72.88</v>
      </c>
      <c r="D29" s="11">
        <v>245.0</v>
      </c>
      <c r="E29" s="11">
        <v>4.61</v>
      </c>
      <c r="F29" s="11">
        <f t="shared" si="1"/>
        <v>1.05227266</v>
      </c>
      <c r="G29" s="11">
        <v>22.0</v>
      </c>
      <c r="H29" s="11">
        <f t="shared" si="10"/>
        <v>0</v>
      </c>
      <c r="I29" s="11">
        <v>32.5</v>
      </c>
      <c r="J29" s="11">
        <f t="shared" si="19"/>
        <v>-0.5409789532</v>
      </c>
      <c r="K29" s="11">
        <v>118.0</v>
      </c>
      <c r="L29" s="11">
        <f t="shared" si="15"/>
        <v>-0.1193890285</v>
      </c>
      <c r="M29" s="11">
        <v>4.24</v>
      </c>
      <c r="N29" s="11">
        <f t="shared" si="20"/>
        <v>0.9940445563</v>
      </c>
      <c r="O29" s="11">
        <v>6.99</v>
      </c>
      <c r="P29" s="11">
        <f t="shared" si="21"/>
        <v>0.7459806428</v>
      </c>
      <c r="Q29" s="11">
        <f t="shared" si="3"/>
        <v>2.131929877</v>
      </c>
      <c r="R29" s="11">
        <f t="shared" si="4"/>
        <v>0.3553216462</v>
      </c>
      <c r="S29" s="11">
        <v>2.0</v>
      </c>
      <c r="T29" s="11">
        <v>50.0</v>
      </c>
      <c r="U29" s="11">
        <v>45.0</v>
      </c>
      <c r="V29" s="14"/>
      <c r="W29" s="11"/>
      <c r="X29" s="11"/>
      <c r="Y29" s="11"/>
      <c r="Z29" s="11"/>
      <c r="AA29" s="11">
        <v>0.0</v>
      </c>
      <c r="AB29" s="11"/>
      <c r="AC29" s="14"/>
      <c r="AD29" s="11"/>
      <c r="AE29" s="11"/>
      <c r="AF29" s="11"/>
      <c r="AG29" s="11"/>
      <c r="AH29" s="11">
        <v>0.0</v>
      </c>
      <c r="AI29" s="11"/>
      <c r="AJ29" s="14"/>
      <c r="AK29" s="11"/>
      <c r="AL29" s="11"/>
      <c r="AM29" s="11"/>
      <c r="AN29" s="11"/>
      <c r="AO29" s="11">
        <v>0.0</v>
      </c>
      <c r="AP29" s="11"/>
      <c r="AQ29" s="14"/>
      <c r="AR29" s="11"/>
      <c r="AS29" s="11"/>
      <c r="AT29" s="11"/>
      <c r="AU29" s="11"/>
      <c r="AV29" s="11">
        <v>0.0</v>
      </c>
      <c r="AW29" s="11"/>
      <c r="AX29" s="14"/>
      <c r="AY29" s="11"/>
      <c r="AZ29" s="11"/>
      <c r="BA29" s="11"/>
      <c r="BB29" s="11"/>
      <c r="BC29" s="11">
        <v>0.0</v>
      </c>
      <c r="BD29" s="11"/>
      <c r="BE29" s="11"/>
    </row>
    <row r="30" ht="15.75" customHeight="1">
      <c r="A30" s="11" t="s">
        <v>237</v>
      </c>
      <c r="B30" s="11" t="s">
        <v>13</v>
      </c>
      <c r="C30" s="11">
        <v>75.75</v>
      </c>
      <c r="D30" s="11">
        <v>242.0</v>
      </c>
      <c r="E30" s="11">
        <v>4.68</v>
      </c>
      <c r="F30" s="11">
        <f t="shared" si="1"/>
        <v>0.4531317675</v>
      </c>
      <c r="G30" s="11">
        <v>19.0</v>
      </c>
      <c r="H30" s="11">
        <f t="shared" si="10"/>
        <v>-0.75</v>
      </c>
      <c r="I30" s="11">
        <v>31.0</v>
      </c>
      <c r="J30" s="11">
        <f t="shared" si="19"/>
        <v>-1.089913479</v>
      </c>
      <c r="K30" s="11">
        <v>118.0</v>
      </c>
      <c r="L30" s="11">
        <f t="shared" si="15"/>
        <v>-0.1193890285</v>
      </c>
      <c r="M30" s="11">
        <v>4.53</v>
      </c>
      <c r="N30" s="11">
        <f t="shared" si="20"/>
        <v>-1.614139018</v>
      </c>
      <c r="O30" s="11">
        <v>7.44</v>
      </c>
      <c r="P30" s="11">
        <f t="shared" si="21"/>
        <v>-1.204519203</v>
      </c>
      <c r="Q30" s="11">
        <f t="shared" si="3"/>
        <v>-4.324828961</v>
      </c>
      <c r="R30" s="11">
        <f t="shared" si="4"/>
        <v>-0.7208048268</v>
      </c>
      <c r="S30" s="11"/>
      <c r="T30" s="11"/>
      <c r="U30" s="11"/>
      <c r="V30" s="14"/>
      <c r="W30" s="11">
        <v>6.0</v>
      </c>
      <c r="X30" s="11">
        <v>108.0</v>
      </c>
      <c r="Y30" s="11">
        <v>0.0</v>
      </c>
      <c r="Z30" s="11">
        <v>0.0</v>
      </c>
      <c r="AA30" s="11">
        <v>108.0</v>
      </c>
      <c r="AB30" s="11">
        <v>18.0</v>
      </c>
      <c r="AC30" s="14"/>
      <c r="AD30" s="11">
        <v>13.0</v>
      </c>
      <c r="AE30" s="11">
        <v>546.0</v>
      </c>
      <c r="AF30" s="11">
        <v>0.0</v>
      </c>
      <c r="AG30" s="11">
        <v>0.0</v>
      </c>
      <c r="AH30" s="11">
        <v>546.0</v>
      </c>
      <c r="AI30" s="11">
        <v>42.0</v>
      </c>
      <c r="AJ30" s="14"/>
      <c r="AK30" s="11">
        <v>13.0</v>
      </c>
      <c r="AL30" s="11">
        <v>607.0</v>
      </c>
      <c r="AM30" s="11">
        <v>0.0</v>
      </c>
      <c r="AN30" s="11">
        <v>0.0</v>
      </c>
      <c r="AO30" s="11">
        <v>607.0</v>
      </c>
      <c r="AP30" s="11">
        <v>46.6923076923077</v>
      </c>
      <c r="AQ30" s="14"/>
      <c r="AR30" s="11">
        <v>13.0</v>
      </c>
      <c r="AS30" s="11">
        <v>565.0</v>
      </c>
      <c r="AT30" s="11">
        <v>0.0</v>
      </c>
      <c r="AU30" s="11">
        <v>0.0</v>
      </c>
      <c r="AV30" s="11">
        <v>565.0</v>
      </c>
      <c r="AW30" s="11">
        <v>43.4615384615385</v>
      </c>
      <c r="AX30" s="14"/>
      <c r="AY30" s="11">
        <v>15.0</v>
      </c>
      <c r="AZ30" s="11">
        <v>403.0</v>
      </c>
      <c r="BA30" s="11">
        <v>0.0</v>
      </c>
      <c r="BB30" s="11">
        <v>0.0</v>
      </c>
      <c r="BC30" s="11">
        <v>403.0</v>
      </c>
      <c r="BD30" s="11">
        <v>26.8666666666667</v>
      </c>
      <c r="BE30" s="11"/>
    </row>
    <row r="31" ht="15.75" customHeight="1">
      <c r="A31" s="11" t="s">
        <v>269</v>
      </c>
      <c r="B31" s="11" t="s">
        <v>13</v>
      </c>
      <c r="C31" s="11">
        <v>71.75</v>
      </c>
      <c r="D31" s="11">
        <v>246.0</v>
      </c>
      <c r="E31" s="11">
        <v>4.81</v>
      </c>
      <c r="F31" s="11">
        <f t="shared" si="1"/>
        <v>-0.6595584615</v>
      </c>
      <c r="G31" s="11">
        <v>25.0</v>
      </c>
      <c r="H31" s="11">
        <f t="shared" si="10"/>
        <v>0.75</v>
      </c>
      <c r="I31" s="11">
        <v>33.0</v>
      </c>
      <c r="J31" s="11">
        <f t="shared" si="19"/>
        <v>-0.3580007779</v>
      </c>
      <c r="K31" s="11">
        <v>119.0</v>
      </c>
      <c r="L31" s="11">
        <f t="shared" si="15"/>
        <v>0.04341419219</v>
      </c>
      <c r="M31" s="11"/>
      <c r="N31" s="11"/>
      <c r="O31" s="11"/>
      <c r="P31" s="11"/>
      <c r="Q31" s="11">
        <f t="shared" si="3"/>
        <v>-0.2241450472</v>
      </c>
      <c r="R31" s="11">
        <f t="shared" si="4"/>
        <v>-0.05603626181</v>
      </c>
      <c r="S31" s="11">
        <v>2.0</v>
      </c>
      <c r="T31" s="11">
        <v>45.0</v>
      </c>
      <c r="U31" s="11">
        <v>41.0</v>
      </c>
      <c r="V31" s="14"/>
      <c r="W31" s="11">
        <v>13.0</v>
      </c>
      <c r="X31" s="11">
        <v>0.0</v>
      </c>
      <c r="Y31" s="11">
        <v>1.0</v>
      </c>
      <c r="Z31" s="11">
        <v>207.0</v>
      </c>
      <c r="AA31" s="11">
        <v>208.0</v>
      </c>
      <c r="AB31" s="11">
        <v>16.0</v>
      </c>
      <c r="AC31" s="14"/>
      <c r="AD31" s="11">
        <v>16.0</v>
      </c>
      <c r="AE31" s="11">
        <v>0.0</v>
      </c>
      <c r="AF31" s="11">
        <v>317.0</v>
      </c>
      <c r="AG31" s="11">
        <v>20.0</v>
      </c>
      <c r="AH31" s="11">
        <v>337.0</v>
      </c>
      <c r="AI31" s="11">
        <v>21.0625</v>
      </c>
      <c r="AJ31" s="14"/>
      <c r="AK31" s="11">
        <v>16.0</v>
      </c>
      <c r="AL31" s="11">
        <v>0.0</v>
      </c>
      <c r="AM31" s="11">
        <v>926.0</v>
      </c>
      <c r="AN31" s="11">
        <v>67.0</v>
      </c>
      <c r="AO31" s="11">
        <v>993.0</v>
      </c>
      <c r="AP31" s="11">
        <v>62.0625</v>
      </c>
      <c r="AQ31" s="14"/>
      <c r="AR31" s="11">
        <v>16.0</v>
      </c>
      <c r="AS31" s="11">
        <v>0.0</v>
      </c>
      <c r="AT31" s="11">
        <v>1003.0</v>
      </c>
      <c r="AU31" s="11">
        <v>48.0</v>
      </c>
      <c r="AV31" s="11">
        <v>1051.0</v>
      </c>
      <c r="AW31" s="11">
        <v>65.6875</v>
      </c>
      <c r="AX31" s="14"/>
      <c r="AY31" s="11">
        <v>9.0</v>
      </c>
      <c r="AZ31" s="11">
        <v>0.0</v>
      </c>
      <c r="BA31" s="11">
        <v>198.0</v>
      </c>
      <c r="BB31" s="11">
        <v>5.0</v>
      </c>
      <c r="BC31" s="11">
        <v>203.0</v>
      </c>
      <c r="BD31" s="11">
        <v>22.5555555555556</v>
      </c>
      <c r="BE31" s="11"/>
    </row>
    <row r="32" ht="15.75" customHeight="1">
      <c r="A32" s="11" t="s">
        <v>270</v>
      </c>
      <c r="B32" s="11" t="s">
        <v>13</v>
      </c>
      <c r="C32" s="11">
        <v>73.38</v>
      </c>
      <c r="D32" s="11">
        <v>243.0</v>
      </c>
      <c r="E32" s="11">
        <v>4.72</v>
      </c>
      <c r="F32" s="11">
        <f t="shared" si="1"/>
        <v>0.1107655432</v>
      </c>
      <c r="G32" s="11">
        <v>23.0</v>
      </c>
      <c r="H32" s="11">
        <f t="shared" si="10"/>
        <v>0.25</v>
      </c>
      <c r="I32" s="11"/>
      <c r="J32" s="11"/>
      <c r="K32" s="11">
        <v>113.0</v>
      </c>
      <c r="L32" s="11">
        <f t="shared" si="15"/>
        <v>-0.9334051322</v>
      </c>
      <c r="M32" s="11"/>
      <c r="N32" s="11"/>
      <c r="O32" s="11"/>
      <c r="P32" s="11"/>
      <c r="Q32" s="11">
        <f t="shared" si="3"/>
        <v>-0.572639589</v>
      </c>
      <c r="R32" s="11">
        <f t="shared" si="4"/>
        <v>-0.190879863</v>
      </c>
      <c r="S32" s="11"/>
      <c r="T32" s="11"/>
      <c r="U32" s="11"/>
      <c r="V32" s="14"/>
      <c r="W32" s="11">
        <v>16.0</v>
      </c>
      <c r="X32" s="11">
        <v>0.0</v>
      </c>
      <c r="Y32" s="11">
        <v>15.0</v>
      </c>
      <c r="Z32" s="11">
        <v>303.0</v>
      </c>
      <c r="AA32" s="11">
        <v>318.0</v>
      </c>
      <c r="AB32" s="11">
        <v>19.875</v>
      </c>
      <c r="AC32" s="14"/>
      <c r="AD32" s="11">
        <v>5.0</v>
      </c>
      <c r="AE32" s="11">
        <v>0.0</v>
      </c>
      <c r="AF32" s="11">
        <v>0.0</v>
      </c>
      <c r="AG32" s="11">
        <v>67.0</v>
      </c>
      <c r="AH32" s="11">
        <v>67.0</v>
      </c>
      <c r="AI32" s="11">
        <v>13.4</v>
      </c>
      <c r="AJ32" s="14"/>
      <c r="AK32" s="11">
        <v>5.0</v>
      </c>
      <c r="AL32" s="11">
        <v>0.0</v>
      </c>
      <c r="AM32" s="11">
        <v>32.0</v>
      </c>
      <c r="AN32" s="11">
        <v>116.0</v>
      </c>
      <c r="AO32" s="11">
        <v>148.0</v>
      </c>
      <c r="AP32" s="11">
        <v>29.6</v>
      </c>
      <c r="AQ32" s="14"/>
      <c r="AR32" s="11"/>
      <c r="AS32" s="11"/>
      <c r="AT32" s="11"/>
      <c r="AU32" s="11"/>
      <c r="AV32" s="11">
        <v>0.0</v>
      </c>
      <c r="AW32" s="11"/>
      <c r="AX32" s="14"/>
      <c r="AY32" s="11"/>
      <c r="AZ32" s="11"/>
      <c r="BA32" s="11"/>
      <c r="BB32" s="11"/>
      <c r="BC32" s="11">
        <v>0.0</v>
      </c>
      <c r="BD32" s="11"/>
      <c r="BE32" s="11"/>
    </row>
    <row r="33" ht="15.75" customHeight="1">
      <c r="A33" s="11" t="s">
        <v>299</v>
      </c>
      <c r="B33" s="11" t="s">
        <v>13</v>
      </c>
      <c r="C33" s="11">
        <v>73.25</v>
      </c>
      <c r="D33" s="11">
        <v>241.0</v>
      </c>
      <c r="E33" s="11">
        <v>4.82</v>
      </c>
      <c r="F33" s="11">
        <f t="shared" si="1"/>
        <v>-0.7451500176</v>
      </c>
      <c r="G33" s="11"/>
      <c r="H33" s="11"/>
      <c r="I33" s="11">
        <v>33.0</v>
      </c>
      <c r="J33" s="11">
        <f t="shared" ref="J33:J36" si="22">STANDARDIZE(I33,$I$38,$I$39)</f>
        <v>-0.3580007779</v>
      </c>
      <c r="K33" s="11">
        <v>113.0</v>
      </c>
      <c r="L33" s="11">
        <f t="shared" si="15"/>
        <v>-0.9334051322</v>
      </c>
      <c r="M33" s="11">
        <v>4.27</v>
      </c>
      <c r="N33" s="11">
        <f>STANDARDIZE(M33,$M$38,$M$39)*-1</f>
        <v>0.7242324624</v>
      </c>
      <c r="O33" s="11">
        <v>7.13</v>
      </c>
      <c r="P33" s="11">
        <f>STANDARDIZE(O33,$O$38,$O$39)*-1</f>
        <v>0.1391584685</v>
      </c>
      <c r="Q33" s="11">
        <f t="shared" si="3"/>
        <v>-1.173164997</v>
      </c>
      <c r="R33" s="11">
        <f t="shared" si="4"/>
        <v>-0.2346329993</v>
      </c>
      <c r="S33" s="11">
        <v>2.0</v>
      </c>
      <c r="T33" s="11">
        <v>38.0</v>
      </c>
      <c r="U33" s="11">
        <v>36.0</v>
      </c>
      <c r="V33" s="14"/>
      <c r="W33" s="11">
        <v>13.0</v>
      </c>
      <c r="X33" s="11">
        <v>0.0</v>
      </c>
      <c r="Y33" s="11">
        <v>524.0</v>
      </c>
      <c r="Z33" s="11">
        <v>107.0</v>
      </c>
      <c r="AA33" s="11">
        <v>631.0</v>
      </c>
      <c r="AB33" s="11">
        <v>48.5384615384615</v>
      </c>
      <c r="AC33" s="14"/>
      <c r="AD33" s="11">
        <v>10.0</v>
      </c>
      <c r="AE33" s="11">
        <v>0.0</v>
      </c>
      <c r="AF33" s="11">
        <v>457.0</v>
      </c>
      <c r="AG33" s="11">
        <v>51.0</v>
      </c>
      <c r="AH33" s="11">
        <v>508.0</v>
      </c>
      <c r="AI33" s="11">
        <v>50.8</v>
      </c>
      <c r="AJ33" s="14"/>
      <c r="AK33" s="11">
        <v>12.0</v>
      </c>
      <c r="AL33" s="11">
        <v>0.0</v>
      </c>
      <c r="AM33" s="11">
        <v>710.0</v>
      </c>
      <c r="AN33" s="11">
        <v>21.0</v>
      </c>
      <c r="AO33" s="11">
        <v>731.0</v>
      </c>
      <c r="AP33" s="11">
        <v>60.9166666666667</v>
      </c>
      <c r="AQ33" s="14"/>
      <c r="AR33" s="11">
        <v>3.0</v>
      </c>
      <c r="AS33" s="11">
        <v>0.0</v>
      </c>
      <c r="AT33" s="11">
        <v>142.0</v>
      </c>
      <c r="AU33" s="11">
        <v>8.0</v>
      </c>
      <c r="AV33" s="11">
        <v>150.0</v>
      </c>
      <c r="AW33" s="11">
        <v>50.0</v>
      </c>
      <c r="AX33" s="14"/>
      <c r="AY33" s="11">
        <v>16.0</v>
      </c>
      <c r="AZ33" s="11">
        <v>0.0</v>
      </c>
      <c r="BA33" s="11">
        <v>501.0</v>
      </c>
      <c r="BB33" s="11">
        <v>73.0</v>
      </c>
      <c r="BC33" s="11">
        <v>574.0</v>
      </c>
      <c r="BD33" s="11">
        <v>35.875</v>
      </c>
      <c r="BE33" s="11"/>
    </row>
    <row r="34" ht="15.75" customHeight="1">
      <c r="A34" s="11" t="s">
        <v>376</v>
      </c>
      <c r="B34" s="11" t="s">
        <v>13</v>
      </c>
      <c r="C34" s="11">
        <v>72.88</v>
      </c>
      <c r="D34" s="11">
        <v>246.0</v>
      </c>
      <c r="E34" s="11">
        <v>4.91</v>
      </c>
      <c r="F34" s="11">
        <f t="shared" si="1"/>
        <v>-1.515474022</v>
      </c>
      <c r="G34" s="11">
        <v>22.0</v>
      </c>
      <c r="H34" s="11">
        <f t="shared" ref="H34:H36" si="23">STANDARDIZE(G34,$G$38,$G$39)</f>
        <v>0</v>
      </c>
      <c r="I34" s="11">
        <v>32.5</v>
      </c>
      <c r="J34" s="11">
        <f t="shared" si="22"/>
        <v>-0.5409789532</v>
      </c>
      <c r="K34" s="11">
        <v>117.0</v>
      </c>
      <c r="L34" s="11">
        <f t="shared" si="15"/>
        <v>-0.2821922493</v>
      </c>
      <c r="M34" s="11"/>
      <c r="N34" s="11"/>
      <c r="O34" s="11"/>
      <c r="P34" s="11"/>
      <c r="Q34" s="11">
        <f t="shared" si="3"/>
        <v>-2.338645225</v>
      </c>
      <c r="R34" s="11">
        <f t="shared" si="4"/>
        <v>-0.5846613062</v>
      </c>
      <c r="S34" s="11">
        <v>7.0</v>
      </c>
      <c r="T34" s="11">
        <v>232.0</v>
      </c>
      <c r="U34" s="11">
        <v>183.0</v>
      </c>
      <c r="V34" s="14"/>
      <c r="W34" s="11">
        <v>7.0</v>
      </c>
      <c r="X34" s="11">
        <v>0.0</v>
      </c>
      <c r="Y34" s="11">
        <v>0.0</v>
      </c>
      <c r="Z34" s="11">
        <v>90.0</v>
      </c>
      <c r="AA34" s="11">
        <v>90.0</v>
      </c>
      <c r="AB34" s="11">
        <v>12.8571428571429</v>
      </c>
      <c r="AC34" s="14"/>
      <c r="AD34" s="11">
        <v>14.0</v>
      </c>
      <c r="AE34" s="11">
        <v>0.0</v>
      </c>
      <c r="AF34" s="11">
        <v>357.0</v>
      </c>
      <c r="AG34" s="11">
        <v>119.0</v>
      </c>
      <c r="AH34" s="11">
        <v>476.0</v>
      </c>
      <c r="AI34" s="11">
        <v>34.0</v>
      </c>
      <c r="AJ34" s="14"/>
      <c r="AK34" s="11">
        <v>1.0</v>
      </c>
      <c r="AL34" s="11">
        <v>0.0</v>
      </c>
      <c r="AM34" s="11">
        <v>15.0</v>
      </c>
      <c r="AN34" s="11">
        <v>1.0</v>
      </c>
      <c r="AO34" s="11">
        <v>16.0</v>
      </c>
      <c r="AP34" s="11">
        <v>16.0</v>
      </c>
      <c r="AQ34" s="14"/>
      <c r="AR34" s="11">
        <v>7.0</v>
      </c>
      <c r="AS34" s="11">
        <v>0.0</v>
      </c>
      <c r="AT34" s="11">
        <v>0.0</v>
      </c>
      <c r="AU34" s="11">
        <v>81.0</v>
      </c>
      <c r="AV34" s="11">
        <v>81.0</v>
      </c>
      <c r="AW34" s="11">
        <v>11.5714285714286</v>
      </c>
      <c r="AX34" s="14"/>
      <c r="AY34" s="11"/>
      <c r="AZ34" s="11"/>
      <c r="BA34" s="11"/>
      <c r="BB34" s="11"/>
      <c r="BC34" s="11">
        <v>0.0</v>
      </c>
      <c r="BD34" s="11"/>
      <c r="BE34" s="11"/>
    </row>
    <row r="35" ht="15.75" customHeight="1">
      <c r="A35" s="11" t="s">
        <v>393</v>
      </c>
      <c r="B35" s="11" t="s">
        <v>13</v>
      </c>
      <c r="C35" s="11">
        <v>72.88</v>
      </c>
      <c r="D35" s="11">
        <v>240.0</v>
      </c>
      <c r="E35" s="11">
        <v>4.84</v>
      </c>
      <c r="F35" s="11">
        <f t="shared" si="1"/>
        <v>-0.9163331298</v>
      </c>
      <c r="G35" s="11">
        <v>19.0</v>
      </c>
      <c r="H35" s="11">
        <f t="shared" si="23"/>
        <v>-0.75</v>
      </c>
      <c r="I35" s="11">
        <v>33.0</v>
      </c>
      <c r="J35" s="11">
        <f t="shared" si="22"/>
        <v>-0.3580007779</v>
      </c>
      <c r="K35" s="11">
        <v>118.0</v>
      </c>
      <c r="L35" s="11">
        <f t="shared" si="15"/>
        <v>-0.1193890285</v>
      </c>
      <c r="M35" s="11">
        <v>4.2</v>
      </c>
      <c r="N35" s="11">
        <f t="shared" ref="N35:N36" si="24">STANDARDIZE(M35,$M$38,$M$39)*-1</f>
        <v>1.353794015</v>
      </c>
      <c r="O35" s="11">
        <v>6.99</v>
      </c>
      <c r="P35" s="11">
        <f t="shared" ref="P35:P36" si="25">STANDARDIZE(O35,$O$38,$O$39)*-1</f>
        <v>0.7459806428</v>
      </c>
      <c r="Q35" s="11">
        <f t="shared" si="3"/>
        <v>-0.04394827864</v>
      </c>
      <c r="R35" s="11">
        <f t="shared" si="4"/>
        <v>-0.007324713106</v>
      </c>
      <c r="S35" s="11">
        <v>7.0</v>
      </c>
      <c r="T35" s="11">
        <v>235.0</v>
      </c>
      <c r="U35" s="11">
        <v>186.0</v>
      </c>
      <c r="V35" s="14"/>
      <c r="W35" s="11">
        <v>2.0</v>
      </c>
      <c r="X35" s="11">
        <v>0.0</v>
      </c>
      <c r="Y35" s="11">
        <v>1.0</v>
      </c>
      <c r="Z35" s="11">
        <v>10.0</v>
      </c>
      <c r="AA35" s="11">
        <v>11.0</v>
      </c>
      <c r="AB35" s="11">
        <v>5.5</v>
      </c>
      <c r="AC35" s="14"/>
      <c r="AD35" s="11">
        <v>3.0</v>
      </c>
      <c r="AE35" s="11">
        <v>0.0</v>
      </c>
      <c r="AF35" s="11">
        <v>3.0</v>
      </c>
      <c r="AG35" s="11">
        <v>51.0</v>
      </c>
      <c r="AH35" s="11">
        <v>54.0</v>
      </c>
      <c r="AI35" s="11">
        <v>18.0</v>
      </c>
      <c r="AJ35" s="14"/>
      <c r="AK35" s="11"/>
      <c r="AL35" s="11"/>
      <c r="AM35" s="11"/>
      <c r="AN35" s="11"/>
      <c r="AO35" s="11">
        <v>0.0</v>
      </c>
      <c r="AP35" s="11"/>
      <c r="AQ35" s="14"/>
      <c r="AR35" s="11"/>
      <c r="AS35" s="11"/>
      <c r="AT35" s="11"/>
      <c r="AU35" s="11"/>
      <c r="AV35" s="11">
        <v>0.0</v>
      </c>
      <c r="AW35" s="11"/>
      <c r="AX35" s="14"/>
      <c r="AY35" s="11"/>
      <c r="AZ35" s="11"/>
      <c r="BA35" s="11"/>
      <c r="BB35" s="11"/>
      <c r="BC35" s="11">
        <v>0.0</v>
      </c>
      <c r="BD35" s="11"/>
      <c r="BE35" s="11"/>
    </row>
    <row r="36" ht="15.75" customHeight="1">
      <c r="A36" s="11" t="s">
        <v>409</v>
      </c>
      <c r="B36" s="11" t="s">
        <v>13</v>
      </c>
      <c r="C36" s="11">
        <v>73.0</v>
      </c>
      <c r="D36" s="11">
        <v>235.0</v>
      </c>
      <c r="E36" s="11">
        <v>4.78</v>
      </c>
      <c r="F36" s="11">
        <f t="shared" si="1"/>
        <v>-0.4027837933</v>
      </c>
      <c r="G36" s="11">
        <v>21.0</v>
      </c>
      <c r="H36" s="11">
        <f t="shared" si="23"/>
        <v>-0.25</v>
      </c>
      <c r="I36" s="11">
        <v>31.5</v>
      </c>
      <c r="J36" s="11">
        <f t="shared" si="22"/>
        <v>-0.906935304</v>
      </c>
      <c r="K36" s="11">
        <v>111.0</v>
      </c>
      <c r="L36" s="11">
        <f t="shared" si="15"/>
        <v>-1.259011574</v>
      </c>
      <c r="M36" s="11">
        <v>4.51</v>
      </c>
      <c r="N36" s="11">
        <f t="shared" si="24"/>
        <v>-1.434264288</v>
      </c>
      <c r="O36" s="11">
        <v>7.41</v>
      </c>
      <c r="P36" s="11">
        <f t="shared" si="25"/>
        <v>-1.07448588</v>
      </c>
      <c r="Q36" s="11">
        <f t="shared" si="3"/>
        <v>-5.327480839</v>
      </c>
      <c r="R36" s="11">
        <f t="shared" si="4"/>
        <v>-0.8879134732</v>
      </c>
      <c r="S36" s="11"/>
      <c r="T36" s="11"/>
      <c r="U36" s="11"/>
      <c r="V36" s="14"/>
      <c r="W36" s="11"/>
      <c r="X36" s="11"/>
      <c r="Y36" s="11"/>
      <c r="Z36" s="11"/>
      <c r="AA36" s="11">
        <v>0.0</v>
      </c>
      <c r="AB36" s="11"/>
      <c r="AC36" s="14"/>
      <c r="AD36" s="11"/>
      <c r="AE36" s="11"/>
      <c r="AF36" s="11"/>
      <c r="AG36" s="11"/>
      <c r="AH36" s="11">
        <v>0.0</v>
      </c>
      <c r="AI36" s="11"/>
      <c r="AJ36" s="14"/>
      <c r="AK36" s="11"/>
      <c r="AL36" s="11"/>
      <c r="AM36" s="11"/>
      <c r="AN36" s="11"/>
      <c r="AO36" s="11">
        <v>0.0</v>
      </c>
      <c r="AP36" s="11"/>
      <c r="AQ36" s="14"/>
      <c r="AR36" s="11"/>
      <c r="AS36" s="11"/>
      <c r="AT36" s="11"/>
      <c r="AU36" s="11"/>
      <c r="AV36" s="11">
        <v>0.0</v>
      </c>
      <c r="AW36" s="11"/>
      <c r="AX36" s="14"/>
      <c r="AY36" s="11"/>
      <c r="AZ36" s="11"/>
      <c r="BA36" s="11"/>
      <c r="BB36" s="11"/>
      <c r="BC36" s="11">
        <v>0.0</v>
      </c>
      <c r="BD36" s="11"/>
      <c r="BE36" s="11"/>
    </row>
    <row r="37" ht="15.75" customHeight="1"/>
    <row r="38" ht="15.75" customHeight="1">
      <c r="B38" s="11" t="s">
        <v>479</v>
      </c>
      <c r="C38" s="16">
        <f t="shared" ref="C38:P38" si="26">AVERAGE(C3:C36)</f>
        <v>73.55294118</v>
      </c>
      <c r="D38" s="16">
        <f t="shared" si="26"/>
        <v>241.2352941</v>
      </c>
      <c r="E38" s="16">
        <f t="shared" si="26"/>
        <v>4.732941176</v>
      </c>
      <c r="F38" s="16">
        <f t="shared" si="26"/>
        <v>0</v>
      </c>
      <c r="G38" s="16">
        <f t="shared" si="26"/>
        <v>22</v>
      </c>
      <c r="H38" s="16">
        <f t="shared" si="26"/>
        <v>0</v>
      </c>
      <c r="I38" s="16">
        <f t="shared" si="26"/>
        <v>33.97826087</v>
      </c>
      <c r="J38" s="16">
        <f t="shared" si="26"/>
        <v>0</v>
      </c>
      <c r="K38" s="16">
        <f t="shared" si="26"/>
        <v>118.7333333</v>
      </c>
      <c r="L38" s="16">
        <f t="shared" si="26"/>
        <v>0</v>
      </c>
      <c r="M38" s="16">
        <f t="shared" si="26"/>
        <v>4.350526316</v>
      </c>
      <c r="N38" s="16">
        <f t="shared" si="26"/>
        <v>0</v>
      </c>
      <c r="O38" s="16">
        <f t="shared" si="26"/>
        <v>7.162105263</v>
      </c>
      <c r="P38" s="16">
        <f t="shared" si="26"/>
        <v>0</v>
      </c>
    </row>
    <row r="39" ht="15.75" customHeight="1">
      <c r="B39" s="11" t="s">
        <v>480</v>
      </c>
      <c r="C39" s="16">
        <f t="shared" ref="C39:P39" si="27">_xlfn.STDEV.P(C3:C36)</f>
        <v>1.179839295</v>
      </c>
      <c r="D39" s="16">
        <f t="shared" si="27"/>
        <v>5.866449089</v>
      </c>
      <c r="E39" s="16">
        <f t="shared" si="27"/>
        <v>0.1168339549</v>
      </c>
      <c r="F39" s="16">
        <f t="shared" si="27"/>
        <v>1</v>
      </c>
      <c r="G39" s="16">
        <f t="shared" si="27"/>
        <v>4</v>
      </c>
      <c r="H39" s="16">
        <f t="shared" si="27"/>
        <v>1</v>
      </c>
      <c r="I39" s="16">
        <f t="shared" si="27"/>
        <v>2.732566324</v>
      </c>
      <c r="J39" s="16">
        <f t="shared" si="27"/>
        <v>1</v>
      </c>
      <c r="K39" s="16">
        <f t="shared" si="27"/>
        <v>6.142384626</v>
      </c>
      <c r="L39" s="16">
        <f t="shared" si="27"/>
        <v>1</v>
      </c>
      <c r="M39" s="16">
        <f t="shared" si="27"/>
        <v>0.1111884926</v>
      </c>
      <c r="N39" s="16">
        <f t="shared" si="27"/>
        <v>1</v>
      </c>
      <c r="O39" s="16">
        <f t="shared" si="27"/>
        <v>0.2307100926</v>
      </c>
      <c r="P39" s="16">
        <f t="shared" si="27"/>
        <v>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U1"/>
    <mergeCell ref="W1:AB1"/>
    <mergeCell ref="AD1:AI1"/>
    <mergeCell ref="AK1:AP1"/>
    <mergeCell ref="AR1:AW1"/>
    <mergeCell ref="AY1:BD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9" width="8.57"/>
    <col customWidth="1" min="10" max="10" width="12.29"/>
    <col customWidth="1" min="11" max="57" width="8.57"/>
  </cols>
  <sheetData>
    <row r="1">
      <c r="A1" s="12" t="s">
        <v>458</v>
      </c>
      <c r="V1" s="13"/>
      <c r="W1" s="12">
        <v>2013.0</v>
      </c>
      <c r="AC1" s="13"/>
      <c r="AD1" s="12">
        <v>2014.0</v>
      </c>
      <c r="AJ1" s="13"/>
      <c r="AK1" s="12">
        <v>2015.0</v>
      </c>
      <c r="AQ1" s="13"/>
      <c r="AR1" s="12">
        <v>2016.0</v>
      </c>
      <c r="AX1" s="13"/>
      <c r="AY1" s="12">
        <v>2017.0</v>
      </c>
      <c r="BE1" s="11"/>
    </row>
    <row r="2">
      <c r="A2" s="12" t="s">
        <v>1</v>
      </c>
      <c r="B2" s="12" t="s">
        <v>459</v>
      </c>
      <c r="C2" s="12" t="s">
        <v>4</v>
      </c>
      <c r="D2" s="12" t="s">
        <v>5</v>
      </c>
      <c r="E2" s="12" t="s">
        <v>6</v>
      </c>
      <c r="F2" s="12" t="s">
        <v>460</v>
      </c>
      <c r="G2" s="12" t="s">
        <v>7</v>
      </c>
      <c r="H2" s="12" t="s">
        <v>461</v>
      </c>
      <c r="I2" s="12" t="s">
        <v>462</v>
      </c>
      <c r="J2" s="12" t="s">
        <v>463</v>
      </c>
      <c r="K2" s="12" t="s">
        <v>464</v>
      </c>
      <c r="L2" s="12" t="s">
        <v>465</v>
      </c>
      <c r="M2" s="12" t="s">
        <v>10</v>
      </c>
      <c r="N2" s="12" t="s">
        <v>466</v>
      </c>
      <c r="O2" s="12" t="s">
        <v>11</v>
      </c>
      <c r="P2" s="12" t="s">
        <v>467</v>
      </c>
      <c r="Q2" s="12" t="s">
        <v>468</v>
      </c>
      <c r="R2" s="12" t="s">
        <v>469</v>
      </c>
      <c r="S2" s="12" t="s">
        <v>470</v>
      </c>
      <c r="T2" s="12" t="s">
        <v>471</v>
      </c>
      <c r="U2" s="12" t="s">
        <v>472</v>
      </c>
      <c r="V2" s="13"/>
      <c r="W2" s="12" t="s">
        <v>473</v>
      </c>
      <c r="X2" s="12" t="s">
        <v>474</v>
      </c>
      <c r="Y2" s="12" t="s">
        <v>475</v>
      </c>
      <c r="Z2" s="12" t="s">
        <v>476</v>
      </c>
      <c r="AA2" s="12" t="s">
        <v>477</v>
      </c>
      <c r="AB2" s="12" t="s">
        <v>478</v>
      </c>
      <c r="AC2" s="13"/>
      <c r="AD2" s="12" t="s">
        <v>473</v>
      </c>
      <c r="AE2" s="12" t="s">
        <v>474</v>
      </c>
      <c r="AF2" s="12" t="s">
        <v>475</v>
      </c>
      <c r="AG2" s="12" t="s">
        <v>476</v>
      </c>
      <c r="AH2" s="12" t="s">
        <v>477</v>
      </c>
      <c r="AI2" s="12" t="s">
        <v>478</v>
      </c>
      <c r="AJ2" s="13"/>
      <c r="AK2" s="12" t="s">
        <v>473</v>
      </c>
      <c r="AL2" s="12" t="s">
        <v>474</v>
      </c>
      <c r="AM2" s="12" t="s">
        <v>475</v>
      </c>
      <c r="AN2" s="12" t="s">
        <v>476</v>
      </c>
      <c r="AO2" s="12" t="s">
        <v>477</v>
      </c>
      <c r="AP2" s="12" t="s">
        <v>478</v>
      </c>
      <c r="AQ2" s="13"/>
      <c r="AR2" s="12" t="s">
        <v>473</v>
      </c>
      <c r="AS2" s="12" t="s">
        <v>474</v>
      </c>
      <c r="AT2" s="12" t="s">
        <v>475</v>
      </c>
      <c r="AU2" s="12" t="s">
        <v>476</v>
      </c>
      <c r="AV2" s="12" t="s">
        <v>477</v>
      </c>
      <c r="AW2" s="12" t="s">
        <v>478</v>
      </c>
      <c r="AX2" s="13"/>
      <c r="AY2" s="12" t="s">
        <v>473</v>
      </c>
      <c r="AZ2" s="12" t="s">
        <v>474</v>
      </c>
      <c r="BA2" s="12" t="s">
        <v>475</v>
      </c>
      <c r="BB2" s="12" t="s">
        <v>476</v>
      </c>
      <c r="BC2" s="12" t="s">
        <v>477</v>
      </c>
      <c r="BD2" s="12" t="s">
        <v>478</v>
      </c>
      <c r="BE2" s="11"/>
    </row>
    <row r="3">
      <c r="A3" s="11" t="s">
        <v>39</v>
      </c>
      <c r="B3" s="11" t="s">
        <v>40</v>
      </c>
      <c r="C3" s="11">
        <v>75.13</v>
      </c>
      <c r="D3" s="11">
        <v>312.0</v>
      </c>
      <c r="E3" s="11">
        <v>4.95</v>
      </c>
      <c r="F3" s="11">
        <f t="shared" ref="F3:F54" si="1">STANDARDIZE(E3,$E$56,$E$57)*-1</f>
        <v>1.436225692</v>
      </c>
      <c r="G3" s="11">
        <v>27.0</v>
      </c>
      <c r="H3" s="11">
        <f>STANDARDIZE(G3,$G$56,$G$57)</f>
        <v>0.1694205217</v>
      </c>
      <c r="I3" s="11"/>
      <c r="J3" s="11"/>
      <c r="K3" s="11"/>
      <c r="L3" s="11"/>
      <c r="M3" s="11"/>
      <c r="N3" s="11"/>
      <c r="O3" s="11"/>
      <c r="P3" s="11"/>
      <c r="Q3" s="11">
        <f t="shared" ref="Q3:Q54" si="2">F3+H3+J3+L3+N3+P3</f>
        <v>1.605646214</v>
      </c>
      <c r="R3" s="11">
        <f t="shared" ref="R3:R54" si="3">AVERAGE(F3,H3,J3,L3,N3,P3)</f>
        <v>0.8028231069</v>
      </c>
      <c r="S3" s="11"/>
      <c r="T3" s="11"/>
      <c r="U3" s="11"/>
      <c r="V3" s="14"/>
      <c r="W3" s="11">
        <v>14.0</v>
      </c>
      <c r="X3" s="11">
        <v>81.0</v>
      </c>
      <c r="Y3" s="11">
        <v>0.0</v>
      </c>
      <c r="Z3" s="11">
        <v>71.0</v>
      </c>
      <c r="AA3" s="11">
        <v>152.0</v>
      </c>
      <c r="AB3" s="11">
        <v>10.8571428571429</v>
      </c>
      <c r="AC3" s="14"/>
      <c r="AD3" s="11">
        <v>14.0</v>
      </c>
      <c r="AE3" s="11">
        <v>419.0</v>
      </c>
      <c r="AF3" s="11">
        <v>0.0</v>
      </c>
      <c r="AG3" s="11">
        <v>68.0</v>
      </c>
      <c r="AH3" s="11">
        <v>487.0</v>
      </c>
      <c r="AI3" s="11">
        <v>34.7857142857143</v>
      </c>
      <c r="AJ3" s="14"/>
      <c r="AK3" s="11">
        <v>15.0</v>
      </c>
      <c r="AL3" s="11">
        <v>272.0</v>
      </c>
      <c r="AM3" s="11">
        <v>0.0</v>
      </c>
      <c r="AN3" s="11">
        <v>53.0</v>
      </c>
      <c r="AO3" s="11">
        <v>325.0</v>
      </c>
      <c r="AP3" s="11">
        <v>21.6666666666667</v>
      </c>
      <c r="AQ3" s="14"/>
      <c r="AR3" s="11">
        <v>14.0</v>
      </c>
      <c r="AS3" s="11">
        <v>373.0</v>
      </c>
      <c r="AT3" s="11">
        <v>0.0</v>
      </c>
      <c r="AU3" s="11">
        <v>45.0</v>
      </c>
      <c r="AV3" s="11">
        <v>418.0</v>
      </c>
      <c r="AW3" s="11">
        <v>29.8571428571429</v>
      </c>
      <c r="AX3" s="14"/>
      <c r="AY3" s="11"/>
      <c r="AZ3" s="11"/>
      <c r="BA3" s="11"/>
      <c r="BB3" s="11"/>
      <c r="BC3" s="11">
        <v>0.0</v>
      </c>
      <c r="BD3" s="11"/>
      <c r="BE3" s="11"/>
    </row>
    <row r="4">
      <c r="A4" s="11" t="s">
        <v>89</v>
      </c>
      <c r="B4" s="11" t="s">
        <v>40</v>
      </c>
      <c r="C4" s="11">
        <v>74.0</v>
      </c>
      <c r="D4" s="11">
        <v>317.0</v>
      </c>
      <c r="E4" s="11">
        <v>5.49</v>
      </c>
      <c r="F4" s="11">
        <f t="shared" si="1"/>
        <v>-1.275893839</v>
      </c>
      <c r="G4" s="11"/>
      <c r="H4" s="11"/>
      <c r="I4" s="11"/>
      <c r="J4" s="11"/>
      <c r="K4" s="11">
        <v>110.0</v>
      </c>
      <c r="L4" s="11">
        <f t="shared" ref="L4:L9" si="4">STANDARDIZE(K4,$K$56,$K$57)</f>
        <v>1.048722775</v>
      </c>
      <c r="M4" s="11"/>
      <c r="N4" s="11"/>
      <c r="O4" s="11"/>
      <c r="P4" s="11"/>
      <c r="Q4" s="11">
        <f t="shared" si="2"/>
        <v>-0.2271710641</v>
      </c>
      <c r="R4" s="11">
        <f t="shared" si="3"/>
        <v>-0.1135855321</v>
      </c>
      <c r="S4" s="11">
        <v>1.0</v>
      </c>
      <c r="T4" s="11">
        <v>10.0</v>
      </c>
      <c r="U4" s="11">
        <v>10.0</v>
      </c>
      <c r="V4" s="14"/>
      <c r="W4" s="11">
        <v>16.0</v>
      </c>
      <c r="X4" s="11">
        <v>1075.0</v>
      </c>
      <c r="Y4" s="11">
        <v>0.0</v>
      </c>
      <c r="Z4" s="11">
        <v>70.0</v>
      </c>
      <c r="AA4" s="11">
        <v>1145.0</v>
      </c>
      <c r="AB4" s="11">
        <v>71.5625</v>
      </c>
      <c r="AC4" s="14"/>
      <c r="AD4" s="11">
        <v>16.0</v>
      </c>
      <c r="AE4" s="11">
        <v>965.0</v>
      </c>
      <c r="AF4" s="11">
        <v>0.0</v>
      </c>
      <c r="AG4" s="11">
        <v>49.0</v>
      </c>
      <c r="AH4" s="11">
        <v>1014.0</v>
      </c>
      <c r="AI4" s="11">
        <v>63.375</v>
      </c>
      <c r="AJ4" s="14"/>
      <c r="AK4" s="11">
        <v>14.0</v>
      </c>
      <c r="AL4" s="11">
        <v>830.0</v>
      </c>
      <c r="AM4" s="11">
        <v>0.0</v>
      </c>
      <c r="AN4" s="11">
        <v>36.0</v>
      </c>
      <c r="AO4" s="11">
        <v>866.0</v>
      </c>
      <c r="AP4" s="11">
        <v>61.8571428571429</v>
      </c>
      <c r="AQ4" s="14"/>
      <c r="AR4" s="11">
        <v>2.0</v>
      </c>
      <c r="AS4" s="11">
        <v>134.0</v>
      </c>
      <c r="AT4" s="11">
        <v>0.0</v>
      </c>
      <c r="AU4" s="11">
        <v>5.0</v>
      </c>
      <c r="AV4" s="11">
        <v>139.0</v>
      </c>
      <c r="AW4" s="11">
        <v>69.5</v>
      </c>
      <c r="AX4" s="14"/>
      <c r="AY4" s="11">
        <v>11.0</v>
      </c>
      <c r="AZ4" s="11">
        <v>316.0</v>
      </c>
      <c r="BA4" s="11">
        <v>0.0</v>
      </c>
      <c r="BB4" s="11">
        <v>41.0</v>
      </c>
      <c r="BC4" s="11">
        <v>357.0</v>
      </c>
      <c r="BD4" s="11">
        <v>32.4545454545455</v>
      </c>
      <c r="BE4" s="11"/>
    </row>
    <row r="5">
      <c r="A5" s="11" t="s">
        <v>93</v>
      </c>
      <c r="B5" s="11" t="s">
        <v>40</v>
      </c>
      <c r="C5" s="11">
        <v>74.63</v>
      </c>
      <c r="D5" s="11">
        <v>305.0</v>
      </c>
      <c r="E5" s="11">
        <v>5.25</v>
      </c>
      <c r="F5" s="11">
        <f t="shared" si="1"/>
        <v>-0.07050738098</v>
      </c>
      <c r="G5" s="11">
        <v>29.0</v>
      </c>
      <c r="H5" s="11">
        <f t="shared" ref="H5:H12" si="5">STANDARDIZE(G5,$G$56,$G$57)</f>
        <v>0.5857109465</v>
      </c>
      <c r="I5" s="11">
        <v>27.5</v>
      </c>
      <c r="J5" s="11">
        <f t="shared" ref="J5:J9" si="6">STANDARDIZE(I5,$I$56,$I$57)</f>
        <v>0.2465431431</v>
      </c>
      <c r="K5" s="11">
        <v>99.0</v>
      </c>
      <c r="L5" s="11">
        <f t="shared" si="4"/>
        <v>-0.5111699062</v>
      </c>
      <c r="M5" s="11">
        <v>4.77</v>
      </c>
      <c r="N5" s="11">
        <f t="shared" ref="N5:N19" si="7">STANDARDIZE(M5,$M$56,$M$57)*-1</f>
        <v>0.07564688341</v>
      </c>
      <c r="O5" s="11">
        <v>8.09</v>
      </c>
      <c r="P5" s="11">
        <f t="shared" ref="P5:P19" si="8">STANDARDIZE(O5,$O$56,$O$57)*-1</f>
        <v>-1.238838073</v>
      </c>
      <c r="Q5" s="11">
        <f t="shared" si="2"/>
        <v>-0.912614387</v>
      </c>
      <c r="R5" s="11">
        <f t="shared" si="3"/>
        <v>-0.1521023978</v>
      </c>
      <c r="S5" s="11"/>
      <c r="T5" s="11"/>
      <c r="U5" s="11"/>
      <c r="V5" s="14"/>
      <c r="W5" s="11">
        <v>4.0</v>
      </c>
      <c r="X5" s="11">
        <v>0.0</v>
      </c>
      <c r="Y5" s="11">
        <v>0.0</v>
      </c>
      <c r="Z5" s="11">
        <v>19.0</v>
      </c>
      <c r="AA5" s="11">
        <v>19.0</v>
      </c>
      <c r="AB5" s="11">
        <v>4.75</v>
      </c>
      <c r="AC5" s="14"/>
      <c r="AD5" s="11">
        <v>1.0</v>
      </c>
      <c r="AE5" s="11">
        <v>0.0</v>
      </c>
      <c r="AF5" s="11">
        <v>0.0</v>
      </c>
      <c r="AG5" s="11">
        <v>5.0</v>
      </c>
      <c r="AH5" s="11">
        <v>5.0</v>
      </c>
      <c r="AI5" s="11">
        <v>5.0</v>
      </c>
      <c r="AJ5" s="14"/>
      <c r="AK5" s="11">
        <v>1.0</v>
      </c>
      <c r="AL5" s="11">
        <v>4.0</v>
      </c>
      <c r="AM5" s="11">
        <v>0.0</v>
      </c>
      <c r="AN5" s="11">
        <v>5.0</v>
      </c>
      <c r="AO5" s="11">
        <v>9.0</v>
      </c>
      <c r="AP5" s="11">
        <v>9.0</v>
      </c>
      <c r="AQ5" s="14"/>
      <c r="AR5" s="11"/>
      <c r="AS5" s="11"/>
      <c r="AT5" s="11"/>
      <c r="AU5" s="11"/>
      <c r="AV5" s="11">
        <v>0.0</v>
      </c>
      <c r="AW5" s="11"/>
      <c r="AX5" s="14"/>
      <c r="AY5" s="11"/>
      <c r="AZ5" s="11"/>
      <c r="BA5" s="11"/>
      <c r="BB5" s="11"/>
      <c r="BC5" s="11">
        <v>0.0</v>
      </c>
      <c r="BD5" s="11"/>
      <c r="BE5" s="11"/>
    </row>
    <row r="6">
      <c r="A6" s="11" t="s">
        <v>166</v>
      </c>
      <c r="B6" s="11" t="s">
        <v>40</v>
      </c>
      <c r="C6" s="11">
        <v>75.38</v>
      </c>
      <c r="D6" s="11">
        <v>300.0</v>
      </c>
      <c r="E6" s="11">
        <v>5.06</v>
      </c>
      <c r="F6" s="11">
        <f t="shared" si="1"/>
        <v>0.8837568986</v>
      </c>
      <c r="G6" s="11">
        <v>24.0</v>
      </c>
      <c r="H6" s="11">
        <f t="shared" si="5"/>
        <v>-0.4550151155</v>
      </c>
      <c r="I6" s="11">
        <v>30.0</v>
      </c>
      <c r="J6" s="11">
        <f t="shared" si="6"/>
        <v>1.00407794</v>
      </c>
      <c r="K6" s="11">
        <v>107.0</v>
      </c>
      <c r="L6" s="11">
        <f t="shared" si="4"/>
        <v>0.6232974985</v>
      </c>
      <c r="M6" s="11">
        <v>5.0</v>
      </c>
      <c r="N6" s="11">
        <f t="shared" si="7"/>
        <v>-1.12888426</v>
      </c>
      <c r="O6" s="11">
        <v>7.77</v>
      </c>
      <c r="P6" s="11">
        <f t="shared" si="8"/>
        <v>-0.003590834994</v>
      </c>
      <c r="Q6" s="11">
        <f t="shared" si="2"/>
        <v>0.9236421269</v>
      </c>
      <c r="R6" s="11">
        <f t="shared" si="3"/>
        <v>0.1539403545</v>
      </c>
      <c r="S6" s="11">
        <v>4.0</v>
      </c>
      <c r="T6" s="11">
        <v>116.0</v>
      </c>
      <c r="U6" s="11">
        <v>102.0</v>
      </c>
      <c r="V6" s="14"/>
      <c r="W6" s="11"/>
      <c r="X6" s="11"/>
      <c r="Y6" s="11"/>
      <c r="Z6" s="11"/>
      <c r="AA6" s="11">
        <v>0.0</v>
      </c>
      <c r="AB6" s="11"/>
      <c r="AC6" s="14"/>
      <c r="AD6" s="11">
        <v>10.0</v>
      </c>
      <c r="AE6" s="11">
        <v>9.0</v>
      </c>
      <c r="AF6" s="11">
        <v>0.0</v>
      </c>
      <c r="AG6" s="11">
        <v>52.0</v>
      </c>
      <c r="AH6" s="11">
        <v>61.0</v>
      </c>
      <c r="AI6" s="11">
        <v>6.1</v>
      </c>
      <c r="AJ6" s="14"/>
      <c r="AK6" s="11">
        <v>7.0</v>
      </c>
      <c r="AL6" s="11">
        <v>199.0</v>
      </c>
      <c r="AM6" s="11">
        <v>0.0</v>
      </c>
      <c r="AN6" s="11">
        <v>32.0</v>
      </c>
      <c r="AO6" s="11">
        <v>231.0</v>
      </c>
      <c r="AP6" s="11">
        <v>33.0</v>
      </c>
      <c r="AQ6" s="14"/>
      <c r="AR6" s="11">
        <v>15.0</v>
      </c>
      <c r="AS6" s="11">
        <v>787.0</v>
      </c>
      <c r="AT6" s="11">
        <v>0.0</v>
      </c>
      <c r="AU6" s="11">
        <v>82.0</v>
      </c>
      <c r="AV6" s="11">
        <v>869.0</v>
      </c>
      <c r="AW6" s="11">
        <v>57.9333333333333</v>
      </c>
      <c r="AX6" s="14"/>
      <c r="AY6" s="11">
        <v>10.0</v>
      </c>
      <c r="AZ6" s="11">
        <v>612.0</v>
      </c>
      <c r="BA6" s="11">
        <v>0.0</v>
      </c>
      <c r="BB6" s="11">
        <v>42.0</v>
      </c>
      <c r="BC6" s="11">
        <v>654.0</v>
      </c>
      <c r="BD6" s="11">
        <v>65.4</v>
      </c>
      <c r="BE6" s="11"/>
    </row>
    <row r="7">
      <c r="A7" s="11" t="s">
        <v>171</v>
      </c>
      <c r="B7" s="11" t="s">
        <v>40</v>
      </c>
      <c r="C7" s="11">
        <v>76.13</v>
      </c>
      <c r="D7" s="11">
        <v>317.0</v>
      </c>
      <c r="E7" s="11">
        <v>5.31</v>
      </c>
      <c r="F7" s="11">
        <f t="shared" si="1"/>
        <v>-0.3718539956</v>
      </c>
      <c r="G7" s="11">
        <v>23.0</v>
      </c>
      <c r="H7" s="11">
        <f t="shared" si="5"/>
        <v>-0.6631603279</v>
      </c>
      <c r="I7" s="11">
        <v>22.2</v>
      </c>
      <c r="J7" s="11">
        <f t="shared" si="6"/>
        <v>-1.359430627</v>
      </c>
      <c r="K7" s="11">
        <v>105.0</v>
      </c>
      <c r="L7" s="11">
        <f t="shared" si="4"/>
        <v>0.3396806473</v>
      </c>
      <c r="M7" s="11">
        <v>4.65</v>
      </c>
      <c r="N7" s="11">
        <f t="shared" si="7"/>
        <v>0.7040979148</v>
      </c>
      <c r="O7" s="11">
        <v>7.72</v>
      </c>
      <c r="P7" s="11">
        <f t="shared" si="8"/>
        <v>0.1894165459</v>
      </c>
      <c r="Q7" s="11">
        <f t="shared" si="2"/>
        <v>-1.161249843</v>
      </c>
      <c r="R7" s="11">
        <f t="shared" si="3"/>
        <v>-0.1935416404</v>
      </c>
      <c r="S7" s="11">
        <v>4.0</v>
      </c>
      <c r="T7" s="11">
        <v>108.0</v>
      </c>
      <c r="U7" s="11">
        <v>95.0</v>
      </c>
      <c r="V7" s="14"/>
      <c r="W7" s="11"/>
      <c r="X7" s="11"/>
      <c r="Y7" s="11"/>
      <c r="Z7" s="11"/>
      <c r="AA7" s="11">
        <v>0.0</v>
      </c>
      <c r="AB7" s="11"/>
      <c r="AC7" s="14"/>
      <c r="AD7" s="11"/>
      <c r="AE7" s="11"/>
      <c r="AF7" s="11"/>
      <c r="AG7" s="11"/>
      <c r="AH7" s="11">
        <v>0.0</v>
      </c>
      <c r="AI7" s="11"/>
      <c r="AJ7" s="14"/>
      <c r="AK7" s="11"/>
      <c r="AL7" s="11"/>
      <c r="AM7" s="11"/>
      <c r="AN7" s="11"/>
      <c r="AO7" s="11">
        <v>0.0</v>
      </c>
      <c r="AP7" s="11"/>
      <c r="AQ7" s="14"/>
      <c r="AR7" s="11"/>
      <c r="AS7" s="11"/>
      <c r="AT7" s="11"/>
      <c r="AU7" s="11"/>
      <c r="AV7" s="11">
        <v>0.0</v>
      </c>
      <c r="AW7" s="11"/>
      <c r="AX7" s="14"/>
      <c r="AY7" s="11"/>
      <c r="AZ7" s="11"/>
      <c r="BA7" s="11"/>
      <c r="BB7" s="11"/>
      <c r="BC7" s="11">
        <v>0.0</v>
      </c>
      <c r="BD7" s="11"/>
      <c r="BE7" s="11"/>
    </row>
    <row r="8">
      <c r="A8" s="11" t="s">
        <v>176</v>
      </c>
      <c r="B8" s="11" t="s">
        <v>40</v>
      </c>
      <c r="C8" s="11">
        <v>76.13</v>
      </c>
      <c r="D8" s="11">
        <v>320.0</v>
      </c>
      <c r="E8" s="11">
        <v>5.25</v>
      </c>
      <c r="F8" s="11">
        <f t="shared" si="1"/>
        <v>-0.07050738098</v>
      </c>
      <c r="G8" s="11">
        <v>36.0</v>
      </c>
      <c r="H8" s="11">
        <f t="shared" si="5"/>
        <v>2.042727433</v>
      </c>
      <c r="I8" s="11">
        <v>28.0</v>
      </c>
      <c r="J8" s="11">
        <f t="shared" si="6"/>
        <v>0.3980501026</v>
      </c>
      <c r="K8" s="11">
        <v>95.0</v>
      </c>
      <c r="L8" s="11">
        <f t="shared" si="4"/>
        <v>-1.078403608</v>
      </c>
      <c r="M8" s="11">
        <v>5.09</v>
      </c>
      <c r="N8" s="11">
        <f t="shared" si="7"/>
        <v>-1.600222534</v>
      </c>
      <c r="O8" s="11">
        <v>7.99</v>
      </c>
      <c r="P8" s="11">
        <f t="shared" si="8"/>
        <v>-0.8528233111</v>
      </c>
      <c r="Q8" s="11">
        <f t="shared" si="2"/>
        <v>-1.161179298</v>
      </c>
      <c r="R8" s="11">
        <f t="shared" si="3"/>
        <v>-0.193529883</v>
      </c>
      <c r="S8" s="11">
        <v>7.0</v>
      </c>
      <c r="T8" s="11">
        <v>225.0</v>
      </c>
      <c r="U8" s="11">
        <v>176.0</v>
      </c>
      <c r="V8" s="14"/>
      <c r="W8" s="11"/>
      <c r="X8" s="11"/>
      <c r="Y8" s="11"/>
      <c r="Z8" s="11"/>
      <c r="AA8" s="11">
        <v>0.0</v>
      </c>
      <c r="AB8" s="11"/>
      <c r="AC8" s="14"/>
      <c r="AD8" s="11"/>
      <c r="AE8" s="11"/>
      <c r="AF8" s="11"/>
      <c r="AG8" s="11"/>
      <c r="AH8" s="11">
        <v>0.0</v>
      </c>
      <c r="AI8" s="11"/>
      <c r="AJ8" s="14"/>
      <c r="AK8" s="11"/>
      <c r="AL8" s="11"/>
      <c r="AM8" s="11"/>
      <c r="AN8" s="11"/>
      <c r="AO8" s="11">
        <v>0.0</v>
      </c>
      <c r="AP8" s="11"/>
      <c r="AQ8" s="14"/>
      <c r="AR8" s="11"/>
      <c r="AS8" s="11"/>
      <c r="AT8" s="11"/>
      <c r="AU8" s="11"/>
      <c r="AV8" s="11">
        <v>0.0</v>
      </c>
      <c r="AW8" s="11"/>
      <c r="AX8" s="14"/>
      <c r="AY8" s="11"/>
      <c r="AZ8" s="11"/>
      <c r="BA8" s="11"/>
      <c r="BB8" s="11"/>
      <c r="BC8" s="11">
        <v>0.0</v>
      </c>
      <c r="BD8" s="11"/>
      <c r="BE8" s="11"/>
    </row>
    <row r="9">
      <c r="A9" s="11" t="s">
        <v>183</v>
      </c>
      <c r="B9" s="11" t="s">
        <v>40</v>
      </c>
      <c r="C9" s="11">
        <v>77.88</v>
      </c>
      <c r="D9" s="11">
        <v>318.0</v>
      </c>
      <c r="E9" s="11">
        <v>5.33</v>
      </c>
      <c r="F9" s="11">
        <f t="shared" si="1"/>
        <v>-0.4723028671</v>
      </c>
      <c r="G9" s="11">
        <v>28.0</v>
      </c>
      <c r="H9" s="11">
        <f t="shared" si="5"/>
        <v>0.3775657341</v>
      </c>
      <c r="I9" s="11">
        <v>30.0</v>
      </c>
      <c r="J9" s="11">
        <f t="shared" si="6"/>
        <v>1.00407794</v>
      </c>
      <c r="K9" s="11">
        <v>108.0</v>
      </c>
      <c r="L9" s="11">
        <f t="shared" si="4"/>
        <v>0.7651059241</v>
      </c>
      <c r="M9" s="11">
        <v>4.75</v>
      </c>
      <c r="N9" s="11">
        <f t="shared" si="7"/>
        <v>0.180388722</v>
      </c>
      <c r="O9" s="11">
        <v>7.65</v>
      </c>
      <c r="P9" s="11">
        <f t="shared" si="8"/>
        <v>0.4596268792</v>
      </c>
      <c r="Q9" s="11">
        <f t="shared" si="2"/>
        <v>2.314462333</v>
      </c>
      <c r="R9" s="11">
        <f t="shared" si="3"/>
        <v>0.3857437221</v>
      </c>
      <c r="S9" s="11">
        <v>7.0</v>
      </c>
      <c r="T9" s="11">
        <v>227.0</v>
      </c>
      <c r="U9" s="11">
        <v>178.0</v>
      </c>
      <c r="V9" s="14"/>
      <c r="W9" s="11">
        <v>6.0</v>
      </c>
      <c r="X9" s="11">
        <v>93.0</v>
      </c>
      <c r="Y9" s="11">
        <v>0.0</v>
      </c>
      <c r="Z9" s="11">
        <v>15.0</v>
      </c>
      <c r="AA9" s="11">
        <v>108.0</v>
      </c>
      <c r="AB9" s="11">
        <v>18.0</v>
      </c>
      <c r="AC9" s="14"/>
      <c r="AD9" s="11">
        <v>16.0</v>
      </c>
      <c r="AE9" s="11">
        <v>206.0</v>
      </c>
      <c r="AF9" s="11">
        <v>0.0</v>
      </c>
      <c r="AG9" s="11">
        <v>55.0</v>
      </c>
      <c r="AH9" s="11">
        <v>261.0</v>
      </c>
      <c r="AI9" s="11">
        <v>16.3125</v>
      </c>
      <c r="AJ9" s="14"/>
      <c r="AK9" s="11"/>
      <c r="AL9" s="11"/>
      <c r="AM9" s="11"/>
      <c r="AN9" s="11"/>
      <c r="AO9" s="11">
        <v>0.0</v>
      </c>
      <c r="AP9" s="11"/>
      <c r="AQ9" s="14"/>
      <c r="AR9" s="11"/>
      <c r="AS9" s="11"/>
      <c r="AT9" s="11"/>
      <c r="AU9" s="11"/>
      <c r="AV9" s="11">
        <v>0.0</v>
      </c>
      <c r="AW9" s="11"/>
      <c r="AX9" s="14"/>
      <c r="AY9" s="11"/>
      <c r="AZ9" s="11"/>
      <c r="BA9" s="11"/>
      <c r="BB9" s="11"/>
      <c r="BC9" s="11">
        <v>0.0</v>
      </c>
      <c r="BD9" s="11"/>
      <c r="BE9" s="11"/>
    </row>
    <row r="10">
      <c r="A10" s="11" t="s">
        <v>196</v>
      </c>
      <c r="B10" s="11" t="s">
        <v>40</v>
      </c>
      <c r="C10" s="11">
        <v>75.25</v>
      </c>
      <c r="D10" s="11">
        <v>320.0</v>
      </c>
      <c r="E10" s="11">
        <v>5.11</v>
      </c>
      <c r="F10" s="11">
        <f t="shared" si="1"/>
        <v>0.6326347197</v>
      </c>
      <c r="G10" s="11">
        <v>27.0</v>
      </c>
      <c r="H10" s="11">
        <f t="shared" si="5"/>
        <v>0.1694205217</v>
      </c>
      <c r="I10" s="11"/>
      <c r="J10" s="11"/>
      <c r="K10" s="11"/>
      <c r="L10" s="11"/>
      <c r="M10" s="11">
        <v>4.63</v>
      </c>
      <c r="N10" s="11">
        <f t="shared" si="7"/>
        <v>0.8088397534</v>
      </c>
      <c r="O10" s="11">
        <v>7.45</v>
      </c>
      <c r="P10" s="11">
        <f t="shared" si="8"/>
        <v>1.231656403</v>
      </c>
      <c r="Q10" s="11">
        <f t="shared" si="2"/>
        <v>2.842551398</v>
      </c>
      <c r="R10" s="11">
        <f t="shared" si="3"/>
        <v>0.7106378495</v>
      </c>
      <c r="S10" s="11">
        <v>3.0</v>
      </c>
      <c r="T10" s="11">
        <v>86.0</v>
      </c>
      <c r="U10" s="11">
        <v>77.0</v>
      </c>
      <c r="V10" s="14"/>
      <c r="W10" s="11">
        <v>14.0</v>
      </c>
      <c r="X10" s="11">
        <v>870.0</v>
      </c>
      <c r="Y10" s="11">
        <v>0.0</v>
      </c>
      <c r="Z10" s="11">
        <v>67.0</v>
      </c>
      <c r="AA10" s="11">
        <v>937.0</v>
      </c>
      <c r="AB10" s="11">
        <v>66.9285714285714</v>
      </c>
      <c r="AC10" s="14"/>
      <c r="AD10" s="11">
        <v>10.0</v>
      </c>
      <c r="AE10" s="11">
        <v>566.0</v>
      </c>
      <c r="AF10" s="11">
        <v>0.0</v>
      </c>
      <c r="AG10" s="11">
        <v>51.0</v>
      </c>
      <c r="AH10" s="11">
        <v>617.0</v>
      </c>
      <c r="AI10" s="11">
        <v>61.7</v>
      </c>
      <c r="AJ10" s="14"/>
      <c r="AK10" s="11">
        <v>13.0</v>
      </c>
      <c r="AL10" s="11">
        <v>800.0</v>
      </c>
      <c r="AM10" s="11">
        <v>0.0</v>
      </c>
      <c r="AN10" s="11">
        <v>54.0</v>
      </c>
      <c r="AO10" s="11">
        <v>854.0</v>
      </c>
      <c r="AP10" s="11">
        <v>65.6923076923077</v>
      </c>
      <c r="AQ10" s="14"/>
      <c r="AR10" s="11"/>
      <c r="AS10" s="11"/>
      <c r="AT10" s="11"/>
      <c r="AU10" s="11"/>
      <c r="AV10" s="11">
        <v>0.0</v>
      </c>
      <c r="AW10" s="11"/>
      <c r="AX10" s="14"/>
      <c r="AY10" s="11"/>
      <c r="AZ10" s="11"/>
      <c r="BA10" s="11"/>
      <c r="BB10" s="11"/>
      <c r="BC10" s="11">
        <v>0.0</v>
      </c>
      <c r="BD10" s="11"/>
      <c r="BE10" s="11"/>
    </row>
    <row r="11">
      <c r="A11" s="11" t="s">
        <v>197</v>
      </c>
      <c r="B11" s="11" t="s">
        <v>40</v>
      </c>
      <c r="C11" s="11">
        <v>75.63</v>
      </c>
      <c r="D11" s="11">
        <v>307.0</v>
      </c>
      <c r="E11" s="11">
        <v>5.09</v>
      </c>
      <c r="F11" s="11">
        <f t="shared" si="1"/>
        <v>0.7330835913</v>
      </c>
      <c r="G11" s="11">
        <v>29.0</v>
      </c>
      <c r="H11" s="11">
        <f t="shared" si="5"/>
        <v>0.5857109465</v>
      </c>
      <c r="I11" s="11">
        <v>29.5</v>
      </c>
      <c r="J11" s="11">
        <f t="shared" ref="J11:J19" si="9">STANDARDIZE(I11,$I$56,$I$57)</f>
        <v>0.852570981</v>
      </c>
      <c r="K11" s="11">
        <v>109.0</v>
      </c>
      <c r="L11" s="11">
        <f t="shared" ref="L11:L12" si="10">STANDARDIZE(K11,$K$56,$K$57)</f>
        <v>0.9069143496</v>
      </c>
      <c r="M11" s="11">
        <v>4.69</v>
      </c>
      <c r="N11" s="11">
        <f t="shared" si="7"/>
        <v>0.4946142377</v>
      </c>
      <c r="O11" s="11">
        <v>7.48</v>
      </c>
      <c r="P11" s="11">
        <f t="shared" si="8"/>
        <v>1.115851974</v>
      </c>
      <c r="Q11" s="11">
        <f t="shared" si="2"/>
        <v>4.688746081</v>
      </c>
      <c r="R11" s="11">
        <f t="shared" si="3"/>
        <v>0.7814576801</v>
      </c>
      <c r="S11" s="11"/>
      <c r="T11" s="11"/>
      <c r="U11" s="11"/>
      <c r="V11" s="14"/>
      <c r="W11" s="11"/>
      <c r="X11" s="11"/>
      <c r="Y11" s="11"/>
      <c r="Z11" s="11"/>
      <c r="AA11" s="11">
        <v>0.0</v>
      </c>
      <c r="AB11" s="11"/>
      <c r="AC11" s="14"/>
      <c r="AD11" s="11">
        <v>8.0</v>
      </c>
      <c r="AE11" s="11">
        <v>58.0</v>
      </c>
      <c r="AF11" s="11">
        <v>0.0</v>
      </c>
      <c r="AG11" s="11">
        <v>52.0</v>
      </c>
      <c r="AH11" s="11">
        <v>110.0</v>
      </c>
      <c r="AI11" s="11">
        <v>13.75</v>
      </c>
      <c r="AJ11" s="14"/>
      <c r="AK11" s="11">
        <v>16.0</v>
      </c>
      <c r="AL11" s="11">
        <v>373.0</v>
      </c>
      <c r="AM11" s="11">
        <v>0.0</v>
      </c>
      <c r="AN11" s="11">
        <v>123.0</v>
      </c>
      <c r="AO11" s="11">
        <v>496.0</v>
      </c>
      <c r="AP11" s="11">
        <v>31.0</v>
      </c>
      <c r="AQ11" s="14"/>
      <c r="AR11" s="11">
        <v>7.0</v>
      </c>
      <c r="AS11" s="11">
        <v>488.0</v>
      </c>
      <c r="AT11" s="11">
        <v>0.0</v>
      </c>
      <c r="AU11" s="11">
        <v>0.0</v>
      </c>
      <c r="AV11" s="11">
        <v>488.0</v>
      </c>
      <c r="AW11" s="11">
        <v>69.7142857142857</v>
      </c>
      <c r="AX11" s="14"/>
      <c r="AY11" s="11">
        <v>16.0</v>
      </c>
      <c r="AZ11" s="11">
        <v>1068.0</v>
      </c>
      <c r="BA11" s="11">
        <v>0.0</v>
      </c>
      <c r="BB11" s="11">
        <v>0.0</v>
      </c>
      <c r="BC11" s="11">
        <v>1068.0</v>
      </c>
      <c r="BD11" s="11">
        <v>66.75</v>
      </c>
      <c r="BE11" s="11"/>
    </row>
    <row r="12">
      <c r="A12" s="11" t="s">
        <v>202</v>
      </c>
      <c r="B12" s="11" t="s">
        <v>40</v>
      </c>
      <c r="C12" s="11">
        <v>77.0</v>
      </c>
      <c r="D12" s="11">
        <v>313.0</v>
      </c>
      <c r="E12" s="11">
        <v>5.37</v>
      </c>
      <c r="F12" s="11">
        <f t="shared" si="1"/>
        <v>-0.6732006102</v>
      </c>
      <c r="G12" s="11">
        <v>17.0</v>
      </c>
      <c r="H12" s="11">
        <f t="shared" si="5"/>
        <v>-1.912031602</v>
      </c>
      <c r="I12" s="11">
        <v>23.0</v>
      </c>
      <c r="J12" s="11">
        <f t="shared" si="9"/>
        <v>-1.117019492</v>
      </c>
      <c r="K12" s="11">
        <v>92.0</v>
      </c>
      <c r="L12" s="11">
        <f t="shared" si="10"/>
        <v>-1.503828885</v>
      </c>
      <c r="M12" s="11">
        <v>4.74</v>
      </c>
      <c r="N12" s="11">
        <f t="shared" si="7"/>
        <v>0.2327596413</v>
      </c>
      <c r="O12" s="11">
        <v>8.12</v>
      </c>
      <c r="P12" s="11">
        <f t="shared" si="8"/>
        <v>-1.354642502</v>
      </c>
      <c r="Q12" s="11">
        <f t="shared" si="2"/>
        <v>-6.32796345</v>
      </c>
      <c r="R12" s="11">
        <f t="shared" si="3"/>
        <v>-1.054660575</v>
      </c>
      <c r="S12" s="11"/>
      <c r="T12" s="11"/>
      <c r="U12" s="11"/>
      <c r="V12" s="14"/>
      <c r="W12" s="11"/>
      <c r="X12" s="11"/>
      <c r="Y12" s="11"/>
      <c r="Z12" s="11"/>
      <c r="AA12" s="11">
        <v>0.0</v>
      </c>
      <c r="AB12" s="11"/>
      <c r="AC12" s="14"/>
      <c r="AD12" s="11"/>
      <c r="AE12" s="11"/>
      <c r="AF12" s="11"/>
      <c r="AG12" s="11"/>
      <c r="AH12" s="11">
        <v>0.0</v>
      </c>
      <c r="AI12" s="11"/>
      <c r="AJ12" s="14"/>
      <c r="AK12" s="11"/>
      <c r="AL12" s="11"/>
      <c r="AM12" s="11"/>
      <c r="AN12" s="11"/>
      <c r="AO12" s="11">
        <v>0.0</v>
      </c>
      <c r="AP12" s="11"/>
      <c r="AQ12" s="14"/>
      <c r="AR12" s="11"/>
      <c r="AS12" s="11"/>
      <c r="AT12" s="11"/>
      <c r="AU12" s="11"/>
      <c r="AV12" s="11">
        <v>0.0</v>
      </c>
      <c r="AW12" s="11"/>
      <c r="AX12" s="14"/>
      <c r="AY12" s="11"/>
      <c r="AZ12" s="11"/>
      <c r="BA12" s="11"/>
      <c r="BB12" s="11"/>
      <c r="BC12" s="11">
        <v>0.0</v>
      </c>
      <c r="BD12" s="11"/>
      <c r="BE12" s="11"/>
    </row>
    <row r="13">
      <c r="A13" s="11" t="s">
        <v>217</v>
      </c>
      <c r="B13" s="11" t="s">
        <v>40</v>
      </c>
      <c r="C13" s="11">
        <v>75.38</v>
      </c>
      <c r="D13" s="11">
        <v>302.0</v>
      </c>
      <c r="E13" s="11">
        <v>5.03</v>
      </c>
      <c r="F13" s="11">
        <f t="shared" si="1"/>
        <v>1.034430206</v>
      </c>
      <c r="G13" s="11"/>
      <c r="H13" s="11"/>
      <c r="I13" s="11">
        <v>26.5</v>
      </c>
      <c r="J13" s="11">
        <f t="shared" si="9"/>
        <v>-0.0564707758</v>
      </c>
      <c r="K13" s="11"/>
      <c r="L13" s="11"/>
      <c r="M13" s="11">
        <v>4.44</v>
      </c>
      <c r="N13" s="11">
        <f t="shared" si="7"/>
        <v>1.80388722</v>
      </c>
      <c r="O13" s="11">
        <v>7.26</v>
      </c>
      <c r="P13" s="11">
        <f t="shared" si="8"/>
        <v>1.965084451</v>
      </c>
      <c r="Q13" s="11">
        <f t="shared" si="2"/>
        <v>4.7469311</v>
      </c>
      <c r="R13" s="11">
        <f t="shared" si="3"/>
        <v>1.186732775</v>
      </c>
      <c r="S13" s="11">
        <v>6.0</v>
      </c>
      <c r="T13" s="11">
        <v>196.0</v>
      </c>
      <c r="U13" s="11">
        <v>160.0</v>
      </c>
      <c r="V13" s="14"/>
      <c r="W13" s="11">
        <v>4.0</v>
      </c>
      <c r="X13" s="11">
        <v>4.0</v>
      </c>
      <c r="Y13" s="11">
        <v>0.0</v>
      </c>
      <c r="Z13" s="11">
        <v>26.0</v>
      </c>
      <c r="AA13" s="11">
        <v>30.0</v>
      </c>
      <c r="AB13" s="11">
        <v>7.5</v>
      </c>
      <c r="AC13" s="14"/>
      <c r="AD13" s="11"/>
      <c r="AE13" s="11"/>
      <c r="AF13" s="11"/>
      <c r="AG13" s="11"/>
      <c r="AH13" s="11">
        <v>0.0</v>
      </c>
      <c r="AI13" s="11"/>
      <c r="AJ13" s="14"/>
      <c r="AK13" s="11"/>
      <c r="AL13" s="11"/>
      <c r="AM13" s="11"/>
      <c r="AN13" s="11"/>
      <c r="AO13" s="11">
        <v>0.0</v>
      </c>
      <c r="AP13" s="11"/>
      <c r="AQ13" s="14"/>
      <c r="AR13" s="11"/>
      <c r="AS13" s="11"/>
      <c r="AT13" s="11"/>
      <c r="AU13" s="11"/>
      <c r="AV13" s="11">
        <v>0.0</v>
      </c>
      <c r="AW13" s="11"/>
      <c r="AX13" s="14"/>
      <c r="AY13" s="11"/>
      <c r="AZ13" s="11"/>
      <c r="BA13" s="11"/>
      <c r="BB13" s="11"/>
      <c r="BC13" s="11">
        <v>0.0</v>
      </c>
      <c r="BD13" s="11"/>
      <c r="BE13" s="11"/>
    </row>
    <row r="14">
      <c r="A14" s="11" t="s">
        <v>236</v>
      </c>
      <c r="B14" s="11" t="s">
        <v>40</v>
      </c>
      <c r="C14" s="11">
        <v>74.13</v>
      </c>
      <c r="D14" s="11">
        <v>311.0</v>
      </c>
      <c r="E14" s="11">
        <v>5.07</v>
      </c>
      <c r="F14" s="11">
        <f t="shared" si="1"/>
        <v>0.8335324628</v>
      </c>
      <c r="G14" s="11">
        <v>35.0</v>
      </c>
      <c r="H14" s="11">
        <f>STANDARDIZE(G14,$G$56,$G$57)</f>
        <v>1.834582221</v>
      </c>
      <c r="I14" s="11">
        <v>27.0</v>
      </c>
      <c r="J14" s="11">
        <f t="shared" si="9"/>
        <v>0.09503618367</v>
      </c>
      <c r="K14" s="11">
        <v>108.0</v>
      </c>
      <c r="L14" s="11">
        <f t="shared" ref="L14:L19" si="11">STANDARDIZE(K14,$K$56,$K$57)</f>
        <v>0.7651059241</v>
      </c>
      <c r="M14" s="11">
        <v>4.84</v>
      </c>
      <c r="N14" s="11">
        <f t="shared" si="7"/>
        <v>-0.2909495516</v>
      </c>
      <c r="O14" s="11">
        <v>7.78</v>
      </c>
      <c r="P14" s="11">
        <f t="shared" si="8"/>
        <v>-0.04219231118</v>
      </c>
      <c r="Q14" s="11">
        <f t="shared" si="2"/>
        <v>3.195114929</v>
      </c>
      <c r="R14" s="11">
        <f t="shared" si="3"/>
        <v>0.5325191548</v>
      </c>
      <c r="S14" s="11">
        <v>1.0</v>
      </c>
      <c r="T14" s="11">
        <v>7.0</v>
      </c>
      <c r="U14" s="11">
        <v>7.0</v>
      </c>
      <c r="V14" s="14"/>
      <c r="W14" s="11"/>
      <c r="X14" s="11"/>
      <c r="Y14" s="11"/>
      <c r="Z14" s="11"/>
      <c r="AA14" s="11">
        <v>0.0</v>
      </c>
      <c r="AB14" s="11"/>
      <c r="AC14" s="14"/>
      <c r="AD14" s="11">
        <v>10.0</v>
      </c>
      <c r="AE14" s="11">
        <v>184.0</v>
      </c>
      <c r="AF14" s="11">
        <v>0.0</v>
      </c>
      <c r="AG14" s="11">
        <v>25.0</v>
      </c>
      <c r="AH14" s="11">
        <v>209.0</v>
      </c>
      <c r="AI14" s="11">
        <v>20.9</v>
      </c>
      <c r="AJ14" s="14"/>
      <c r="AK14" s="11">
        <v>14.0</v>
      </c>
      <c r="AL14" s="11">
        <v>638.0</v>
      </c>
      <c r="AM14" s="11">
        <v>0.0</v>
      </c>
      <c r="AN14" s="11">
        <v>79.0</v>
      </c>
      <c r="AO14" s="11">
        <v>717.0</v>
      </c>
      <c r="AP14" s="11">
        <v>51.2142857142857</v>
      </c>
      <c r="AQ14" s="14"/>
      <c r="AR14" s="11">
        <v>5.0</v>
      </c>
      <c r="AS14" s="11">
        <v>183.0</v>
      </c>
      <c r="AT14" s="11">
        <v>0.0</v>
      </c>
      <c r="AU14" s="11">
        <v>16.0</v>
      </c>
      <c r="AV14" s="11">
        <v>199.0</v>
      </c>
      <c r="AW14" s="11">
        <v>39.8</v>
      </c>
      <c r="AX14" s="14"/>
      <c r="AY14" s="11">
        <v>13.0</v>
      </c>
      <c r="AZ14" s="11">
        <v>835.0</v>
      </c>
      <c r="BA14" s="11">
        <v>0.0</v>
      </c>
      <c r="BB14" s="11">
        <v>53.0</v>
      </c>
      <c r="BC14" s="11">
        <v>888.0</v>
      </c>
      <c r="BD14" s="11">
        <v>68.3076923076923</v>
      </c>
      <c r="BE14" s="11"/>
    </row>
    <row r="15">
      <c r="A15" s="11" t="s">
        <v>257</v>
      </c>
      <c r="B15" s="11" t="s">
        <v>40</v>
      </c>
      <c r="C15" s="11">
        <v>76.5</v>
      </c>
      <c r="D15" s="11">
        <v>307.0</v>
      </c>
      <c r="E15" s="11">
        <v>5.14</v>
      </c>
      <c r="F15" s="11">
        <f t="shared" si="1"/>
        <v>0.4819614124</v>
      </c>
      <c r="G15" s="11"/>
      <c r="H15" s="11"/>
      <c r="I15" s="11">
        <v>28.5</v>
      </c>
      <c r="J15" s="11">
        <f t="shared" si="9"/>
        <v>0.5495570621</v>
      </c>
      <c r="K15" s="11">
        <v>103.0</v>
      </c>
      <c r="L15" s="11">
        <f t="shared" si="11"/>
        <v>0.05606379616</v>
      </c>
      <c r="M15" s="11">
        <v>4.63</v>
      </c>
      <c r="N15" s="11">
        <f t="shared" si="7"/>
        <v>0.8088397534</v>
      </c>
      <c r="O15" s="11">
        <v>7.45</v>
      </c>
      <c r="P15" s="11">
        <f t="shared" si="8"/>
        <v>1.231656403</v>
      </c>
      <c r="Q15" s="11">
        <f t="shared" si="2"/>
        <v>3.128078427</v>
      </c>
      <c r="R15" s="11">
        <f t="shared" si="3"/>
        <v>0.6256156854</v>
      </c>
      <c r="S15" s="11">
        <v>1.0</v>
      </c>
      <c r="T15" s="11">
        <v>19.0</v>
      </c>
      <c r="U15" s="11">
        <v>18.0</v>
      </c>
      <c r="V15" s="14"/>
      <c r="W15" s="11">
        <v>16.0</v>
      </c>
      <c r="X15" s="11">
        <v>1027.0</v>
      </c>
      <c r="Y15" s="11">
        <v>0.0</v>
      </c>
      <c r="Z15" s="11">
        <v>57.0</v>
      </c>
      <c r="AA15" s="11">
        <v>1084.0</v>
      </c>
      <c r="AB15" s="11">
        <v>67.75</v>
      </c>
      <c r="AC15" s="14"/>
      <c r="AD15" s="11">
        <v>14.0</v>
      </c>
      <c r="AE15" s="11">
        <v>910.0</v>
      </c>
      <c r="AF15" s="11">
        <v>0.0</v>
      </c>
      <c r="AG15" s="11">
        <v>4.0</v>
      </c>
      <c r="AH15" s="11">
        <v>914.0</v>
      </c>
      <c r="AI15" s="11">
        <v>65.2857142857143</v>
      </c>
      <c r="AJ15" s="14"/>
      <c r="AK15" s="11">
        <v>14.0</v>
      </c>
      <c r="AL15" s="11">
        <v>968.0</v>
      </c>
      <c r="AM15" s="11">
        <v>0.0</v>
      </c>
      <c r="AN15" s="11">
        <v>29.0</v>
      </c>
      <c r="AO15" s="11">
        <v>997.0</v>
      </c>
      <c r="AP15" s="11">
        <v>71.2142857142857</v>
      </c>
      <c r="AQ15" s="14"/>
      <c r="AR15" s="11">
        <v>11.0</v>
      </c>
      <c r="AS15" s="11">
        <v>687.0</v>
      </c>
      <c r="AT15" s="11">
        <v>0.0</v>
      </c>
      <c r="AU15" s="11">
        <v>39.0</v>
      </c>
      <c r="AV15" s="11">
        <v>726.0</v>
      </c>
      <c r="AW15" s="11">
        <v>66.0</v>
      </c>
      <c r="AX15" s="14"/>
      <c r="AY15" s="11">
        <v>8.0</v>
      </c>
      <c r="AZ15" s="11">
        <v>436.0</v>
      </c>
      <c r="BA15" s="11">
        <v>0.0</v>
      </c>
      <c r="BB15" s="11">
        <v>22.0</v>
      </c>
      <c r="BC15" s="11">
        <v>458.0</v>
      </c>
      <c r="BD15" s="11">
        <v>57.25</v>
      </c>
      <c r="BE15" s="11"/>
    </row>
    <row r="16">
      <c r="A16" s="11" t="s">
        <v>276</v>
      </c>
      <c r="B16" s="11" t="s">
        <v>40</v>
      </c>
      <c r="C16" s="11">
        <v>74.0</v>
      </c>
      <c r="D16" s="11">
        <v>317.0</v>
      </c>
      <c r="E16" s="11">
        <v>5.48</v>
      </c>
      <c r="F16" s="11">
        <f t="shared" si="1"/>
        <v>-1.225669404</v>
      </c>
      <c r="G16" s="11">
        <v>35.0</v>
      </c>
      <c r="H16" s="11">
        <f t="shared" ref="H16:H31" si="12">STANDARDIZE(G16,$G$56,$G$57)</f>
        <v>1.834582221</v>
      </c>
      <c r="I16" s="11">
        <v>23.0</v>
      </c>
      <c r="J16" s="11">
        <f t="shared" si="9"/>
        <v>-1.117019492</v>
      </c>
      <c r="K16" s="11">
        <v>95.0</v>
      </c>
      <c r="L16" s="11">
        <f t="shared" si="11"/>
        <v>-1.078403608</v>
      </c>
      <c r="M16" s="11">
        <v>4.82</v>
      </c>
      <c r="N16" s="11">
        <f t="shared" si="7"/>
        <v>-0.186207713</v>
      </c>
      <c r="O16" s="11">
        <v>8.07</v>
      </c>
      <c r="P16" s="11">
        <f t="shared" si="8"/>
        <v>-1.161635121</v>
      </c>
      <c r="Q16" s="11">
        <f t="shared" si="2"/>
        <v>-2.934353117</v>
      </c>
      <c r="R16" s="11">
        <f t="shared" si="3"/>
        <v>-0.4890588528</v>
      </c>
      <c r="S16" s="11"/>
      <c r="T16" s="11"/>
      <c r="U16" s="11"/>
      <c r="V16" s="14"/>
      <c r="W16" s="11">
        <v>7.0</v>
      </c>
      <c r="X16" s="11">
        <v>95.0</v>
      </c>
      <c r="Y16" s="11">
        <v>0.0</v>
      </c>
      <c r="Z16" s="11">
        <v>19.0</v>
      </c>
      <c r="AA16" s="11">
        <v>114.0</v>
      </c>
      <c r="AB16" s="11">
        <v>16.2857142857143</v>
      </c>
      <c r="AC16" s="14"/>
      <c r="AD16" s="11"/>
      <c r="AE16" s="11"/>
      <c r="AF16" s="11"/>
      <c r="AG16" s="11"/>
      <c r="AH16" s="11">
        <v>0.0</v>
      </c>
      <c r="AI16" s="11"/>
      <c r="AJ16" s="14"/>
      <c r="AK16" s="11"/>
      <c r="AL16" s="11"/>
      <c r="AM16" s="11"/>
      <c r="AN16" s="11"/>
      <c r="AO16" s="11">
        <v>0.0</v>
      </c>
      <c r="AP16" s="11"/>
      <c r="AQ16" s="14"/>
      <c r="AR16" s="11"/>
      <c r="AS16" s="11"/>
      <c r="AT16" s="11"/>
      <c r="AU16" s="11"/>
      <c r="AV16" s="11">
        <v>0.0</v>
      </c>
      <c r="AW16" s="11"/>
      <c r="AX16" s="14"/>
      <c r="AY16" s="11"/>
      <c r="AZ16" s="11"/>
      <c r="BA16" s="11"/>
      <c r="BB16" s="11"/>
      <c r="BC16" s="11">
        <v>0.0</v>
      </c>
      <c r="BD16" s="11"/>
      <c r="BE16" s="11"/>
    </row>
    <row r="17">
      <c r="A17" s="11" t="s">
        <v>282</v>
      </c>
      <c r="B17" s="11" t="s">
        <v>40</v>
      </c>
      <c r="C17" s="11">
        <v>75.0</v>
      </c>
      <c r="D17" s="11">
        <v>332.0</v>
      </c>
      <c r="E17" s="11">
        <v>5.58</v>
      </c>
      <c r="F17" s="11">
        <f t="shared" si="1"/>
        <v>-1.727913761</v>
      </c>
      <c r="G17" s="11">
        <v>28.0</v>
      </c>
      <c r="H17" s="11">
        <f t="shared" si="12"/>
        <v>0.3775657341</v>
      </c>
      <c r="I17" s="11">
        <v>22.5</v>
      </c>
      <c r="J17" s="11">
        <f t="shared" si="9"/>
        <v>-1.268526452</v>
      </c>
      <c r="K17" s="11">
        <v>96.0</v>
      </c>
      <c r="L17" s="11">
        <f t="shared" si="11"/>
        <v>-0.9365951829</v>
      </c>
      <c r="M17" s="11">
        <v>5.1</v>
      </c>
      <c r="N17" s="11">
        <f t="shared" si="7"/>
        <v>-1.652593453</v>
      </c>
      <c r="O17" s="11">
        <v>7.78</v>
      </c>
      <c r="P17" s="11">
        <f t="shared" si="8"/>
        <v>-0.04219231118</v>
      </c>
      <c r="Q17" s="11">
        <f t="shared" si="2"/>
        <v>-5.250255426</v>
      </c>
      <c r="R17" s="11">
        <f t="shared" si="3"/>
        <v>-0.8750425709</v>
      </c>
      <c r="S17" s="11">
        <v>3.0</v>
      </c>
      <c r="T17" s="11">
        <v>65.0</v>
      </c>
      <c r="U17" s="11">
        <v>59.0</v>
      </c>
      <c r="V17" s="14"/>
      <c r="W17" s="11">
        <v>16.0</v>
      </c>
      <c r="X17" s="11">
        <v>1135.0</v>
      </c>
      <c r="Y17" s="11">
        <v>0.0</v>
      </c>
      <c r="Z17" s="11">
        <v>71.0</v>
      </c>
      <c r="AA17" s="11">
        <v>1206.0</v>
      </c>
      <c r="AB17" s="11">
        <v>75.375</v>
      </c>
      <c r="AC17" s="14"/>
      <c r="AD17" s="11">
        <v>13.0</v>
      </c>
      <c r="AE17" s="11">
        <v>784.0</v>
      </c>
      <c r="AF17" s="11">
        <v>0.0</v>
      </c>
      <c r="AG17" s="11">
        <v>52.0</v>
      </c>
      <c r="AH17" s="11">
        <v>836.0</v>
      </c>
      <c r="AI17" s="11">
        <v>64.3076923076923</v>
      </c>
      <c r="AJ17" s="14"/>
      <c r="AK17" s="11">
        <v>13.0</v>
      </c>
      <c r="AL17" s="11">
        <v>814.0</v>
      </c>
      <c r="AM17" s="11">
        <v>0.0</v>
      </c>
      <c r="AN17" s="11">
        <v>11.0</v>
      </c>
      <c r="AO17" s="11">
        <v>825.0</v>
      </c>
      <c r="AP17" s="11">
        <v>63.4615384615385</v>
      </c>
      <c r="AQ17" s="14"/>
      <c r="AR17" s="11">
        <v>15.0</v>
      </c>
      <c r="AS17" s="11">
        <v>970.0</v>
      </c>
      <c r="AT17" s="11">
        <v>0.0</v>
      </c>
      <c r="AU17" s="11">
        <v>64.0</v>
      </c>
      <c r="AV17" s="11">
        <v>1034.0</v>
      </c>
      <c r="AW17" s="11">
        <v>68.9333333333333</v>
      </c>
      <c r="AX17" s="14"/>
      <c r="AY17" s="11">
        <v>14.0</v>
      </c>
      <c r="AZ17" s="11">
        <v>824.0</v>
      </c>
      <c r="BA17" s="11">
        <v>0.0</v>
      </c>
      <c r="BB17" s="11">
        <v>75.0</v>
      </c>
      <c r="BC17" s="11">
        <v>899.0</v>
      </c>
      <c r="BD17" s="11">
        <v>64.2142857142857</v>
      </c>
      <c r="BE17" s="11"/>
    </row>
    <row r="18">
      <c r="A18" s="11" t="s">
        <v>305</v>
      </c>
      <c r="B18" s="11" t="s">
        <v>40</v>
      </c>
      <c r="C18" s="11">
        <v>77.38</v>
      </c>
      <c r="D18" s="11">
        <v>328.0</v>
      </c>
      <c r="E18" s="11">
        <v>5.65</v>
      </c>
      <c r="F18" s="11">
        <f t="shared" si="1"/>
        <v>-2.079484812</v>
      </c>
      <c r="G18" s="11">
        <v>20.0</v>
      </c>
      <c r="H18" s="11">
        <f t="shared" si="12"/>
        <v>-1.287595965</v>
      </c>
      <c r="I18" s="11">
        <v>20.5</v>
      </c>
      <c r="J18" s="11">
        <f t="shared" si="9"/>
        <v>-1.874554289</v>
      </c>
      <c r="K18" s="11">
        <v>91.0</v>
      </c>
      <c r="L18" s="11">
        <f t="shared" si="11"/>
        <v>-1.645637311</v>
      </c>
      <c r="M18" s="11">
        <v>5.03</v>
      </c>
      <c r="N18" s="11">
        <f t="shared" si="7"/>
        <v>-1.285997018</v>
      </c>
      <c r="O18" s="11">
        <v>8.07</v>
      </c>
      <c r="P18" s="11">
        <f t="shared" si="8"/>
        <v>-1.161635121</v>
      </c>
      <c r="Q18" s="11">
        <f t="shared" si="2"/>
        <v>-9.334904515</v>
      </c>
      <c r="R18" s="11">
        <f t="shared" si="3"/>
        <v>-1.555817419</v>
      </c>
      <c r="S18" s="11"/>
      <c r="T18" s="11"/>
      <c r="U18" s="11"/>
      <c r="V18" s="14"/>
      <c r="W18" s="11"/>
      <c r="X18" s="11"/>
      <c r="Y18" s="11"/>
      <c r="Z18" s="11"/>
      <c r="AA18" s="11">
        <v>0.0</v>
      </c>
      <c r="AB18" s="11"/>
      <c r="AC18" s="14"/>
      <c r="AD18" s="11"/>
      <c r="AE18" s="11"/>
      <c r="AF18" s="11"/>
      <c r="AG18" s="11"/>
      <c r="AH18" s="11">
        <v>0.0</v>
      </c>
      <c r="AI18" s="11"/>
      <c r="AJ18" s="14"/>
      <c r="AK18" s="11"/>
      <c r="AL18" s="11"/>
      <c r="AM18" s="11"/>
      <c r="AN18" s="11"/>
      <c r="AO18" s="11">
        <v>0.0</v>
      </c>
      <c r="AP18" s="11"/>
      <c r="AQ18" s="14"/>
      <c r="AR18" s="11"/>
      <c r="AS18" s="11"/>
      <c r="AT18" s="11"/>
      <c r="AU18" s="11"/>
      <c r="AV18" s="11">
        <v>0.0</v>
      </c>
      <c r="AW18" s="11"/>
      <c r="AX18" s="14"/>
      <c r="AY18" s="11"/>
      <c r="AZ18" s="11"/>
      <c r="BA18" s="11"/>
      <c r="BB18" s="11"/>
      <c r="BC18" s="11">
        <v>0.0</v>
      </c>
      <c r="BD18" s="11"/>
      <c r="BE18" s="11"/>
    </row>
    <row r="19">
      <c r="A19" s="11" t="s">
        <v>414</v>
      </c>
      <c r="B19" s="11" t="s">
        <v>40</v>
      </c>
      <c r="C19" s="11">
        <v>77.88</v>
      </c>
      <c r="D19" s="11">
        <v>329.0</v>
      </c>
      <c r="E19" s="11">
        <v>5.27</v>
      </c>
      <c r="F19" s="11">
        <f t="shared" si="1"/>
        <v>-0.1709562525</v>
      </c>
      <c r="G19" s="11">
        <v>22.0</v>
      </c>
      <c r="H19" s="11">
        <f t="shared" si="12"/>
        <v>-0.8713055403</v>
      </c>
      <c r="I19" s="11">
        <v>22.5</v>
      </c>
      <c r="J19" s="11">
        <f t="shared" si="9"/>
        <v>-1.268526452</v>
      </c>
      <c r="K19" s="11">
        <v>98.0</v>
      </c>
      <c r="L19" s="11">
        <f t="shared" si="11"/>
        <v>-0.6529783317</v>
      </c>
      <c r="M19" s="11">
        <v>4.96</v>
      </c>
      <c r="N19" s="11">
        <f t="shared" si="7"/>
        <v>-0.919400583</v>
      </c>
      <c r="O19" s="11">
        <v>7.85</v>
      </c>
      <c r="P19" s="11">
        <f t="shared" si="8"/>
        <v>-0.3124026445</v>
      </c>
      <c r="Q19" s="11">
        <f t="shared" si="2"/>
        <v>-4.195569804</v>
      </c>
      <c r="R19" s="11">
        <f t="shared" si="3"/>
        <v>-0.6992616339</v>
      </c>
      <c r="S19" s="11">
        <v>7.0</v>
      </c>
      <c r="T19" s="11">
        <v>214.0</v>
      </c>
      <c r="U19" s="11">
        <v>169.0</v>
      </c>
      <c r="V19" s="14"/>
      <c r="W19" s="11">
        <v>2.0</v>
      </c>
      <c r="X19" s="11">
        <v>4.0</v>
      </c>
      <c r="Y19" s="11">
        <v>0.0</v>
      </c>
      <c r="Z19" s="11">
        <v>2.0</v>
      </c>
      <c r="AA19" s="11">
        <v>6.0</v>
      </c>
      <c r="AB19" s="11">
        <v>3.0</v>
      </c>
      <c r="AC19" s="14"/>
      <c r="AD19" s="11"/>
      <c r="AE19" s="11"/>
      <c r="AF19" s="11"/>
      <c r="AG19" s="11"/>
      <c r="AH19" s="11">
        <v>0.0</v>
      </c>
      <c r="AI19" s="11"/>
      <c r="AJ19" s="14"/>
      <c r="AK19" s="11"/>
      <c r="AL19" s="11"/>
      <c r="AM19" s="11"/>
      <c r="AN19" s="11"/>
      <c r="AO19" s="11">
        <v>0.0</v>
      </c>
      <c r="AP19" s="11"/>
      <c r="AQ19" s="14"/>
      <c r="AR19" s="11"/>
      <c r="AS19" s="11"/>
      <c r="AT19" s="11"/>
      <c r="AU19" s="11"/>
      <c r="AV19" s="11">
        <v>0.0</v>
      </c>
      <c r="AW19" s="11"/>
      <c r="AX19" s="14"/>
      <c r="AY19" s="11"/>
      <c r="AZ19" s="11"/>
      <c r="BA19" s="11"/>
      <c r="BB19" s="11"/>
      <c r="BC19" s="11">
        <v>0.0</v>
      </c>
      <c r="BD19" s="11"/>
      <c r="BE19" s="11"/>
    </row>
    <row r="20">
      <c r="A20" s="11" t="s">
        <v>436</v>
      </c>
      <c r="B20" s="11" t="s">
        <v>40</v>
      </c>
      <c r="C20" s="11">
        <v>73.75</v>
      </c>
      <c r="D20" s="11">
        <v>332.0</v>
      </c>
      <c r="E20" s="11">
        <v>5.43</v>
      </c>
      <c r="F20" s="11">
        <f t="shared" si="1"/>
        <v>-0.9745472248</v>
      </c>
      <c r="G20" s="11">
        <v>32.0</v>
      </c>
      <c r="H20" s="11">
        <f t="shared" si="12"/>
        <v>1.210146584</v>
      </c>
      <c r="I20" s="11"/>
      <c r="J20" s="11"/>
      <c r="K20" s="11"/>
      <c r="L20" s="11"/>
      <c r="M20" s="11"/>
      <c r="N20" s="11"/>
      <c r="O20" s="11"/>
      <c r="P20" s="11"/>
      <c r="Q20" s="11">
        <f t="shared" si="2"/>
        <v>0.235599359</v>
      </c>
      <c r="R20" s="11">
        <f t="shared" si="3"/>
        <v>0.1177996795</v>
      </c>
      <c r="S20" s="11"/>
      <c r="T20" s="11"/>
      <c r="U20" s="11"/>
      <c r="V20" s="14"/>
      <c r="W20" s="11"/>
      <c r="X20" s="11"/>
      <c r="Y20" s="11"/>
      <c r="Z20" s="11"/>
      <c r="AA20" s="11">
        <v>0.0</v>
      </c>
      <c r="AB20" s="11"/>
      <c r="AC20" s="14"/>
      <c r="AD20" s="11"/>
      <c r="AE20" s="11"/>
      <c r="AF20" s="11"/>
      <c r="AG20" s="11"/>
      <c r="AH20" s="11">
        <v>0.0</v>
      </c>
      <c r="AI20" s="11"/>
      <c r="AJ20" s="14"/>
      <c r="AK20" s="11"/>
      <c r="AL20" s="11"/>
      <c r="AM20" s="11"/>
      <c r="AN20" s="11"/>
      <c r="AO20" s="11">
        <v>0.0</v>
      </c>
      <c r="AP20" s="11"/>
      <c r="AQ20" s="14"/>
      <c r="AR20" s="11"/>
      <c r="AS20" s="11"/>
      <c r="AT20" s="11"/>
      <c r="AU20" s="11"/>
      <c r="AV20" s="11">
        <v>0.0</v>
      </c>
      <c r="AW20" s="11"/>
      <c r="AX20" s="14"/>
      <c r="AY20" s="11"/>
      <c r="AZ20" s="11"/>
      <c r="BA20" s="11"/>
      <c r="BB20" s="11"/>
      <c r="BC20" s="11">
        <v>0.0</v>
      </c>
      <c r="BD20" s="11"/>
      <c r="BE20" s="11"/>
    </row>
    <row r="21" ht="15.75" customHeight="1">
      <c r="A21" s="11" t="s">
        <v>63</v>
      </c>
      <c r="B21" s="11" t="s">
        <v>64</v>
      </c>
      <c r="C21" s="11">
        <v>77.38</v>
      </c>
      <c r="D21" s="11">
        <v>310.0</v>
      </c>
      <c r="E21" s="11">
        <v>5.2</v>
      </c>
      <c r="F21" s="11">
        <f t="shared" si="1"/>
        <v>0.1806147978</v>
      </c>
      <c r="G21" s="11">
        <v>26.0</v>
      </c>
      <c r="H21" s="11">
        <f t="shared" si="12"/>
        <v>-0.03872469068</v>
      </c>
      <c r="I21" s="11">
        <v>28.0</v>
      </c>
      <c r="J21" s="11">
        <f>STANDARDIZE(I21,$I$56,$I$57)</f>
        <v>0.3980501026</v>
      </c>
      <c r="K21" s="11">
        <v>100.0</v>
      </c>
      <c r="L21" s="11">
        <f>STANDARDIZE(K21,$K$56,$K$57)</f>
        <v>-0.3693614806</v>
      </c>
      <c r="M21" s="11">
        <v>4.7</v>
      </c>
      <c r="N21" s="11">
        <f>STANDARDIZE(M21,$M$56,$M$57)*-1</f>
        <v>0.4422433184</v>
      </c>
      <c r="O21" s="11">
        <v>7.43</v>
      </c>
      <c r="P21" s="11">
        <f>STANDARDIZE(O21,$O$56,$O$57)*-1</f>
        <v>1.308859355</v>
      </c>
      <c r="Q21" s="11">
        <f t="shared" si="2"/>
        <v>1.921681403</v>
      </c>
      <c r="R21" s="11">
        <f t="shared" si="3"/>
        <v>0.3202802338</v>
      </c>
      <c r="S21" s="11"/>
      <c r="T21" s="11"/>
      <c r="U21" s="11"/>
      <c r="V21" s="14"/>
      <c r="W21" s="11"/>
      <c r="X21" s="11"/>
      <c r="Y21" s="11"/>
      <c r="Z21" s="11"/>
      <c r="AA21" s="11">
        <v>0.0</v>
      </c>
      <c r="AB21" s="11"/>
      <c r="AC21" s="14"/>
      <c r="AD21" s="11"/>
      <c r="AE21" s="11"/>
      <c r="AF21" s="11"/>
      <c r="AG21" s="11"/>
      <c r="AH21" s="11">
        <v>0.0</v>
      </c>
      <c r="AI21" s="11"/>
      <c r="AJ21" s="14"/>
      <c r="AK21" s="11"/>
      <c r="AL21" s="11"/>
      <c r="AM21" s="11"/>
      <c r="AN21" s="11"/>
      <c r="AO21" s="11">
        <v>0.0</v>
      </c>
      <c r="AP21" s="11"/>
      <c r="AQ21" s="14"/>
      <c r="AR21" s="11"/>
      <c r="AS21" s="11"/>
      <c r="AT21" s="11"/>
      <c r="AU21" s="11"/>
      <c r="AV21" s="11">
        <v>0.0</v>
      </c>
      <c r="AW21" s="11"/>
      <c r="AX21" s="14"/>
      <c r="AY21" s="11"/>
      <c r="AZ21" s="11"/>
      <c r="BA21" s="11"/>
      <c r="BB21" s="11"/>
      <c r="BC21" s="11">
        <v>0.0</v>
      </c>
      <c r="BD21" s="11"/>
      <c r="BE21" s="11"/>
    </row>
    <row r="22" ht="15.75" customHeight="1">
      <c r="A22" s="11" t="s">
        <v>95</v>
      </c>
      <c r="B22" s="11" t="s">
        <v>64</v>
      </c>
      <c r="C22" s="11">
        <v>77.5</v>
      </c>
      <c r="D22" s="11">
        <v>331.0</v>
      </c>
      <c r="E22" s="11">
        <v>5.08</v>
      </c>
      <c r="F22" s="11">
        <f t="shared" si="1"/>
        <v>0.783308027</v>
      </c>
      <c r="G22" s="11">
        <v>25.0</v>
      </c>
      <c r="H22" s="11">
        <f t="shared" si="12"/>
        <v>-0.2468699031</v>
      </c>
      <c r="I22" s="11"/>
      <c r="J22" s="11"/>
      <c r="K22" s="11"/>
      <c r="L22" s="11"/>
      <c r="M22" s="11"/>
      <c r="N22" s="11"/>
      <c r="O22" s="11"/>
      <c r="P22" s="11"/>
      <c r="Q22" s="11">
        <f t="shared" si="2"/>
        <v>0.5364381239</v>
      </c>
      <c r="R22" s="11">
        <f t="shared" si="3"/>
        <v>0.268219062</v>
      </c>
      <c r="S22" s="11"/>
      <c r="T22" s="11"/>
      <c r="U22" s="11"/>
      <c r="V22" s="14"/>
      <c r="W22" s="11"/>
      <c r="X22" s="11"/>
      <c r="Y22" s="11"/>
      <c r="Z22" s="11"/>
      <c r="AA22" s="11">
        <v>0.0</v>
      </c>
      <c r="AB22" s="11"/>
      <c r="AC22" s="14"/>
      <c r="AD22" s="11"/>
      <c r="AE22" s="11"/>
      <c r="AF22" s="11"/>
      <c r="AG22" s="11"/>
      <c r="AH22" s="11">
        <v>0.0</v>
      </c>
      <c r="AI22" s="11"/>
      <c r="AJ22" s="14"/>
      <c r="AK22" s="11"/>
      <c r="AL22" s="11"/>
      <c r="AM22" s="11"/>
      <c r="AN22" s="11"/>
      <c r="AO22" s="11">
        <v>0.0</v>
      </c>
      <c r="AP22" s="11"/>
      <c r="AQ22" s="14"/>
      <c r="AR22" s="11"/>
      <c r="AS22" s="11"/>
      <c r="AT22" s="11"/>
      <c r="AU22" s="11"/>
      <c r="AV22" s="11">
        <v>0.0</v>
      </c>
      <c r="AW22" s="11"/>
      <c r="AX22" s="14"/>
      <c r="AY22" s="11"/>
      <c r="AZ22" s="11"/>
      <c r="BA22" s="11"/>
      <c r="BB22" s="11"/>
      <c r="BC22" s="11">
        <v>0.0</v>
      </c>
      <c r="BD22" s="11"/>
      <c r="BE22" s="11"/>
    </row>
    <row r="23" ht="15.75" customHeight="1">
      <c r="A23" s="11" t="s">
        <v>122</v>
      </c>
      <c r="B23" s="11" t="s">
        <v>64</v>
      </c>
      <c r="C23" s="11">
        <v>76.63</v>
      </c>
      <c r="D23" s="11">
        <v>339.0</v>
      </c>
      <c r="E23" s="11">
        <v>5.31</v>
      </c>
      <c r="F23" s="11">
        <f t="shared" si="1"/>
        <v>-0.3718539956</v>
      </c>
      <c r="G23" s="11">
        <v>21.0</v>
      </c>
      <c r="H23" s="11">
        <f t="shared" si="12"/>
        <v>-1.079450753</v>
      </c>
      <c r="I23" s="11"/>
      <c r="J23" s="11"/>
      <c r="K23" s="11"/>
      <c r="L23" s="11"/>
      <c r="M23" s="11"/>
      <c r="N23" s="11"/>
      <c r="O23" s="11"/>
      <c r="P23" s="11"/>
      <c r="Q23" s="11">
        <f t="shared" si="2"/>
        <v>-1.451304748</v>
      </c>
      <c r="R23" s="11">
        <f t="shared" si="3"/>
        <v>-0.7256523741</v>
      </c>
      <c r="S23" s="11">
        <v>1.0</v>
      </c>
      <c r="T23" s="11">
        <v>11.0</v>
      </c>
      <c r="U23" s="11">
        <v>11.0</v>
      </c>
      <c r="V23" s="14"/>
      <c r="W23" s="11">
        <v>15.0</v>
      </c>
      <c r="X23" s="11">
        <v>1045.0</v>
      </c>
      <c r="Y23" s="11">
        <v>0.0</v>
      </c>
      <c r="Z23" s="11">
        <v>44.0</v>
      </c>
      <c r="AA23" s="11">
        <v>1089.0</v>
      </c>
      <c r="AB23" s="11">
        <v>72.6</v>
      </c>
      <c r="AC23" s="14"/>
      <c r="AD23" s="11">
        <v>16.0</v>
      </c>
      <c r="AE23" s="11">
        <v>1020.0</v>
      </c>
      <c r="AF23" s="11">
        <v>0.0</v>
      </c>
      <c r="AG23" s="11">
        <v>47.0</v>
      </c>
      <c r="AH23" s="11">
        <v>1067.0</v>
      </c>
      <c r="AI23" s="11">
        <v>66.6875</v>
      </c>
      <c r="AJ23" s="14"/>
      <c r="AK23" s="11">
        <v>12.0</v>
      </c>
      <c r="AL23" s="11">
        <v>861.0</v>
      </c>
      <c r="AM23" s="11">
        <v>0.0</v>
      </c>
      <c r="AN23" s="11">
        <v>8.0</v>
      </c>
      <c r="AO23" s="11">
        <v>869.0</v>
      </c>
      <c r="AP23" s="11">
        <v>72.4166666666667</v>
      </c>
      <c r="AQ23" s="14"/>
      <c r="AR23" s="11">
        <v>16.0</v>
      </c>
      <c r="AS23" s="11">
        <v>991.0</v>
      </c>
      <c r="AT23" s="11">
        <v>0.0</v>
      </c>
      <c r="AU23" s="11">
        <v>79.0</v>
      </c>
      <c r="AV23" s="11">
        <v>1070.0</v>
      </c>
      <c r="AW23" s="11">
        <v>66.875</v>
      </c>
      <c r="AX23" s="14"/>
      <c r="AY23" s="11">
        <v>9.0</v>
      </c>
      <c r="AZ23" s="11">
        <v>446.0</v>
      </c>
      <c r="BA23" s="11">
        <v>0.0</v>
      </c>
      <c r="BB23" s="11">
        <v>29.0</v>
      </c>
      <c r="BC23" s="11">
        <v>475.0</v>
      </c>
      <c r="BD23" s="11">
        <v>52.7777777777778</v>
      </c>
      <c r="BE23" s="11"/>
    </row>
    <row r="24" ht="15.75" customHeight="1">
      <c r="A24" s="11" t="s">
        <v>138</v>
      </c>
      <c r="B24" s="11" t="s">
        <v>64</v>
      </c>
      <c r="C24" s="11">
        <v>76.25</v>
      </c>
      <c r="D24" s="11">
        <v>299.0</v>
      </c>
      <c r="E24" s="11">
        <v>5.18</v>
      </c>
      <c r="F24" s="11">
        <f t="shared" si="1"/>
        <v>0.2810636694</v>
      </c>
      <c r="G24" s="11">
        <v>28.0</v>
      </c>
      <c r="H24" s="11">
        <f t="shared" si="12"/>
        <v>0.3775657341</v>
      </c>
      <c r="I24" s="11">
        <v>25.5</v>
      </c>
      <c r="J24" s="11">
        <f t="shared" ref="J24:J34" si="13">STANDARDIZE(I24,$I$56,$I$57)</f>
        <v>-0.3594846947</v>
      </c>
      <c r="K24" s="11">
        <v>101.0</v>
      </c>
      <c r="L24" s="11">
        <f t="shared" ref="L24:L34" si="14">STANDARDIZE(K24,$K$56,$K$57)</f>
        <v>-0.227553055</v>
      </c>
      <c r="M24" s="11">
        <v>4.74</v>
      </c>
      <c r="N24" s="11">
        <f t="shared" ref="N24:N34" si="15">STANDARDIZE(M24,$M$56,$M$57)*-1</f>
        <v>0.2327596413</v>
      </c>
      <c r="O24" s="11">
        <v>7.7</v>
      </c>
      <c r="P24" s="11">
        <f t="shared" ref="P24:P34" si="16">STANDARDIZE(O24,$O$56,$O$57)*-1</f>
        <v>0.2666194983</v>
      </c>
      <c r="Q24" s="11">
        <f t="shared" si="2"/>
        <v>0.5709707934</v>
      </c>
      <c r="R24" s="11">
        <f t="shared" si="3"/>
        <v>0.09516179889</v>
      </c>
      <c r="S24" s="11">
        <v>4.0</v>
      </c>
      <c r="T24" s="11">
        <v>109.0</v>
      </c>
      <c r="U24" s="11">
        <v>96.0</v>
      </c>
      <c r="V24" s="14"/>
      <c r="W24" s="11">
        <v>16.0</v>
      </c>
      <c r="X24" s="11">
        <v>1119.0</v>
      </c>
      <c r="Y24" s="11">
        <v>0.0</v>
      </c>
      <c r="Z24" s="11">
        <v>80.0</v>
      </c>
      <c r="AA24" s="11">
        <v>1199.0</v>
      </c>
      <c r="AB24" s="11">
        <v>74.9375</v>
      </c>
      <c r="AC24" s="14"/>
      <c r="AD24" s="11">
        <v>16.0</v>
      </c>
      <c r="AE24" s="11">
        <v>1006.0</v>
      </c>
      <c r="AF24" s="11">
        <v>0.0</v>
      </c>
      <c r="AG24" s="11">
        <v>91.0</v>
      </c>
      <c r="AH24" s="11">
        <v>1097.0</v>
      </c>
      <c r="AI24" s="11">
        <v>68.5625</v>
      </c>
      <c r="AJ24" s="14"/>
      <c r="AK24" s="11">
        <v>14.0</v>
      </c>
      <c r="AL24" s="11">
        <v>956.0</v>
      </c>
      <c r="AM24" s="11">
        <v>0.0</v>
      </c>
      <c r="AN24" s="11">
        <v>32.0</v>
      </c>
      <c r="AO24" s="11">
        <v>988.0</v>
      </c>
      <c r="AP24" s="11">
        <v>70.5714285714286</v>
      </c>
      <c r="AQ24" s="14"/>
      <c r="AR24" s="11">
        <v>16.0</v>
      </c>
      <c r="AS24" s="11">
        <v>1055.0</v>
      </c>
      <c r="AT24" s="11">
        <v>0.0</v>
      </c>
      <c r="AU24" s="11">
        <v>65.0</v>
      </c>
      <c r="AV24" s="11">
        <v>1120.0</v>
      </c>
      <c r="AW24" s="11">
        <v>70.0</v>
      </c>
      <c r="AX24" s="14"/>
      <c r="AY24" s="11">
        <v>12.0</v>
      </c>
      <c r="AZ24" s="11">
        <v>754.0</v>
      </c>
      <c r="BA24" s="11">
        <v>0.0</v>
      </c>
      <c r="BB24" s="11">
        <v>36.0</v>
      </c>
      <c r="BC24" s="11">
        <v>790.0</v>
      </c>
      <c r="BD24" s="11">
        <v>65.8333333333333</v>
      </c>
      <c r="BE24" s="11"/>
    </row>
    <row r="25" ht="15.75" customHeight="1">
      <c r="A25" s="11" t="s">
        <v>142</v>
      </c>
      <c r="B25" s="11" t="s">
        <v>64</v>
      </c>
      <c r="C25" s="11">
        <v>76.88</v>
      </c>
      <c r="D25" s="11">
        <v>302.0</v>
      </c>
      <c r="E25" s="11">
        <v>5.08</v>
      </c>
      <c r="F25" s="11">
        <f t="shared" si="1"/>
        <v>0.783308027</v>
      </c>
      <c r="G25" s="11">
        <v>25.0</v>
      </c>
      <c r="H25" s="11">
        <f t="shared" si="12"/>
        <v>-0.2468699031</v>
      </c>
      <c r="I25" s="11">
        <v>29.5</v>
      </c>
      <c r="J25" s="11">
        <f t="shared" si="13"/>
        <v>0.852570981</v>
      </c>
      <c r="K25" s="11">
        <v>112.0</v>
      </c>
      <c r="L25" s="11">
        <f t="shared" si="14"/>
        <v>1.332339626</v>
      </c>
      <c r="M25" s="11">
        <v>4.45</v>
      </c>
      <c r="N25" s="11">
        <f t="shared" si="15"/>
        <v>1.751516301</v>
      </c>
      <c r="O25" s="11">
        <v>7.49</v>
      </c>
      <c r="P25" s="11">
        <f t="shared" si="16"/>
        <v>1.077250498</v>
      </c>
      <c r="Q25" s="11">
        <f t="shared" si="2"/>
        <v>5.55011553</v>
      </c>
      <c r="R25" s="11">
        <f t="shared" si="3"/>
        <v>0.925019255</v>
      </c>
      <c r="S25" s="11">
        <v>6.0</v>
      </c>
      <c r="T25" s="11">
        <v>176.0</v>
      </c>
      <c r="U25" s="11">
        <v>146.0</v>
      </c>
      <c r="V25" s="14"/>
      <c r="W25" s="11"/>
      <c r="X25" s="11"/>
      <c r="Y25" s="11"/>
      <c r="Z25" s="11"/>
      <c r="AA25" s="11">
        <v>0.0</v>
      </c>
      <c r="AB25" s="11"/>
      <c r="AC25" s="14"/>
      <c r="AD25" s="11"/>
      <c r="AE25" s="11"/>
      <c r="AF25" s="11"/>
      <c r="AG25" s="11"/>
      <c r="AH25" s="11">
        <v>0.0</v>
      </c>
      <c r="AI25" s="11"/>
      <c r="AJ25" s="14"/>
      <c r="AK25" s="11"/>
      <c r="AL25" s="11"/>
      <c r="AM25" s="11"/>
      <c r="AN25" s="11"/>
      <c r="AO25" s="11">
        <v>0.0</v>
      </c>
      <c r="AP25" s="11"/>
      <c r="AQ25" s="14"/>
      <c r="AR25" s="11"/>
      <c r="AS25" s="11"/>
      <c r="AT25" s="11"/>
      <c r="AU25" s="11"/>
      <c r="AV25" s="11">
        <v>0.0</v>
      </c>
      <c r="AW25" s="11"/>
      <c r="AX25" s="14"/>
      <c r="AY25" s="11">
        <v>2.0</v>
      </c>
      <c r="AZ25" s="11">
        <v>28.0</v>
      </c>
      <c r="BA25" s="11">
        <v>0.0</v>
      </c>
      <c r="BB25" s="11">
        <v>4.0</v>
      </c>
      <c r="BC25" s="11">
        <v>32.0</v>
      </c>
      <c r="BD25" s="11">
        <v>16.0</v>
      </c>
      <c r="BE25" s="11"/>
    </row>
    <row r="26" ht="15.75" customHeight="1">
      <c r="A26" s="11" t="s">
        <v>173</v>
      </c>
      <c r="B26" s="11" t="s">
        <v>64</v>
      </c>
      <c r="C26" s="11">
        <v>78.88</v>
      </c>
      <c r="D26" s="11">
        <v>316.0</v>
      </c>
      <c r="E26" s="11">
        <v>5.21</v>
      </c>
      <c r="F26" s="11">
        <f t="shared" si="1"/>
        <v>0.1303903621</v>
      </c>
      <c r="G26" s="11">
        <v>24.0</v>
      </c>
      <c r="H26" s="11">
        <f t="shared" si="12"/>
        <v>-0.4550151155</v>
      </c>
      <c r="I26" s="11">
        <v>28.5</v>
      </c>
      <c r="J26" s="11">
        <f t="shared" si="13"/>
        <v>0.5495570621</v>
      </c>
      <c r="K26" s="11">
        <v>108.0</v>
      </c>
      <c r="L26" s="11">
        <f t="shared" si="14"/>
        <v>0.7651059241</v>
      </c>
      <c r="M26" s="11">
        <v>4.7</v>
      </c>
      <c r="N26" s="11">
        <f t="shared" si="15"/>
        <v>0.4422433184</v>
      </c>
      <c r="O26" s="11">
        <v>7.81</v>
      </c>
      <c r="P26" s="11">
        <f t="shared" si="16"/>
        <v>-0.1579967397</v>
      </c>
      <c r="Q26" s="11">
        <f t="shared" si="2"/>
        <v>1.274284811</v>
      </c>
      <c r="R26" s="11">
        <f t="shared" si="3"/>
        <v>0.2123808019</v>
      </c>
      <c r="S26" s="11"/>
      <c r="T26" s="11"/>
      <c r="U26" s="11"/>
      <c r="V26" s="14"/>
      <c r="W26" s="11"/>
      <c r="X26" s="11"/>
      <c r="Y26" s="11"/>
      <c r="Z26" s="11"/>
      <c r="AA26" s="11">
        <v>0.0</v>
      </c>
      <c r="AB26" s="11"/>
      <c r="AC26" s="14"/>
      <c r="AD26" s="11"/>
      <c r="AE26" s="11"/>
      <c r="AF26" s="11"/>
      <c r="AG26" s="11"/>
      <c r="AH26" s="11">
        <v>0.0</v>
      </c>
      <c r="AI26" s="11"/>
      <c r="AJ26" s="14"/>
      <c r="AK26" s="11"/>
      <c r="AL26" s="11"/>
      <c r="AM26" s="11"/>
      <c r="AN26" s="11"/>
      <c r="AO26" s="11">
        <v>0.0</v>
      </c>
      <c r="AP26" s="11"/>
      <c r="AQ26" s="14"/>
      <c r="AR26" s="11">
        <v>13.0</v>
      </c>
      <c r="AS26" s="11">
        <v>76.0</v>
      </c>
      <c r="AT26" s="11">
        <v>0.0</v>
      </c>
      <c r="AU26" s="11">
        <v>61.0</v>
      </c>
      <c r="AV26" s="11">
        <v>137.0</v>
      </c>
      <c r="AW26" s="11">
        <v>10.5384615384615</v>
      </c>
      <c r="AX26" s="14"/>
      <c r="AY26" s="11">
        <v>7.0</v>
      </c>
      <c r="AZ26" s="11">
        <v>60.0</v>
      </c>
      <c r="BA26" s="11">
        <v>0.0</v>
      </c>
      <c r="BB26" s="11">
        <v>51.0</v>
      </c>
      <c r="BC26" s="11">
        <v>111.0</v>
      </c>
      <c r="BD26" s="11">
        <v>15.8571428571429</v>
      </c>
      <c r="BE26" s="11"/>
    </row>
    <row r="27" ht="15.75" customHeight="1">
      <c r="A27" s="11" t="s">
        <v>174</v>
      </c>
      <c r="B27" s="11" t="s">
        <v>64</v>
      </c>
      <c r="C27" s="11">
        <v>79.25</v>
      </c>
      <c r="D27" s="11">
        <v>306.0</v>
      </c>
      <c r="E27" s="11">
        <v>5.05</v>
      </c>
      <c r="F27" s="11">
        <f t="shared" si="1"/>
        <v>0.9339813343</v>
      </c>
      <c r="G27" s="11">
        <v>27.0</v>
      </c>
      <c r="H27" s="11">
        <f t="shared" si="12"/>
        <v>0.1694205217</v>
      </c>
      <c r="I27" s="11">
        <v>28.5</v>
      </c>
      <c r="J27" s="11">
        <f t="shared" si="13"/>
        <v>0.5495570621</v>
      </c>
      <c r="K27" s="11">
        <v>116.0</v>
      </c>
      <c r="L27" s="11">
        <f t="shared" si="14"/>
        <v>1.899573329</v>
      </c>
      <c r="M27" s="11">
        <v>4.44</v>
      </c>
      <c r="N27" s="11">
        <f t="shared" si="15"/>
        <v>1.80388722</v>
      </c>
      <c r="O27" s="11">
        <v>7.59</v>
      </c>
      <c r="P27" s="11">
        <f t="shared" si="16"/>
        <v>0.6912357364</v>
      </c>
      <c r="Q27" s="11">
        <f t="shared" si="2"/>
        <v>6.047655203</v>
      </c>
      <c r="R27" s="11">
        <f t="shared" si="3"/>
        <v>1.007942534</v>
      </c>
      <c r="S27" s="11">
        <v>1.0</v>
      </c>
      <c r="T27" s="11">
        <v>1.0</v>
      </c>
      <c r="U27" s="11">
        <v>1.0</v>
      </c>
      <c r="V27" s="14"/>
      <c r="W27" s="11">
        <v>14.0</v>
      </c>
      <c r="X27" s="11">
        <v>789.0</v>
      </c>
      <c r="Y27" s="11">
        <v>0.0</v>
      </c>
      <c r="Z27" s="11">
        <v>61.0</v>
      </c>
      <c r="AA27" s="11">
        <v>850.0</v>
      </c>
      <c r="AB27" s="11">
        <v>60.7142857142857</v>
      </c>
      <c r="AC27" s="14"/>
      <c r="AD27" s="11">
        <v>16.0</v>
      </c>
      <c r="AE27" s="11">
        <v>1006.0</v>
      </c>
      <c r="AF27" s="11">
        <v>0.0</v>
      </c>
      <c r="AG27" s="11">
        <v>69.0</v>
      </c>
      <c r="AH27" s="11">
        <v>1075.0</v>
      </c>
      <c r="AI27" s="11">
        <v>67.1875</v>
      </c>
      <c r="AJ27" s="14"/>
      <c r="AK27" s="11">
        <v>16.0</v>
      </c>
      <c r="AL27" s="11">
        <v>826.0</v>
      </c>
      <c r="AM27" s="11">
        <v>0.0</v>
      </c>
      <c r="AN27" s="11">
        <v>77.0</v>
      </c>
      <c r="AO27" s="11">
        <v>903.0</v>
      </c>
      <c r="AP27" s="11">
        <v>56.4375</v>
      </c>
      <c r="AQ27" s="14"/>
      <c r="AR27" s="11">
        <v>16.0</v>
      </c>
      <c r="AS27" s="11">
        <v>1022.0</v>
      </c>
      <c r="AT27" s="11">
        <v>0.0</v>
      </c>
      <c r="AU27" s="11">
        <v>75.0</v>
      </c>
      <c r="AV27" s="11">
        <v>1097.0</v>
      </c>
      <c r="AW27" s="11">
        <v>68.5625</v>
      </c>
      <c r="AX27" s="14"/>
      <c r="AY27" s="11">
        <v>16.0</v>
      </c>
      <c r="AZ27" s="11">
        <v>961.0</v>
      </c>
      <c r="BA27" s="11">
        <v>0.0</v>
      </c>
      <c r="BB27" s="11">
        <v>86.0</v>
      </c>
      <c r="BC27" s="11">
        <v>1047.0</v>
      </c>
      <c r="BD27" s="11">
        <v>65.4375</v>
      </c>
      <c r="BE27" s="11"/>
    </row>
    <row r="28" ht="15.75" customHeight="1">
      <c r="A28" s="11" t="s">
        <v>212</v>
      </c>
      <c r="B28" s="11" t="s">
        <v>64</v>
      </c>
      <c r="C28" s="11">
        <v>76.38</v>
      </c>
      <c r="D28" s="11">
        <v>313.0</v>
      </c>
      <c r="E28" s="11">
        <v>5.44</v>
      </c>
      <c r="F28" s="11">
        <f t="shared" si="1"/>
        <v>-1.024771661</v>
      </c>
      <c r="G28" s="11">
        <v>23.0</v>
      </c>
      <c r="H28" s="11">
        <f t="shared" si="12"/>
        <v>-0.6631603279</v>
      </c>
      <c r="I28" s="11">
        <v>21.0</v>
      </c>
      <c r="J28" s="11">
        <f t="shared" si="13"/>
        <v>-1.72304733</v>
      </c>
      <c r="K28" s="11">
        <v>94.0</v>
      </c>
      <c r="L28" s="11">
        <f t="shared" si="14"/>
        <v>-1.220212034</v>
      </c>
      <c r="M28" s="11">
        <v>5.07</v>
      </c>
      <c r="N28" s="11">
        <f t="shared" si="15"/>
        <v>-1.495480695</v>
      </c>
      <c r="O28" s="11">
        <v>8.23</v>
      </c>
      <c r="P28" s="11">
        <f t="shared" si="16"/>
        <v>-1.77925874</v>
      </c>
      <c r="Q28" s="11">
        <f t="shared" si="2"/>
        <v>-7.905930787</v>
      </c>
      <c r="R28" s="11">
        <f t="shared" si="3"/>
        <v>-1.317655131</v>
      </c>
      <c r="S28" s="11"/>
      <c r="T28" s="11"/>
      <c r="U28" s="11"/>
      <c r="V28" s="14"/>
      <c r="W28" s="11"/>
      <c r="X28" s="11"/>
      <c r="Y28" s="11"/>
      <c r="Z28" s="11"/>
      <c r="AA28" s="11">
        <v>0.0</v>
      </c>
      <c r="AB28" s="11"/>
      <c r="AC28" s="14"/>
      <c r="AD28" s="11"/>
      <c r="AE28" s="11"/>
      <c r="AF28" s="11"/>
      <c r="AG28" s="11"/>
      <c r="AH28" s="11">
        <v>0.0</v>
      </c>
      <c r="AI28" s="11"/>
      <c r="AJ28" s="14"/>
      <c r="AK28" s="11"/>
      <c r="AL28" s="11"/>
      <c r="AM28" s="11"/>
      <c r="AN28" s="11"/>
      <c r="AO28" s="11">
        <v>0.0</v>
      </c>
      <c r="AP28" s="11"/>
      <c r="AQ28" s="14"/>
      <c r="AR28" s="11"/>
      <c r="AS28" s="11"/>
      <c r="AT28" s="11"/>
      <c r="AU28" s="11"/>
      <c r="AV28" s="11">
        <v>0.0</v>
      </c>
      <c r="AW28" s="11"/>
      <c r="AX28" s="14"/>
      <c r="AY28" s="11"/>
      <c r="AZ28" s="11"/>
      <c r="BA28" s="11"/>
      <c r="BB28" s="11"/>
      <c r="BC28" s="11">
        <v>0.0</v>
      </c>
      <c r="BD28" s="11"/>
      <c r="BE28" s="11"/>
    </row>
    <row r="29" ht="15.75" customHeight="1">
      <c r="A29" s="11" t="s">
        <v>228</v>
      </c>
      <c r="B29" s="11" t="s">
        <v>64</v>
      </c>
      <c r="C29" s="11">
        <v>79.0</v>
      </c>
      <c r="D29" s="11">
        <v>315.0</v>
      </c>
      <c r="E29" s="11">
        <v>5.46</v>
      </c>
      <c r="F29" s="11">
        <f t="shared" si="1"/>
        <v>-1.125220532</v>
      </c>
      <c r="G29" s="11">
        <v>22.0</v>
      </c>
      <c r="H29" s="11">
        <f t="shared" si="12"/>
        <v>-0.8713055403</v>
      </c>
      <c r="I29" s="11">
        <v>25.0</v>
      </c>
      <c r="J29" s="11">
        <f t="shared" si="13"/>
        <v>-0.5109916542</v>
      </c>
      <c r="K29" s="11">
        <v>105.0</v>
      </c>
      <c r="L29" s="11">
        <f t="shared" si="14"/>
        <v>0.3396806473</v>
      </c>
      <c r="M29" s="11">
        <v>4.81</v>
      </c>
      <c r="N29" s="11">
        <f t="shared" si="15"/>
        <v>-0.1338367937</v>
      </c>
      <c r="O29" s="11">
        <v>7.9</v>
      </c>
      <c r="P29" s="11">
        <f t="shared" si="16"/>
        <v>-0.5054100254</v>
      </c>
      <c r="Q29" s="11">
        <f t="shared" si="2"/>
        <v>-2.807083898</v>
      </c>
      <c r="R29" s="11">
        <f t="shared" si="3"/>
        <v>-0.4678473164</v>
      </c>
      <c r="S29" s="11"/>
      <c r="T29" s="11"/>
      <c r="U29" s="11"/>
      <c r="V29" s="14"/>
      <c r="W29" s="11"/>
      <c r="X29" s="11"/>
      <c r="Y29" s="11"/>
      <c r="Z29" s="11"/>
      <c r="AA29" s="11">
        <v>0.0</v>
      </c>
      <c r="AB29" s="11"/>
      <c r="AC29" s="14"/>
      <c r="AD29" s="11"/>
      <c r="AE29" s="11"/>
      <c r="AF29" s="11"/>
      <c r="AG29" s="11"/>
      <c r="AH29" s="11">
        <v>0.0</v>
      </c>
      <c r="AI29" s="11"/>
      <c r="AJ29" s="14"/>
      <c r="AK29" s="11"/>
      <c r="AL29" s="11"/>
      <c r="AM29" s="11"/>
      <c r="AN29" s="11"/>
      <c r="AO29" s="11">
        <v>0.0</v>
      </c>
      <c r="AP29" s="11"/>
      <c r="AQ29" s="14"/>
      <c r="AR29" s="11">
        <v>16.0</v>
      </c>
      <c r="AS29" s="11">
        <v>646.0</v>
      </c>
      <c r="AT29" s="11">
        <v>0.0</v>
      </c>
      <c r="AU29" s="11">
        <v>78.0</v>
      </c>
      <c r="AV29" s="11">
        <v>724.0</v>
      </c>
      <c r="AW29" s="11">
        <v>45.25</v>
      </c>
      <c r="AX29" s="14"/>
      <c r="AY29" s="11">
        <v>16.0</v>
      </c>
      <c r="AZ29" s="11">
        <v>916.0</v>
      </c>
      <c r="BA29" s="11">
        <v>0.0</v>
      </c>
      <c r="BB29" s="11">
        <v>68.0</v>
      </c>
      <c r="BC29" s="11">
        <v>984.0</v>
      </c>
      <c r="BD29" s="11">
        <v>61.5</v>
      </c>
      <c r="BE29" s="11"/>
    </row>
    <row r="30" ht="15.75" customHeight="1">
      <c r="A30" s="11" t="s">
        <v>238</v>
      </c>
      <c r="B30" s="11" t="s">
        <v>64</v>
      </c>
      <c r="C30" s="11">
        <v>78.63</v>
      </c>
      <c r="D30" s="11">
        <v>317.0</v>
      </c>
      <c r="E30" s="11">
        <v>5.25</v>
      </c>
      <c r="F30" s="11">
        <f t="shared" si="1"/>
        <v>-0.07050738098</v>
      </c>
      <c r="G30" s="11">
        <v>21.0</v>
      </c>
      <c r="H30" s="11">
        <f t="shared" si="12"/>
        <v>-1.079450753</v>
      </c>
      <c r="I30" s="11">
        <v>24.0</v>
      </c>
      <c r="J30" s="11">
        <f t="shared" si="13"/>
        <v>-0.8140055731</v>
      </c>
      <c r="K30" s="11">
        <v>98.0</v>
      </c>
      <c r="L30" s="11">
        <f t="shared" si="14"/>
        <v>-0.6529783317</v>
      </c>
      <c r="M30" s="11">
        <v>4.77</v>
      </c>
      <c r="N30" s="11">
        <f t="shared" si="15"/>
        <v>0.07564688341</v>
      </c>
      <c r="O30" s="11">
        <v>7.91</v>
      </c>
      <c r="P30" s="11">
        <f t="shared" si="16"/>
        <v>-0.5440115016</v>
      </c>
      <c r="Q30" s="11">
        <f t="shared" si="2"/>
        <v>-3.085306657</v>
      </c>
      <c r="R30" s="11">
        <f t="shared" si="3"/>
        <v>-0.5142177761</v>
      </c>
      <c r="S30" s="11"/>
      <c r="T30" s="11"/>
      <c r="U30" s="11"/>
      <c r="V30" s="14"/>
      <c r="W30" s="11"/>
      <c r="X30" s="11"/>
      <c r="Y30" s="11"/>
      <c r="Z30" s="11"/>
      <c r="AA30" s="11">
        <v>0.0</v>
      </c>
      <c r="AB30" s="11"/>
      <c r="AC30" s="14"/>
      <c r="AD30" s="11">
        <v>7.0</v>
      </c>
      <c r="AE30" s="11">
        <v>296.0</v>
      </c>
      <c r="AF30" s="11">
        <v>0.0</v>
      </c>
      <c r="AG30" s="11">
        <v>39.0</v>
      </c>
      <c r="AH30" s="11">
        <v>335.0</v>
      </c>
      <c r="AI30" s="11">
        <v>47.8571428571429</v>
      </c>
      <c r="AJ30" s="14"/>
      <c r="AK30" s="11">
        <v>15.0</v>
      </c>
      <c r="AL30" s="11">
        <v>388.0</v>
      </c>
      <c r="AM30" s="11">
        <v>0.0</v>
      </c>
      <c r="AN30" s="11">
        <v>45.0</v>
      </c>
      <c r="AO30" s="11">
        <v>433.0</v>
      </c>
      <c r="AP30" s="11">
        <v>28.8666666666667</v>
      </c>
      <c r="AQ30" s="14"/>
      <c r="AR30" s="11">
        <v>1.0</v>
      </c>
      <c r="AS30" s="11">
        <v>63.0</v>
      </c>
      <c r="AT30" s="11">
        <v>0.0</v>
      </c>
      <c r="AU30" s="11">
        <v>4.0</v>
      </c>
      <c r="AV30" s="11">
        <v>67.0</v>
      </c>
      <c r="AW30" s="11">
        <v>67.0</v>
      </c>
      <c r="AX30" s="14"/>
      <c r="AY30" s="11">
        <v>9.0</v>
      </c>
      <c r="AZ30" s="11">
        <v>147.0</v>
      </c>
      <c r="BA30" s="11">
        <v>0.0</v>
      </c>
      <c r="BB30" s="11">
        <v>54.0</v>
      </c>
      <c r="BC30" s="11">
        <v>201.0</v>
      </c>
      <c r="BD30" s="11">
        <v>22.3333333333333</v>
      </c>
      <c r="BE30" s="11"/>
    </row>
    <row r="31" ht="15.75" customHeight="1">
      <c r="A31" s="11" t="s">
        <v>241</v>
      </c>
      <c r="B31" s="11" t="s">
        <v>64</v>
      </c>
      <c r="C31" s="11">
        <v>77.0</v>
      </c>
      <c r="D31" s="11">
        <v>316.0</v>
      </c>
      <c r="E31" s="11">
        <v>5.37</v>
      </c>
      <c r="F31" s="11">
        <f t="shared" si="1"/>
        <v>-0.6732006102</v>
      </c>
      <c r="G31" s="11">
        <v>20.0</v>
      </c>
      <c r="H31" s="11">
        <f t="shared" si="12"/>
        <v>-1.287595965</v>
      </c>
      <c r="I31" s="11">
        <v>28.5</v>
      </c>
      <c r="J31" s="11">
        <f t="shared" si="13"/>
        <v>0.5495570621</v>
      </c>
      <c r="K31" s="11">
        <v>101.0</v>
      </c>
      <c r="L31" s="11">
        <f t="shared" si="14"/>
        <v>-0.227553055</v>
      </c>
      <c r="M31" s="11">
        <v>4.88</v>
      </c>
      <c r="N31" s="11">
        <f t="shared" si="15"/>
        <v>-0.5004332287</v>
      </c>
      <c r="O31" s="11">
        <v>8.1</v>
      </c>
      <c r="P31" s="11">
        <f t="shared" si="16"/>
        <v>-1.277439549</v>
      </c>
      <c r="Q31" s="11">
        <f t="shared" si="2"/>
        <v>-3.416665346</v>
      </c>
      <c r="R31" s="11">
        <f t="shared" si="3"/>
        <v>-0.5694442243</v>
      </c>
      <c r="S31" s="11">
        <v>5.0</v>
      </c>
      <c r="T31" s="11">
        <v>163.0</v>
      </c>
      <c r="U31" s="11">
        <v>137.0</v>
      </c>
      <c r="V31" s="14"/>
      <c r="W31" s="11"/>
      <c r="X31" s="11"/>
      <c r="Y31" s="11"/>
      <c r="Z31" s="11"/>
      <c r="AA31" s="11">
        <v>0.0</v>
      </c>
      <c r="AB31" s="11"/>
      <c r="AC31" s="14"/>
      <c r="AD31" s="11">
        <v>13.0</v>
      </c>
      <c r="AE31" s="11">
        <v>813.0</v>
      </c>
      <c r="AF31" s="11">
        <v>0.0</v>
      </c>
      <c r="AG31" s="11">
        <v>40.0</v>
      </c>
      <c r="AH31" s="11">
        <v>853.0</v>
      </c>
      <c r="AI31" s="11">
        <v>65.6153846153846</v>
      </c>
      <c r="AJ31" s="14"/>
      <c r="AK31" s="11">
        <v>10.0</v>
      </c>
      <c r="AL31" s="11">
        <v>355.0</v>
      </c>
      <c r="AM31" s="11">
        <v>0.0</v>
      </c>
      <c r="AN31" s="11">
        <v>43.0</v>
      </c>
      <c r="AO31" s="11">
        <v>398.0</v>
      </c>
      <c r="AP31" s="11">
        <v>39.8</v>
      </c>
      <c r="AQ31" s="14"/>
      <c r="AR31" s="11">
        <v>16.0</v>
      </c>
      <c r="AS31" s="11">
        <v>1033.0</v>
      </c>
      <c r="AT31" s="11">
        <v>0.0</v>
      </c>
      <c r="AU31" s="11">
        <v>71.0</v>
      </c>
      <c r="AV31" s="11">
        <v>1104.0</v>
      </c>
      <c r="AW31" s="11">
        <v>69.0</v>
      </c>
      <c r="AX31" s="14"/>
      <c r="AY31" s="11">
        <v>16.0</v>
      </c>
      <c r="AZ31" s="11">
        <v>1023.0</v>
      </c>
      <c r="BA31" s="11">
        <v>0.0</v>
      </c>
      <c r="BB31" s="11">
        <v>62.0</v>
      </c>
      <c r="BC31" s="11">
        <v>1085.0</v>
      </c>
      <c r="BD31" s="11">
        <v>67.8125</v>
      </c>
      <c r="BE31" s="11"/>
    </row>
    <row r="32" ht="15.75" customHeight="1">
      <c r="A32" s="11" t="s">
        <v>275</v>
      </c>
      <c r="B32" s="11" t="s">
        <v>64</v>
      </c>
      <c r="C32" s="11">
        <v>78.13</v>
      </c>
      <c r="D32" s="11">
        <v>313.0</v>
      </c>
      <c r="E32" s="11">
        <v>4.94</v>
      </c>
      <c r="F32" s="11">
        <f t="shared" si="1"/>
        <v>1.486450128</v>
      </c>
      <c r="G32" s="11"/>
      <c r="H32" s="11"/>
      <c r="I32" s="11">
        <v>28.0</v>
      </c>
      <c r="J32" s="11">
        <f t="shared" si="13"/>
        <v>0.3980501026</v>
      </c>
      <c r="K32" s="11">
        <v>107.0</v>
      </c>
      <c r="L32" s="11">
        <f t="shared" si="14"/>
        <v>0.6232974985</v>
      </c>
      <c r="M32" s="11">
        <v>4.63</v>
      </c>
      <c r="N32" s="11">
        <f t="shared" si="15"/>
        <v>0.8088397534</v>
      </c>
      <c r="O32" s="11">
        <v>7.83</v>
      </c>
      <c r="P32" s="11">
        <f t="shared" si="16"/>
        <v>-0.2351996921</v>
      </c>
      <c r="Q32" s="11">
        <f t="shared" si="2"/>
        <v>3.08143779</v>
      </c>
      <c r="R32" s="11">
        <f t="shared" si="3"/>
        <v>0.616287558</v>
      </c>
      <c r="S32" s="11">
        <v>1.0</v>
      </c>
      <c r="T32" s="11">
        <v>20.0</v>
      </c>
      <c r="U32" s="11">
        <v>19.0</v>
      </c>
      <c r="V32" s="14"/>
      <c r="W32" s="11">
        <v>16.0</v>
      </c>
      <c r="X32" s="11">
        <v>1058.0</v>
      </c>
      <c r="Y32" s="11">
        <v>0.0</v>
      </c>
      <c r="Z32" s="11">
        <v>76.0</v>
      </c>
      <c r="AA32" s="11">
        <v>1134.0</v>
      </c>
      <c r="AB32" s="11">
        <v>70.875</v>
      </c>
      <c r="AC32" s="14"/>
      <c r="AD32" s="11">
        <v>15.0</v>
      </c>
      <c r="AE32" s="11">
        <v>994.0</v>
      </c>
      <c r="AF32" s="11">
        <v>0.0</v>
      </c>
      <c r="AG32" s="11">
        <v>57.0</v>
      </c>
      <c r="AH32" s="11">
        <v>1051.0</v>
      </c>
      <c r="AI32" s="11">
        <v>70.0666666666667</v>
      </c>
      <c r="AJ32" s="14"/>
      <c r="AK32" s="11">
        <v>16.0</v>
      </c>
      <c r="AL32" s="11">
        <v>1080.0</v>
      </c>
      <c r="AM32" s="11">
        <v>0.0</v>
      </c>
      <c r="AN32" s="11">
        <v>68.0</v>
      </c>
      <c r="AO32" s="11">
        <v>1148.0</v>
      </c>
      <c r="AP32" s="11">
        <v>71.75</v>
      </c>
      <c r="AQ32" s="14"/>
      <c r="AR32" s="11">
        <v>8.0</v>
      </c>
      <c r="AS32" s="11">
        <v>430.0</v>
      </c>
      <c r="AT32" s="11">
        <v>0.0</v>
      </c>
      <c r="AU32" s="11">
        <v>24.0</v>
      </c>
      <c r="AV32" s="11">
        <v>454.0</v>
      </c>
      <c r="AW32" s="11">
        <v>56.75</v>
      </c>
      <c r="AX32" s="14"/>
      <c r="AY32" s="11">
        <v>10.0</v>
      </c>
      <c r="AZ32" s="11">
        <v>447.0</v>
      </c>
      <c r="BA32" s="11">
        <v>0.0</v>
      </c>
      <c r="BB32" s="11">
        <v>16.0</v>
      </c>
      <c r="BC32" s="11">
        <v>463.0</v>
      </c>
      <c r="BD32" s="11">
        <v>46.3</v>
      </c>
      <c r="BE32" s="11"/>
    </row>
    <row r="33" ht="15.75" customHeight="1">
      <c r="A33" s="11" t="s">
        <v>279</v>
      </c>
      <c r="B33" s="11" t="s">
        <v>64</v>
      </c>
      <c r="C33" s="11">
        <v>78.0</v>
      </c>
      <c r="D33" s="11">
        <v>303.0</v>
      </c>
      <c r="E33" s="11">
        <v>4.72</v>
      </c>
      <c r="F33" s="11">
        <f t="shared" si="1"/>
        <v>2.591387715</v>
      </c>
      <c r="G33" s="11">
        <v>28.0</v>
      </c>
      <c r="H33" s="11">
        <f t="shared" ref="H33:H36" si="17">STANDARDIZE(G33,$G$56,$G$57)</f>
        <v>0.3775657341</v>
      </c>
      <c r="I33" s="11">
        <v>34.0</v>
      </c>
      <c r="J33" s="11">
        <f t="shared" si="13"/>
        <v>2.216133616</v>
      </c>
      <c r="K33" s="11">
        <v>118.0</v>
      </c>
      <c r="L33" s="11">
        <f t="shared" si="14"/>
        <v>2.18319018</v>
      </c>
      <c r="M33" s="11">
        <v>4.52</v>
      </c>
      <c r="N33" s="11">
        <f t="shared" si="15"/>
        <v>1.384919866</v>
      </c>
      <c r="O33" s="11">
        <v>7.31</v>
      </c>
      <c r="P33" s="11">
        <f t="shared" si="16"/>
        <v>1.77207707</v>
      </c>
      <c r="Q33" s="11">
        <f t="shared" si="2"/>
        <v>10.52527418</v>
      </c>
      <c r="R33" s="11">
        <f t="shared" si="3"/>
        <v>1.754212363</v>
      </c>
      <c r="S33" s="11">
        <v>1.0</v>
      </c>
      <c r="T33" s="11">
        <v>4.0</v>
      </c>
      <c r="U33" s="11">
        <v>4.0</v>
      </c>
      <c r="V33" s="14"/>
      <c r="W33" s="11">
        <v>16.0</v>
      </c>
      <c r="X33" s="11">
        <v>1102.0</v>
      </c>
      <c r="Y33" s="11">
        <v>0.0</v>
      </c>
      <c r="Z33" s="11">
        <v>76.0</v>
      </c>
      <c r="AA33" s="11">
        <v>1178.0</v>
      </c>
      <c r="AB33" s="11">
        <v>73.625</v>
      </c>
      <c r="AC33" s="14"/>
      <c r="AD33" s="11">
        <v>12.0</v>
      </c>
      <c r="AE33" s="11">
        <v>889.0</v>
      </c>
      <c r="AF33" s="11">
        <v>0.0</v>
      </c>
      <c r="AG33" s="11">
        <v>67.0</v>
      </c>
      <c r="AH33" s="11">
        <v>956.0</v>
      </c>
      <c r="AI33" s="11">
        <v>79.6666666666667</v>
      </c>
      <c r="AJ33" s="14"/>
      <c r="AK33" s="11">
        <v>16.0</v>
      </c>
      <c r="AL33" s="11">
        <v>1156.0</v>
      </c>
      <c r="AM33" s="11">
        <v>0.0</v>
      </c>
      <c r="AN33" s="11">
        <v>15.0</v>
      </c>
      <c r="AO33" s="11">
        <v>1171.0</v>
      </c>
      <c r="AP33" s="11">
        <v>73.1875</v>
      </c>
      <c r="AQ33" s="14"/>
      <c r="AR33" s="11">
        <v>6.0</v>
      </c>
      <c r="AS33" s="11">
        <v>407.0</v>
      </c>
      <c r="AT33" s="11">
        <v>0.0</v>
      </c>
      <c r="AU33" s="11">
        <v>33.0</v>
      </c>
      <c r="AV33" s="11">
        <v>440.0</v>
      </c>
      <c r="AW33" s="11">
        <v>73.3333333333333</v>
      </c>
      <c r="AX33" s="14"/>
      <c r="AY33" s="11">
        <v>15.0</v>
      </c>
      <c r="AZ33" s="11">
        <v>964.0</v>
      </c>
      <c r="BA33" s="11">
        <v>0.0</v>
      </c>
      <c r="BB33" s="11">
        <v>69.0</v>
      </c>
      <c r="BC33" s="11">
        <v>1033.0</v>
      </c>
      <c r="BD33" s="11">
        <v>68.8666666666667</v>
      </c>
      <c r="BE33" s="11"/>
    </row>
    <row r="34" ht="15.75" customHeight="1">
      <c r="A34" s="11" t="s">
        <v>293</v>
      </c>
      <c r="B34" s="11" t="s">
        <v>64</v>
      </c>
      <c r="C34" s="11">
        <v>78.0</v>
      </c>
      <c r="D34" s="11">
        <v>306.0</v>
      </c>
      <c r="E34" s="11">
        <v>5.3</v>
      </c>
      <c r="F34" s="11">
        <f t="shared" si="1"/>
        <v>-0.3216295598</v>
      </c>
      <c r="G34" s="11">
        <v>27.0</v>
      </c>
      <c r="H34" s="11">
        <f t="shared" si="17"/>
        <v>0.1694205217</v>
      </c>
      <c r="I34" s="11">
        <v>28.5</v>
      </c>
      <c r="J34" s="11">
        <f t="shared" si="13"/>
        <v>0.5495570621</v>
      </c>
      <c r="K34" s="11">
        <v>106.0</v>
      </c>
      <c r="L34" s="11">
        <f t="shared" si="14"/>
        <v>0.4814890729</v>
      </c>
      <c r="M34" s="11">
        <v>4.68</v>
      </c>
      <c r="N34" s="11">
        <f t="shared" si="15"/>
        <v>0.546985157</v>
      </c>
      <c r="O34" s="11">
        <v>7.4</v>
      </c>
      <c r="P34" s="11">
        <f t="shared" si="16"/>
        <v>1.424663784</v>
      </c>
      <c r="Q34" s="11">
        <f t="shared" si="2"/>
        <v>2.850486038</v>
      </c>
      <c r="R34" s="11">
        <f t="shared" si="3"/>
        <v>0.4750810063</v>
      </c>
      <c r="S34" s="11">
        <v>1.0</v>
      </c>
      <c r="T34" s="11">
        <v>2.0</v>
      </c>
      <c r="U34" s="11">
        <v>2.0</v>
      </c>
      <c r="V34" s="14"/>
      <c r="W34" s="11">
        <v>5.0</v>
      </c>
      <c r="X34" s="11">
        <v>272.0</v>
      </c>
      <c r="Y34" s="11">
        <v>0.0</v>
      </c>
      <c r="Z34" s="11">
        <v>6.0</v>
      </c>
      <c r="AA34" s="11">
        <v>278.0</v>
      </c>
      <c r="AB34" s="11">
        <v>55.6</v>
      </c>
      <c r="AC34" s="14"/>
      <c r="AD34" s="11">
        <v>16.0</v>
      </c>
      <c r="AE34" s="11">
        <v>982.0</v>
      </c>
      <c r="AF34" s="11">
        <v>0.0</v>
      </c>
      <c r="AG34" s="11">
        <v>47.0</v>
      </c>
      <c r="AH34" s="11">
        <v>1029.0</v>
      </c>
      <c r="AI34" s="11">
        <v>64.3125</v>
      </c>
      <c r="AJ34" s="14"/>
      <c r="AK34" s="11">
        <v>14.0</v>
      </c>
      <c r="AL34" s="11">
        <v>900.0</v>
      </c>
      <c r="AM34" s="11">
        <v>0.0</v>
      </c>
      <c r="AN34" s="11">
        <v>61.0</v>
      </c>
      <c r="AO34" s="11">
        <v>961.0</v>
      </c>
      <c r="AP34" s="11">
        <v>68.6428571428571</v>
      </c>
      <c r="AQ34" s="14"/>
      <c r="AR34" s="11">
        <v>4.0</v>
      </c>
      <c r="AS34" s="11">
        <v>221.0</v>
      </c>
      <c r="AT34" s="11">
        <v>0.0</v>
      </c>
      <c r="AU34" s="11">
        <v>13.0</v>
      </c>
      <c r="AV34" s="11">
        <v>234.0</v>
      </c>
      <c r="AW34" s="11">
        <v>58.5</v>
      </c>
      <c r="AX34" s="14"/>
      <c r="AY34" s="11">
        <v>11.0</v>
      </c>
      <c r="AZ34" s="11">
        <v>702.0</v>
      </c>
      <c r="BA34" s="11">
        <v>0.0</v>
      </c>
      <c r="BB34" s="11">
        <v>44.0</v>
      </c>
      <c r="BC34" s="11">
        <v>746.0</v>
      </c>
      <c r="BD34" s="11">
        <v>67.8181818181818</v>
      </c>
      <c r="BE34" s="11"/>
    </row>
    <row r="35" ht="15.75" customHeight="1">
      <c r="A35" s="11" t="s">
        <v>294</v>
      </c>
      <c r="B35" s="11" t="s">
        <v>64</v>
      </c>
      <c r="C35" s="11">
        <v>80.5</v>
      </c>
      <c r="D35" s="11">
        <v>315.0</v>
      </c>
      <c r="E35" s="11">
        <v>5.34</v>
      </c>
      <c r="F35" s="11">
        <f t="shared" si="1"/>
        <v>-0.5225273029</v>
      </c>
      <c r="G35" s="11">
        <v>31.0</v>
      </c>
      <c r="H35" s="11">
        <f t="shared" si="17"/>
        <v>1.002001371</v>
      </c>
      <c r="I35" s="11"/>
      <c r="J35" s="11"/>
      <c r="K35" s="11"/>
      <c r="L35" s="11"/>
      <c r="M35" s="11"/>
      <c r="N35" s="11"/>
      <c r="O35" s="11"/>
      <c r="P35" s="11"/>
      <c r="Q35" s="11">
        <f t="shared" si="2"/>
        <v>0.4794740685</v>
      </c>
      <c r="R35" s="11">
        <f t="shared" si="3"/>
        <v>0.2397370342</v>
      </c>
      <c r="S35" s="11"/>
      <c r="T35" s="11"/>
      <c r="U35" s="11"/>
      <c r="V35" s="14"/>
      <c r="W35" s="11"/>
      <c r="X35" s="11"/>
      <c r="Y35" s="11"/>
      <c r="Z35" s="11"/>
      <c r="AA35" s="11">
        <v>0.0</v>
      </c>
      <c r="AB35" s="11"/>
      <c r="AC35" s="14"/>
      <c r="AD35" s="11"/>
      <c r="AE35" s="11"/>
      <c r="AF35" s="11"/>
      <c r="AG35" s="11"/>
      <c r="AH35" s="11">
        <v>0.0</v>
      </c>
      <c r="AI35" s="11"/>
      <c r="AJ35" s="14"/>
      <c r="AK35" s="11"/>
      <c r="AL35" s="11"/>
      <c r="AM35" s="11"/>
      <c r="AN35" s="11"/>
      <c r="AO35" s="11">
        <v>0.0</v>
      </c>
      <c r="AP35" s="11"/>
      <c r="AQ35" s="14"/>
      <c r="AR35" s="11"/>
      <c r="AS35" s="11"/>
      <c r="AT35" s="11"/>
      <c r="AU35" s="11"/>
      <c r="AV35" s="11">
        <v>0.0</v>
      </c>
      <c r="AW35" s="11"/>
      <c r="AX35" s="14"/>
      <c r="AY35" s="11"/>
      <c r="AZ35" s="11"/>
      <c r="BA35" s="11"/>
      <c r="BB35" s="11"/>
      <c r="BC35" s="11">
        <v>0.0</v>
      </c>
      <c r="BD35" s="11"/>
      <c r="BE35" s="11"/>
    </row>
    <row r="36" ht="15.75" customHeight="1">
      <c r="A36" s="11" t="s">
        <v>297</v>
      </c>
      <c r="B36" s="11" t="s">
        <v>64</v>
      </c>
      <c r="C36" s="11">
        <v>76.75</v>
      </c>
      <c r="D36" s="11">
        <v>318.0</v>
      </c>
      <c r="E36" s="11">
        <v>5.3</v>
      </c>
      <c r="F36" s="11">
        <f t="shared" si="1"/>
        <v>-0.3216295598</v>
      </c>
      <c r="G36" s="11">
        <v>25.0</v>
      </c>
      <c r="H36" s="11">
        <f t="shared" si="17"/>
        <v>-0.2468699031</v>
      </c>
      <c r="I36" s="11">
        <v>23.5</v>
      </c>
      <c r="J36" s="11">
        <f t="shared" ref="J36:J51" si="18">STANDARDIZE(I36,$I$56,$I$57)</f>
        <v>-0.9655125326</v>
      </c>
      <c r="K36" s="11">
        <v>102.0</v>
      </c>
      <c r="L36" s="11">
        <f t="shared" ref="L36:L42" si="19">STANDARDIZE(K36,$K$56,$K$57)</f>
        <v>-0.08574462942</v>
      </c>
      <c r="M36" s="11">
        <v>5.06</v>
      </c>
      <c r="N36" s="11">
        <f t="shared" ref="N36:N51" si="20">STANDARDIZE(M36,$M$56,$M$57)*-1</f>
        <v>-1.443109776</v>
      </c>
      <c r="O36" s="11">
        <v>8.11</v>
      </c>
      <c r="P36" s="11">
        <f t="shared" ref="P36:P42" si="21">STANDARDIZE(O36,$O$56,$O$57)*-1</f>
        <v>-1.316041025</v>
      </c>
      <c r="Q36" s="11">
        <f t="shared" si="2"/>
        <v>-4.378907426</v>
      </c>
      <c r="R36" s="11">
        <f t="shared" si="3"/>
        <v>-0.7298179043</v>
      </c>
      <c r="S36" s="11"/>
      <c r="T36" s="11"/>
      <c r="U36" s="11"/>
      <c r="V36" s="14"/>
      <c r="W36" s="11"/>
      <c r="X36" s="11"/>
      <c r="Y36" s="11"/>
      <c r="Z36" s="11"/>
      <c r="AA36" s="11">
        <v>0.0</v>
      </c>
      <c r="AB36" s="11"/>
      <c r="AC36" s="14"/>
      <c r="AD36" s="11"/>
      <c r="AE36" s="11"/>
      <c r="AF36" s="11"/>
      <c r="AG36" s="11"/>
      <c r="AH36" s="11">
        <v>0.0</v>
      </c>
      <c r="AI36" s="11"/>
      <c r="AJ36" s="14"/>
      <c r="AK36" s="11"/>
      <c r="AL36" s="11"/>
      <c r="AM36" s="11"/>
      <c r="AN36" s="11"/>
      <c r="AO36" s="11">
        <v>0.0</v>
      </c>
      <c r="AP36" s="11"/>
      <c r="AQ36" s="14"/>
      <c r="AR36" s="11"/>
      <c r="AS36" s="11"/>
      <c r="AT36" s="11"/>
      <c r="AU36" s="11"/>
      <c r="AV36" s="11">
        <v>0.0</v>
      </c>
      <c r="AW36" s="11"/>
      <c r="AX36" s="14"/>
      <c r="AY36" s="11"/>
      <c r="AZ36" s="11"/>
      <c r="BA36" s="11"/>
      <c r="BB36" s="11"/>
      <c r="BC36" s="11">
        <v>0.0</v>
      </c>
      <c r="BD36" s="11"/>
      <c r="BE36" s="11"/>
    </row>
    <row r="37" ht="15.75" customHeight="1">
      <c r="A37" s="11" t="s">
        <v>321</v>
      </c>
      <c r="B37" s="11" t="s">
        <v>64</v>
      </c>
      <c r="C37" s="11">
        <v>77.13</v>
      </c>
      <c r="D37" s="11">
        <v>310.0</v>
      </c>
      <c r="E37" s="11">
        <v>5.29</v>
      </c>
      <c r="F37" s="11">
        <f t="shared" si="1"/>
        <v>-0.271405124</v>
      </c>
      <c r="G37" s="11"/>
      <c r="H37" s="11"/>
      <c r="I37" s="11">
        <v>24.5</v>
      </c>
      <c r="J37" s="11">
        <f t="shared" si="18"/>
        <v>-0.6624986137</v>
      </c>
      <c r="K37" s="11">
        <v>103.0</v>
      </c>
      <c r="L37" s="11">
        <f t="shared" si="19"/>
        <v>0.05606379616</v>
      </c>
      <c r="M37" s="11">
        <v>5.01</v>
      </c>
      <c r="N37" s="11">
        <f t="shared" si="20"/>
        <v>-1.181255179</v>
      </c>
      <c r="O37" s="11">
        <v>8.31</v>
      </c>
      <c r="P37" s="11">
        <f t="shared" si="21"/>
        <v>-2.088070549</v>
      </c>
      <c r="Q37" s="11">
        <f t="shared" si="2"/>
        <v>-4.14716567</v>
      </c>
      <c r="R37" s="11">
        <f t="shared" si="3"/>
        <v>-0.829433134</v>
      </c>
      <c r="S37" s="11">
        <v>2.0</v>
      </c>
      <c r="T37" s="11">
        <v>42.0</v>
      </c>
      <c r="U37" s="11">
        <v>39.0</v>
      </c>
      <c r="V37" s="14"/>
      <c r="W37" s="11">
        <v>5.0</v>
      </c>
      <c r="X37" s="11">
        <v>173.0</v>
      </c>
      <c r="Y37" s="11">
        <v>0.0</v>
      </c>
      <c r="Z37" s="11">
        <v>6.0</v>
      </c>
      <c r="AA37" s="11">
        <v>179.0</v>
      </c>
      <c r="AB37" s="11">
        <v>35.8</v>
      </c>
      <c r="AC37" s="14"/>
      <c r="AD37" s="11">
        <v>12.0</v>
      </c>
      <c r="AE37" s="11">
        <v>486.0</v>
      </c>
      <c r="AF37" s="11">
        <v>0.0</v>
      </c>
      <c r="AG37" s="11">
        <v>34.0</v>
      </c>
      <c r="AH37" s="11">
        <v>520.0</v>
      </c>
      <c r="AI37" s="11">
        <v>43.3333333333333</v>
      </c>
      <c r="AJ37" s="14"/>
      <c r="AK37" s="11"/>
      <c r="AL37" s="11"/>
      <c r="AM37" s="11"/>
      <c r="AN37" s="11"/>
      <c r="AO37" s="11">
        <v>0.0</v>
      </c>
      <c r="AP37" s="11"/>
      <c r="AQ37" s="14"/>
      <c r="AR37" s="11">
        <v>10.0</v>
      </c>
      <c r="AS37" s="11">
        <v>255.0</v>
      </c>
      <c r="AT37" s="11">
        <v>0.0</v>
      </c>
      <c r="AU37" s="11">
        <v>30.0</v>
      </c>
      <c r="AV37" s="11">
        <v>285.0</v>
      </c>
      <c r="AW37" s="11">
        <v>28.5</v>
      </c>
      <c r="AX37" s="14"/>
      <c r="AY37" s="11">
        <v>7.0</v>
      </c>
      <c r="AZ37" s="11">
        <v>447.0</v>
      </c>
      <c r="BA37" s="11">
        <v>0.0</v>
      </c>
      <c r="BB37" s="11">
        <v>33.0</v>
      </c>
      <c r="BC37" s="11">
        <v>480.0</v>
      </c>
      <c r="BD37" s="11">
        <v>68.5714285714286</v>
      </c>
      <c r="BE37" s="11"/>
    </row>
    <row r="38" ht="15.75" customHeight="1">
      <c r="A38" s="11" t="s">
        <v>342</v>
      </c>
      <c r="B38" s="11" t="s">
        <v>64</v>
      </c>
      <c r="C38" s="11">
        <v>77.25</v>
      </c>
      <c r="D38" s="11">
        <v>323.0</v>
      </c>
      <c r="E38" s="11">
        <v>5.2</v>
      </c>
      <c r="F38" s="11">
        <f t="shared" si="1"/>
        <v>0.1806147978</v>
      </c>
      <c r="G38" s="11">
        <v>19.0</v>
      </c>
      <c r="H38" s="11">
        <f t="shared" ref="H38:H43" si="22">STANDARDIZE(G38,$G$56,$G$57)</f>
        <v>-1.495741178</v>
      </c>
      <c r="I38" s="11">
        <v>29.5</v>
      </c>
      <c r="J38" s="11">
        <f t="shared" si="18"/>
        <v>0.852570981</v>
      </c>
      <c r="K38" s="11">
        <v>109.0</v>
      </c>
      <c r="L38" s="11">
        <f t="shared" si="19"/>
        <v>0.9069143496</v>
      </c>
      <c r="M38" s="11">
        <v>4.57</v>
      </c>
      <c r="N38" s="11">
        <f t="shared" si="20"/>
        <v>1.123065269</v>
      </c>
      <c r="O38" s="11">
        <v>7.77</v>
      </c>
      <c r="P38" s="11">
        <f t="shared" si="21"/>
        <v>-0.003590834994</v>
      </c>
      <c r="Q38" s="11">
        <f t="shared" si="2"/>
        <v>1.563833385</v>
      </c>
      <c r="R38" s="11">
        <f t="shared" si="3"/>
        <v>0.2606388975</v>
      </c>
      <c r="S38" s="11"/>
      <c r="T38" s="11"/>
      <c r="U38" s="11"/>
      <c r="V38" s="14"/>
      <c r="W38" s="11">
        <v>1.0</v>
      </c>
      <c r="X38" s="11">
        <v>13.0</v>
      </c>
      <c r="Y38" s="11">
        <v>0.0</v>
      </c>
      <c r="Z38" s="11">
        <v>1.0</v>
      </c>
      <c r="AA38" s="11">
        <v>14.0</v>
      </c>
      <c r="AB38" s="11">
        <v>14.0</v>
      </c>
      <c r="AC38" s="14"/>
      <c r="AD38" s="11"/>
      <c r="AE38" s="11"/>
      <c r="AF38" s="11"/>
      <c r="AG38" s="11"/>
      <c r="AH38" s="11">
        <v>0.0</v>
      </c>
      <c r="AI38" s="11"/>
      <c r="AJ38" s="14"/>
      <c r="AK38" s="11">
        <v>5.0</v>
      </c>
      <c r="AL38" s="11">
        <v>0.0</v>
      </c>
      <c r="AM38" s="11">
        <v>0.0</v>
      </c>
      <c r="AN38" s="11">
        <v>22.0</v>
      </c>
      <c r="AO38" s="11">
        <v>22.0</v>
      </c>
      <c r="AP38" s="11">
        <v>4.4</v>
      </c>
      <c r="AQ38" s="14"/>
      <c r="AR38" s="11"/>
      <c r="AS38" s="11"/>
      <c r="AT38" s="11"/>
      <c r="AU38" s="11"/>
      <c r="AV38" s="11">
        <v>0.0</v>
      </c>
      <c r="AW38" s="11"/>
      <c r="AX38" s="14"/>
      <c r="AY38" s="11"/>
      <c r="AZ38" s="11"/>
      <c r="BA38" s="11"/>
      <c r="BB38" s="11"/>
      <c r="BC38" s="11">
        <v>0.0</v>
      </c>
      <c r="BD38" s="11"/>
      <c r="BE38" s="11"/>
    </row>
    <row r="39" ht="15.75" customHeight="1">
      <c r="A39" s="11" t="s">
        <v>346</v>
      </c>
      <c r="B39" s="11" t="s">
        <v>64</v>
      </c>
      <c r="C39" s="11">
        <v>77.38</v>
      </c>
      <c r="D39" s="11">
        <v>308.0</v>
      </c>
      <c r="E39" s="11">
        <v>5.45</v>
      </c>
      <c r="F39" s="11">
        <f t="shared" si="1"/>
        <v>-1.074996096</v>
      </c>
      <c r="G39" s="11">
        <v>17.0</v>
      </c>
      <c r="H39" s="11">
        <f t="shared" si="22"/>
        <v>-1.912031602</v>
      </c>
      <c r="I39" s="11">
        <v>23.5</v>
      </c>
      <c r="J39" s="11">
        <f t="shared" si="18"/>
        <v>-0.9655125326</v>
      </c>
      <c r="K39" s="11">
        <v>100.0</v>
      </c>
      <c r="L39" s="11">
        <f t="shared" si="19"/>
        <v>-0.3693614806</v>
      </c>
      <c r="M39" s="11">
        <v>4.84</v>
      </c>
      <c r="N39" s="11">
        <f t="shared" si="20"/>
        <v>-0.2909495516</v>
      </c>
      <c r="O39" s="11">
        <v>7.92</v>
      </c>
      <c r="P39" s="11">
        <f t="shared" si="21"/>
        <v>-0.5826129778</v>
      </c>
      <c r="Q39" s="11">
        <f t="shared" si="2"/>
        <v>-5.195464241</v>
      </c>
      <c r="R39" s="11">
        <f t="shared" si="3"/>
        <v>-0.8659107069</v>
      </c>
      <c r="S39" s="11">
        <v>5.0</v>
      </c>
      <c r="T39" s="11">
        <v>141.0</v>
      </c>
      <c r="U39" s="11">
        <v>122.0</v>
      </c>
      <c r="V39" s="14"/>
      <c r="W39" s="11"/>
      <c r="X39" s="11"/>
      <c r="Y39" s="11"/>
      <c r="Z39" s="11"/>
      <c r="AA39" s="11">
        <v>0.0</v>
      </c>
      <c r="AB39" s="11"/>
      <c r="AC39" s="14"/>
      <c r="AD39" s="11">
        <v>15.0</v>
      </c>
      <c r="AE39" s="11">
        <v>722.0</v>
      </c>
      <c r="AF39" s="11">
        <v>0.0</v>
      </c>
      <c r="AG39" s="11">
        <v>59.0</v>
      </c>
      <c r="AH39" s="11">
        <v>781.0</v>
      </c>
      <c r="AI39" s="11">
        <v>52.0666666666667</v>
      </c>
      <c r="AJ39" s="14"/>
      <c r="AK39" s="11">
        <v>7.0</v>
      </c>
      <c r="AL39" s="11">
        <v>398.0</v>
      </c>
      <c r="AM39" s="11">
        <v>0.0</v>
      </c>
      <c r="AN39" s="11">
        <v>26.0</v>
      </c>
      <c r="AO39" s="11">
        <v>424.0</v>
      </c>
      <c r="AP39" s="11">
        <v>60.5714285714286</v>
      </c>
      <c r="AQ39" s="14"/>
      <c r="AR39" s="11">
        <v>4.0</v>
      </c>
      <c r="AS39" s="11">
        <v>268.0</v>
      </c>
      <c r="AT39" s="11">
        <v>0.0</v>
      </c>
      <c r="AU39" s="11">
        <v>4.0</v>
      </c>
      <c r="AV39" s="11">
        <v>272.0</v>
      </c>
      <c r="AW39" s="11">
        <v>68.0</v>
      </c>
      <c r="AX39" s="14"/>
      <c r="AY39" s="11">
        <v>8.0</v>
      </c>
      <c r="AZ39" s="11">
        <v>557.0</v>
      </c>
      <c r="BA39" s="11">
        <v>0.0</v>
      </c>
      <c r="BB39" s="11">
        <v>39.0</v>
      </c>
      <c r="BC39" s="11">
        <v>596.0</v>
      </c>
      <c r="BD39" s="11">
        <v>74.5</v>
      </c>
      <c r="BE39" s="11"/>
    </row>
    <row r="40" ht="15.75" customHeight="1">
      <c r="A40" s="11" t="s">
        <v>349</v>
      </c>
      <c r="B40" s="11" t="s">
        <v>64</v>
      </c>
      <c r="C40" s="11">
        <v>77.25</v>
      </c>
      <c r="D40" s="11">
        <v>331.0</v>
      </c>
      <c r="E40" s="11">
        <v>5.49</v>
      </c>
      <c r="F40" s="11">
        <f t="shared" si="1"/>
        <v>-1.275893839</v>
      </c>
      <c r="G40" s="11"/>
      <c r="H40" s="11">
        <f t="shared" si="22"/>
        <v>-5.450500213</v>
      </c>
      <c r="I40" s="11">
        <v>22.0</v>
      </c>
      <c r="J40" s="11">
        <f t="shared" si="18"/>
        <v>-1.420033411</v>
      </c>
      <c r="K40" s="11">
        <v>88.0</v>
      </c>
      <c r="L40" s="11">
        <f t="shared" si="19"/>
        <v>-2.071062588</v>
      </c>
      <c r="M40" s="11">
        <v>5.06</v>
      </c>
      <c r="N40" s="11">
        <f t="shared" si="20"/>
        <v>-1.443109776</v>
      </c>
      <c r="O40" s="11">
        <v>8.06</v>
      </c>
      <c r="P40" s="11">
        <f t="shared" si="21"/>
        <v>-1.123033644</v>
      </c>
      <c r="Q40" s="11">
        <f t="shared" si="2"/>
        <v>-12.78363347</v>
      </c>
      <c r="R40" s="11">
        <f t="shared" si="3"/>
        <v>-2.130605579</v>
      </c>
      <c r="S40" s="11"/>
      <c r="T40" s="11"/>
      <c r="U40" s="11"/>
      <c r="V40" s="14"/>
      <c r="W40" s="11"/>
      <c r="X40" s="11"/>
      <c r="Y40" s="11"/>
      <c r="Z40" s="11"/>
      <c r="AA40" s="11">
        <v>0.0</v>
      </c>
      <c r="AB40" s="11"/>
      <c r="AC40" s="14"/>
      <c r="AD40" s="11"/>
      <c r="AE40" s="11"/>
      <c r="AF40" s="11"/>
      <c r="AG40" s="11"/>
      <c r="AH40" s="11">
        <v>0.0</v>
      </c>
      <c r="AI40" s="11"/>
      <c r="AJ40" s="14"/>
      <c r="AK40" s="11"/>
      <c r="AL40" s="11"/>
      <c r="AM40" s="11"/>
      <c r="AN40" s="11"/>
      <c r="AO40" s="11">
        <v>0.0</v>
      </c>
      <c r="AP40" s="11"/>
      <c r="AQ40" s="14"/>
      <c r="AR40" s="11"/>
      <c r="AS40" s="11"/>
      <c r="AT40" s="11"/>
      <c r="AU40" s="11"/>
      <c r="AV40" s="11">
        <v>0.0</v>
      </c>
      <c r="AW40" s="11"/>
      <c r="AX40" s="14"/>
      <c r="AY40" s="11"/>
      <c r="AZ40" s="11"/>
      <c r="BA40" s="11"/>
      <c r="BB40" s="11"/>
      <c r="BC40" s="11">
        <v>0.0</v>
      </c>
      <c r="BD40" s="11"/>
      <c r="BE40" s="11"/>
    </row>
    <row r="41" ht="15.75" customHeight="1">
      <c r="A41" s="11" t="s">
        <v>357</v>
      </c>
      <c r="B41" s="11" t="s">
        <v>64</v>
      </c>
      <c r="C41" s="11">
        <v>79.63</v>
      </c>
      <c r="D41" s="11">
        <v>308.0</v>
      </c>
      <c r="E41" s="11">
        <v>5.14</v>
      </c>
      <c r="F41" s="11">
        <f t="shared" si="1"/>
        <v>0.4819614124</v>
      </c>
      <c r="G41" s="11">
        <v>33.0</v>
      </c>
      <c r="H41" s="11">
        <f t="shared" si="22"/>
        <v>1.418291796</v>
      </c>
      <c r="I41" s="11">
        <v>30.0</v>
      </c>
      <c r="J41" s="11">
        <f t="shared" si="18"/>
        <v>1.00407794</v>
      </c>
      <c r="K41" s="11">
        <v>113.0</v>
      </c>
      <c r="L41" s="11">
        <f t="shared" si="19"/>
        <v>1.474148052</v>
      </c>
      <c r="M41" s="11">
        <v>4.68</v>
      </c>
      <c r="N41" s="11">
        <f t="shared" si="20"/>
        <v>0.546985157</v>
      </c>
      <c r="O41" s="11">
        <v>7.62</v>
      </c>
      <c r="P41" s="11">
        <f t="shared" si="21"/>
        <v>0.5754313078</v>
      </c>
      <c r="Q41" s="11">
        <f t="shared" si="2"/>
        <v>5.500895666</v>
      </c>
      <c r="R41" s="11">
        <f t="shared" si="3"/>
        <v>0.9168159443</v>
      </c>
      <c r="S41" s="11">
        <v>7.0</v>
      </c>
      <c r="T41" s="11">
        <v>240.0</v>
      </c>
      <c r="U41" s="11">
        <v>189.0</v>
      </c>
      <c r="V41" s="14"/>
      <c r="W41" s="11"/>
      <c r="X41" s="11"/>
      <c r="Y41" s="11"/>
      <c r="Z41" s="11"/>
      <c r="AA41" s="11">
        <v>0.0</v>
      </c>
      <c r="AB41" s="11"/>
      <c r="AC41" s="14"/>
      <c r="AD41" s="11"/>
      <c r="AE41" s="11"/>
      <c r="AF41" s="11"/>
      <c r="AG41" s="11"/>
      <c r="AH41" s="11">
        <v>0.0</v>
      </c>
      <c r="AI41" s="11"/>
      <c r="AJ41" s="14"/>
      <c r="AK41" s="11">
        <v>1.0</v>
      </c>
      <c r="AL41" s="11">
        <v>28.0</v>
      </c>
      <c r="AM41" s="11">
        <v>0.0</v>
      </c>
      <c r="AN41" s="11">
        <v>6.0</v>
      </c>
      <c r="AO41" s="11">
        <v>34.0</v>
      </c>
      <c r="AP41" s="11">
        <v>34.0</v>
      </c>
      <c r="AQ41" s="14"/>
      <c r="AR41" s="11"/>
      <c r="AS41" s="11"/>
      <c r="AT41" s="11"/>
      <c r="AU41" s="11"/>
      <c r="AV41" s="11">
        <v>0.0</v>
      </c>
      <c r="AW41" s="11"/>
      <c r="AX41" s="14"/>
      <c r="AY41" s="11"/>
      <c r="AZ41" s="11"/>
      <c r="BA41" s="11"/>
      <c r="BB41" s="11"/>
      <c r="BC41" s="11">
        <v>0.0</v>
      </c>
      <c r="BD41" s="11"/>
      <c r="BE41" s="11"/>
    </row>
    <row r="42" ht="15.75" customHeight="1">
      <c r="A42" s="11" t="s">
        <v>359</v>
      </c>
      <c r="B42" s="11" t="s">
        <v>64</v>
      </c>
      <c r="C42" s="11">
        <v>77.88</v>
      </c>
      <c r="D42" s="11">
        <v>308.0</v>
      </c>
      <c r="E42" s="11">
        <v>5.17</v>
      </c>
      <c r="F42" s="11">
        <f t="shared" si="1"/>
        <v>0.3312881051</v>
      </c>
      <c r="G42" s="11">
        <v>20.0</v>
      </c>
      <c r="H42" s="11">
        <f t="shared" si="22"/>
        <v>-1.287595965</v>
      </c>
      <c r="I42" s="11">
        <v>31.5</v>
      </c>
      <c r="J42" s="11">
        <f t="shared" si="18"/>
        <v>1.458598819</v>
      </c>
      <c r="K42" s="11">
        <v>101.0</v>
      </c>
      <c r="L42" s="11">
        <f t="shared" si="19"/>
        <v>-0.227553055</v>
      </c>
      <c r="M42" s="11">
        <v>4.91</v>
      </c>
      <c r="N42" s="11">
        <f t="shared" si="20"/>
        <v>-0.6575459866</v>
      </c>
      <c r="O42" s="11">
        <v>7.94</v>
      </c>
      <c r="P42" s="11">
        <f t="shared" si="21"/>
        <v>-0.6598159302</v>
      </c>
      <c r="Q42" s="11">
        <f t="shared" si="2"/>
        <v>-1.042624013</v>
      </c>
      <c r="R42" s="11">
        <f t="shared" si="3"/>
        <v>-0.1737706688</v>
      </c>
      <c r="S42" s="11">
        <v>5.0</v>
      </c>
      <c r="T42" s="11">
        <v>168.0</v>
      </c>
      <c r="U42" s="11">
        <v>140.0</v>
      </c>
      <c r="V42" s="14"/>
      <c r="W42" s="11">
        <v>16.0</v>
      </c>
      <c r="X42" s="11">
        <v>131.0</v>
      </c>
      <c r="Y42" s="11">
        <v>0.0</v>
      </c>
      <c r="Z42" s="11">
        <v>67.0</v>
      </c>
      <c r="AA42" s="11">
        <v>198.0</v>
      </c>
      <c r="AB42" s="11">
        <v>12.375</v>
      </c>
      <c r="AC42" s="14"/>
      <c r="AD42" s="11">
        <v>15.0</v>
      </c>
      <c r="AE42" s="11">
        <v>969.0</v>
      </c>
      <c r="AF42" s="11">
        <v>0.0</v>
      </c>
      <c r="AG42" s="11">
        <v>73.0</v>
      </c>
      <c r="AH42" s="11">
        <v>1042.0</v>
      </c>
      <c r="AI42" s="11">
        <v>69.4666666666667</v>
      </c>
      <c r="AJ42" s="14"/>
      <c r="AK42" s="11">
        <v>16.0</v>
      </c>
      <c r="AL42" s="11">
        <v>1128.0</v>
      </c>
      <c r="AM42" s="11">
        <v>0.0</v>
      </c>
      <c r="AN42" s="11">
        <v>69.0</v>
      </c>
      <c r="AO42" s="11">
        <v>1197.0</v>
      </c>
      <c r="AP42" s="11">
        <v>74.8125</v>
      </c>
      <c r="AQ42" s="14"/>
      <c r="AR42" s="11">
        <v>15.0</v>
      </c>
      <c r="AS42" s="11">
        <v>924.0</v>
      </c>
      <c r="AT42" s="11">
        <v>0.0</v>
      </c>
      <c r="AU42" s="11">
        <v>68.0</v>
      </c>
      <c r="AV42" s="11">
        <v>992.0</v>
      </c>
      <c r="AW42" s="11">
        <v>66.1333333333333</v>
      </c>
      <c r="AX42" s="14"/>
      <c r="AY42" s="11">
        <v>13.0</v>
      </c>
      <c r="AZ42" s="11">
        <v>791.0</v>
      </c>
      <c r="BA42" s="11">
        <v>0.0</v>
      </c>
      <c r="BB42" s="11">
        <v>62.0</v>
      </c>
      <c r="BC42" s="11">
        <v>853.0</v>
      </c>
      <c r="BD42" s="11">
        <v>65.6153846153846</v>
      </c>
      <c r="BE42" s="11"/>
    </row>
    <row r="43" ht="15.75" customHeight="1">
      <c r="A43" s="11" t="s">
        <v>368</v>
      </c>
      <c r="B43" s="11" t="s">
        <v>64</v>
      </c>
      <c r="C43" s="11">
        <v>78.25</v>
      </c>
      <c r="D43" s="11">
        <v>334.0</v>
      </c>
      <c r="E43" s="11">
        <v>5.24</v>
      </c>
      <c r="F43" s="11">
        <f t="shared" si="1"/>
        <v>-0.02028294521</v>
      </c>
      <c r="G43" s="11">
        <v>28.0</v>
      </c>
      <c r="H43" s="11">
        <f t="shared" si="22"/>
        <v>0.3775657341</v>
      </c>
      <c r="I43" s="11">
        <v>23.0</v>
      </c>
      <c r="J43" s="11">
        <f t="shared" si="18"/>
        <v>-1.117019492</v>
      </c>
      <c r="K43" s="11"/>
      <c r="L43" s="11"/>
      <c r="M43" s="11">
        <v>5.24</v>
      </c>
      <c r="N43" s="11">
        <f t="shared" si="20"/>
        <v>-2.385786323</v>
      </c>
      <c r="O43" s="11"/>
      <c r="P43" s="11"/>
      <c r="Q43" s="11">
        <f t="shared" si="2"/>
        <v>-3.145523026</v>
      </c>
      <c r="R43" s="11">
        <f t="shared" si="3"/>
        <v>-0.7863807565</v>
      </c>
      <c r="S43" s="11"/>
      <c r="T43" s="11"/>
      <c r="U43" s="11"/>
      <c r="V43" s="14"/>
      <c r="W43" s="11"/>
      <c r="X43" s="11"/>
      <c r="Y43" s="11"/>
      <c r="Z43" s="11"/>
      <c r="AA43" s="11">
        <v>0.0</v>
      </c>
      <c r="AB43" s="11"/>
      <c r="AC43" s="14"/>
      <c r="AD43" s="11"/>
      <c r="AE43" s="11"/>
      <c r="AF43" s="11"/>
      <c r="AG43" s="11"/>
      <c r="AH43" s="11">
        <v>0.0</v>
      </c>
      <c r="AI43" s="11"/>
      <c r="AJ43" s="14"/>
      <c r="AK43" s="11"/>
      <c r="AL43" s="11"/>
      <c r="AM43" s="11"/>
      <c r="AN43" s="11"/>
      <c r="AO43" s="11">
        <v>0.0</v>
      </c>
      <c r="AP43" s="11"/>
      <c r="AQ43" s="14"/>
      <c r="AR43" s="11"/>
      <c r="AS43" s="11"/>
      <c r="AT43" s="11"/>
      <c r="AU43" s="11"/>
      <c r="AV43" s="11">
        <v>0.0</v>
      </c>
      <c r="AW43" s="11"/>
      <c r="AX43" s="14"/>
      <c r="AY43" s="11"/>
      <c r="AZ43" s="11"/>
      <c r="BA43" s="11"/>
      <c r="BB43" s="11"/>
      <c r="BC43" s="11">
        <v>0.0</v>
      </c>
      <c r="BD43" s="11"/>
      <c r="BE43" s="11"/>
    </row>
    <row r="44" ht="15.75" customHeight="1">
      <c r="A44" s="11" t="s">
        <v>391</v>
      </c>
      <c r="B44" s="11" t="s">
        <v>64</v>
      </c>
      <c r="C44" s="11">
        <v>75.75</v>
      </c>
      <c r="D44" s="11">
        <v>314.0</v>
      </c>
      <c r="E44" s="11">
        <v>5.23</v>
      </c>
      <c r="F44" s="11">
        <f t="shared" si="1"/>
        <v>0.02994149055</v>
      </c>
      <c r="G44" s="11"/>
      <c r="H44" s="11"/>
      <c r="I44" s="11">
        <v>28.5</v>
      </c>
      <c r="J44" s="11">
        <f t="shared" si="18"/>
        <v>0.5495570621</v>
      </c>
      <c r="K44" s="11">
        <v>104.0</v>
      </c>
      <c r="L44" s="11">
        <f t="shared" ref="L44:L51" si="23">STANDARDIZE(K44,$K$56,$K$57)</f>
        <v>0.1978722217</v>
      </c>
      <c r="M44" s="11">
        <v>4.87</v>
      </c>
      <c r="N44" s="11">
        <f t="shared" si="20"/>
        <v>-0.4480623094</v>
      </c>
      <c r="O44" s="11"/>
      <c r="P44" s="11"/>
      <c r="Q44" s="11">
        <f t="shared" si="2"/>
        <v>0.3293084649</v>
      </c>
      <c r="R44" s="11">
        <f t="shared" si="3"/>
        <v>0.08232711623</v>
      </c>
      <c r="S44" s="11"/>
      <c r="T44" s="11"/>
      <c r="U44" s="11"/>
      <c r="V44" s="14"/>
      <c r="W44" s="11"/>
      <c r="X44" s="11"/>
      <c r="Y44" s="11"/>
      <c r="Z44" s="11"/>
      <c r="AA44" s="11">
        <v>0.0</v>
      </c>
      <c r="AB44" s="11"/>
      <c r="AC44" s="14"/>
      <c r="AD44" s="11"/>
      <c r="AE44" s="11"/>
      <c r="AF44" s="11"/>
      <c r="AG44" s="11"/>
      <c r="AH44" s="11">
        <v>0.0</v>
      </c>
      <c r="AI44" s="11"/>
      <c r="AJ44" s="14"/>
      <c r="AK44" s="11"/>
      <c r="AL44" s="11"/>
      <c r="AM44" s="11"/>
      <c r="AN44" s="11"/>
      <c r="AO44" s="11">
        <v>0.0</v>
      </c>
      <c r="AP44" s="11"/>
      <c r="AQ44" s="14"/>
      <c r="AR44" s="11"/>
      <c r="AS44" s="11"/>
      <c r="AT44" s="11"/>
      <c r="AU44" s="11"/>
      <c r="AV44" s="11">
        <v>0.0</v>
      </c>
      <c r="AW44" s="11"/>
      <c r="AX44" s="14"/>
      <c r="AY44" s="11"/>
      <c r="AZ44" s="11"/>
      <c r="BA44" s="11"/>
      <c r="BB44" s="11"/>
      <c r="BC44" s="11">
        <v>0.0</v>
      </c>
      <c r="BD44" s="11"/>
      <c r="BE44" s="11"/>
    </row>
    <row r="45" ht="15.75" customHeight="1">
      <c r="A45" s="11" t="s">
        <v>400</v>
      </c>
      <c r="B45" s="11" t="s">
        <v>64</v>
      </c>
      <c r="C45" s="11">
        <v>77.25</v>
      </c>
      <c r="D45" s="11">
        <v>298.0</v>
      </c>
      <c r="E45" s="11">
        <v>5.07</v>
      </c>
      <c r="F45" s="11">
        <f t="shared" si="1"/>
        <v>0.8335324628</v>
      </c>
      <c r="G45" s="11"/>
      <c r="H45" s="11"/>
      <c r="I45" s="11">
        <v>28.5</v>
      </c>
      <c r="J45" s="11">
        <f t="shared" si="18"/>
        <v>0.5495570621</v>
      </c>
      <c r="K45" s="11">
        <v>112.0</v>
      </c>
      <c r="L45" s="11">
        <f t="shared" si="23"/>
        <v>1.332339626</v>
      </c>
      <c r="M45" s="11">
        <v>4.51</v>
      </c>
      <c r="N45" s="11">
        <f t="shared" si="20"/>
        <v>1.437290785</v>
      </c>
      <c r="O45" s="11">
        <v>7.52</v>
      </c>
      <c r="P45" s="11">
        <f t="shared" ref="P45:P51" si="24">STANDARDIZE(O45,$O$56,$O$57)*-1</f>
        <v>0.9614460697</v>
      </c>
      <c r="Q45" s="11">
        <f t="shared" si="2"/>
        <v>5.114166006</v>
      </c>
      <c r="R45" s="11">
        <f t="shared" si="3"/>
        <v>1.022833201</v>
      </c>
      <c r="S45" s="11">
        <v>5.0</v>
      </c>
      <c r="T45" s="11">
        <v>156.0</v>
      </c>
      <c r="U45" s="11">
        <v>132.0</v>
      </c>
      <c r="V45" s="14"/>
      <c r="W45" s="11">
        <v>1.0</v>
      </c>
      <c r="X45" s="11">
        <v>5.0</v>
      </c>
      <c r="Y45" s="11">
        <v>0.0</v>
      </c>
      <c r="Z45" s="11">
        <v>1.0</v>
      </c>
      <c r="AA45" s="11">
        <v>6.0</v>
      </c>
      <c r="AB45" s="11">
        <v>6.0</v>
      </c>
      <c r="AC45" s="14"/>
      <c r="AD45" s="11">
        <v>3.0</v>
      </c>
      <c r="AE45" s="11">
        <v>5.0</v>
      </c>
      <c r="AF45" s="11">
        <v>0.0</v>
      </c>
      <c r="AG45" s="11">
        <v>5.0</v>
      </c>
      <c r="AH45" s="11">
        <v>10.0</v>
      </c>
      <c r="AI45" s="11">
        <v>3.33333333333333</v>
      </c>
      <c r="AJ45" s="14"/>
      <c r="AK45" s="11"/>
      <c r="AL45" s="11"/>
      <c r="AM45" s="11"/>
      <c r="AN45" s="11"/>
      <c r="AO45" s="11">
        <v>0.0</v>
      </c>
      <c r="AP45" s="11"/>
      <c r="AQ45" s="14"/>
      <c r="AR45" s="11"/>
      <c r="AS45" s="11"/>
      <c r="AT45" s="11"/>
      <c r="AU45" s="11"/>
      <c r="AV45" s="11">
        <v>0.0</v>
      </c>
      <c r="AW45" s="11"/>
      <c r="AX45" s="14"/>
      <c r="AY45" s="11"/>
      <c r="AZ45" s="11"/>
      <c r="BA45" s="11"/>
      <c r="BB45" s="11"/>
      <c r="BC45" s="11">
        <v>0.0</v>
      </c>
      <c r="BD45" s="11"/>
      <c r="BE45" s="11"/>
    </row>
    <row r="46" ht="15.75" customHeight="1">
      <c r="A46" s="11" t="s">
        <v>404</v>
      </c>
      <c r="B46" s="11" t="s">
        <v>64</v>
      </c>
      <c r="C46" s="11">
        <v>76.75</v>
      </c>
      <c r="D46" s="11">
        <v>306.0</v>
      </c>
      <c r="E46" s="11">
        <v>4.71</v>
      </c>
      <c r="F46" s="11">
        <f t="shared" si="1"/>
        <v>2.64161215</v>
      </c>
      <c r="G46" s="11">
        <v>31.0</v>
      </c>
      <c r="H46" s="11">
        <f t="shared" ref="H46:H47" si="25">STANDARDIZE(G46,$G$56,$G$57)</f>
        <v>1.002001371</v>
      </c>
      <c r="I46" s="11">
        <v>34.5</v>
      </c>
      <c r="J46" s="11">
        <f t="shared" si="18"/>
        <v>2.367640576</v>
      </c>
      <c r="K46" s="11">
        <v>112.0</v>
      </c>
      <c r="L46" s="11">
        <f t="shared" si="23"/>
        <v>1.332339626</v>
      </c>
      <c r="M46" s="11">
        <v>4.72</v>
      </c>
      <c r="N46" s="11">
        <f t="shared" si="20"/>
        <v>0.3375014798</v>
      </c>
      <c r="O46" s="11">
        <v>7.62</v>
      </c>
      <c r="P46" s="11">
        <f t="shared" si="24"/>
        <v>0.5754313078</v>
      </c>
      <c r="Q46" s="11">
        <f t="shared" si="2"/>
        <v>8.256526511</v>
      </c>
      <c r="R46" s="11">
        <f t="shared" si="3"/>
        <v>1.376087752</v>
      </c>
      <c r="S46" s="11">
        <v>3.0</v>
      </c>
      <c r="T46" s="11">
        <v>75.0</v>
      </c>
      <c r="U46" s="11">
        <v>68.0</v>
      </c>
      <c r="V46" s="14"/>
      <c r="W46" s="11">
        <v>6.0</v>
      </c>
      <c r="X46" s="11">
        <v>137.0</v>
      </c>
      <c r="Y46" s="11">
        <v>0.0</v>
      </c>
      <c r="Z46" s="11">
        <v>27.0</v>
      </c>
      <c r="AA46" s="11">
        <v>164.0</v>
      </c>
      <c r="AB46" s="11">
        <v>27.3333333333333</v>
      </c>
      <c r="AC46" s="14"/>
      <c r="AD46" s="11">
        <v>14.0</v>
      </c>
      <c r="AE46" s="11">
        <v>836.0</v>
      </c>
      <c r="AF46" s="11">
        <v>0.0</v>
      </c>
      <c r="AG46" s="11">
        <v>35.0</v>
      </c>
      <c r="AH46" s="11">
        <v>871.0</v>
      </c>
      <c r="AI46" s="11">
        <v>62.2142857142857</v>
      </c>
      <c r="AJ46" s="14"/>
      <c r="AK46" s="11">
        <v>13.0</v>
      </c>
      <c r="AL46" s="11">
        <v>928.0</v>
      </c>
      <c r="AM46" s="11">
        <v>0.0</v>
      </c>
      <c r="AN46" s="11">
        <v>12.0</v>
      </c>
      <c r="AO46" s="11">
        <v>940.0</v>
      </c>
      <c r="AP46" s="11">
        <v>72.3076923076923</v>
      </c>
      <c r="AQ46" s="14"/>
      <c r="AR46" s="11">
        <v>7.0</v>
      </c>
      <c r="AS46" s="11">
        <v>398.0</v>
      </c>
      <c r="AT46" s="11">
        <v>0.0</v>
      </c>
      <c r="AU46" s="11">
        <v>9.0</v>
      </c>
      <c r="AV46" s="11">
        <v>407.0</v>
      </c>
      <c r="AW46" s="11">
        <v>58.1428571428572</v>
      </c>
      <c r="AX46" s="14"/>
      <c r="AY46" s="11">
        <v>10.0</v>
      </c>
      <c r="AZ46" s="11">
        <v>541.0</v>
      </c>
      <c r="BA46" s="11">
        <v>0.0</v>
      </c>
      <c r="BB46" s="11">
        <v>0.0</v>
      </c>
      <c r="BC46" s="11">
        <v>541.0</v>
      </c>
      <c r="BD46" s="11">
        <v>54.1</v>
      </c>
      <c r="BE46" s="11"/>
    </row>
    <row r="47" ht="15.75" customHeight="1">
      <c r="A47" s="11" t="s">
        <v>428</v>
      </c>
      <c r="B47" s="11" t="s">
        <v>64</v>
      </c>
      <c r="C47" s="11">
        <v>76.25</v>
      </c>
      <c r="D47" s="11">
        <v>306.0</v>
      </c>
      <c r="E47" s="11">
        <v>4.95</v>
      </c>
      <c r="F47" s="11">
        <f t="shared" si="1"/>
        <v>1.436225692</v>
      </c>
      <c r="G47" s="11">
        <v>32.0</v>
      </c>
      <c r="H47" s="11">
        <f t="shared" si="25"/>
        <v>1.210146584</v>
      </c>
      <c r="I47" s="11">
        <v>30.5</v>
      </c>
      <c r="J47" s="11">
        <f t="shared" si="18"/>
        <v>1.1555849</v>
      </c>
      <c r="K47" s="11">
        <v>97.0</v>
      </c>
      <c r="L47" s="11">
        <f t="shared" si="23"/>
        <v>-0.7947867573</v>
      </c>
      <c r="M47" s="11">
        <v>4.56</v>
      </c>
      <c r="N47" s="11">
        <f t="shared" si="20"/>
        <v>1.175436188</v>
      </c>
      <c r="O47" s="11">
        <v>7.71</v>
      </c>
      <c r="P47" s="11">
        <f t="shared" si="24"/>
        <v>0.2280180221</v>
      </c>
      <c r="Q47" s="11">
        <f t="shared" si="2"/>
        <v>4.410624629</v>
      </c>
      <c r="R47" s="11">
        <f t="shared" si="3"/>
        <v>0.7351041048</v>
      </c>
      <c r="S47" s="11">
        <v>6.0</v>
      </c>
      <c r="T47" s="11">
        <v>173.0</v>
      </c>
      <c r="U47" s="11">
        <v>144.0</v>
      </c>
      <c r="V47" s="14"/>
      <c r="W47" s="11"/>
      <c r="X47" s="11"/>
      <c r="Y47" s="11"/>
      <c r="Z47" s="11"/>
      <c r="AA47" s="11">
        <v>0.0</v>
      </c>
      <c r="AB47" s="11"/>
      <c r="AC47" s="14"/>
      <c r="AD47" s="11">
        <v>3.0</v>
      </c>
      <c r="AE47" s="11">
        <v>0.0</v>
      </c>
      <c r="AF47" s="11">
        <v>0.0</v>
      </c>
      <c r="AG47" s="11">
        <v>9.0</v>
      </c>
      <c r="AH47" s="11">
        <v>9.0</v>
      </c>
      <c r="AI47" s="11">
        <v>3.0</v>
      </c>
      <c r="AJ47" s="14"/>
      <c r="AK47" s="11"/>
      <c r="AL47" s="11"/>
      <c r="AM47" s="11"/>
      <c r="AN47" s="11"/>
      <c r="AO47" s="11">
        <v>0.0</v>
      </c>
      <c r="AP47" s="11"/>
      <c r="AQ47" s="14"/>
      <c r="AR47" s="11">
        <v>5.0</v>
      </c>
      <c r="AS47" s="11">
        <v>10.0</v>
      </c>
      <c r="AT47" s="11">
        <v>0.0</v>
      </c>
      <c r="AU47" s="11">
        <v>28.0</v>
      </c>
      <c r="AV47" s="11">
        <v>38.0</v>
      </c>
      <c r="AW47" s="11">
        <v>7.6</v>
      </c>
      <c r="AX47" s="14"/>
      <c r="AY47" s="11">
        <v>6.0</v>
      </c>
      <c r="AZ47" s="11">
        <v>2.0</v>
      </c>
      <c r="BA47" s="11">
        <v>0.0</v>
      </c>
      <c r="BB47" s="11">
        <v>28.0</v>
      </c>
      <c r="BC47" s="11">
        <v>30.0</v>
      </c>
      <c r="BD47" s="11">
        <v>5.0</v>
      </c>
      <c r="BE47" s="11"/>
    </row>
    <row r="48" ht="15.75" customHeight="1">
      <c r="A48" s="11" t="s">
        <v>81</v>
      </c>
      <c r="B48" s="11" t="s">
        <v>82</v>
      </c>
      <c r="C48" s="11">
        <v>75.25</v>
      </c>
      <c r="D48" s="11">
        <v>303.0</v>
      </c>
      <c r="E48" s="11">
        <v>5.33</v>
      </c>
      <c r="F48" s="11">
        <f t="shared" si="1"/>
        <v>-0.4723028671</v>
      </c>
      <c r="G48" s="11"/>
      <c r="H48" s="11"/>
      <c r="I48" s="11">
        <v>25.5</v>
      </c>
      <c r="J48" s="11">
        <f t="shared" si="18"/>
        <v>-0.3594846947</v>
      </c>
      <c r="K48" s="11">
        <v>98.0</v>
      </c>
      <c r="L48" s="11">
        <f t="shared" si="23"/>
        <v>-0.6529783317</v>
      </c>
      <c r="M48" s="11">
        <v>4.71</v>
      </c>
      <c r="N48" s="11">
        <f t="shared" si="20"/>
        <v>0.3898723991</v>
      </c>
      <c r="O48" s="11">
        <v>7.81</v>
      </c>
      <c r="P48" s="11">
        <f t="shared" si="24"/>
        <v>-0.1579967397</v>
      </c>
      <c r="Q48" s="11">
        <f t="shared" si="2"/>
        <v>-1.252890234</v>
      </c>
      <c r="R48" s="11">
        <f t="shared" si="3"/>
        <v>-0.2505780468</v>
      </c>
      <c r="S48" s="11"/>
      <c r="T48" s="11"/>
      <c r="U48" s="11"/>
      <c r="V48" s="14"/>
      <c r="W48" s="11"/>
      <c r="X48" s="11"/>
      <c r="Y48" s="11"/>
      <c r="Z48" s="11"/>
      <c r="AA48" s="11">
        <v>0.0</v>
      </c>
      <c r="AB48" s="11"/>
      <c r="AC48" s="14"/>
      <c r="AD48" s="11"/>
      <c r="AE48" s="11"/>
      <c r="AF48" s="11"/>
      <c r="AG48" s="11"/>
      <c r="AH48" s="11">
        <v>0.0</v>
      </c>
      <c r="AI48" s="11"/>
      <c r="AJ48" s="14"/>
      <c r="AK48" s="11"/>
      <c r="AL48" s="11"/>
      <c r="AM48" s="11"/>
      <c r="AN48" s="11"/>
      <c r="AO48" s="11">
        <v>0.0</v>
      </c>
      <c r="AP48" s="11"/>
      <c r="AQ48" s="14"/>
      <c r="AR48" s="11"/>
      <c r="AS48" s="11"/>
      <c r="AT48" s="11"/>
      <c r="AU48" s="11"/>
      <c r="AV48" s="11">
        <v>0.0</v>
      </c>
      <c r="AW48" s="11"/>
      <c r="AX48" s="14"/>
      <c r="AY48" s="11"/>
      <c r="AZ48" s="11"/>
      <c r="BA48" s="11"/>
      <c r="BB48" s="11"/>
      <c r="BC48" s="11">
        <v>0.0</v>
      </c>
      <c r="BD48" s="11"/>
      <c r="BE48" s="11"/>
    </row>
    <row r="49" ht="15.75" customHeight="1">
      <c r="A49" s="11" t="s">
        <v>84</v>
      </c>
      <c r="B49" s="11" t="s">
        <v>82</v>
      </c>
      <c r="C49" s="11">
        <v>75.0</v>
      </c>
      <c r="D49" s="11">
        <v>314.0</v>
      </c>
      <c r="E49" s="11">
        <v>4.99</v>
      </c>
      <c r="F49" s="11">
        <f t="shared" si="1"/>
        <v>1.235327949</v>
      </c>
      <c r="G49" s="11">
        <v>31.0</v>
      </c>
      <c r="H49" s="11">
        <f t="shared" ref="H49:H54" si="26">STANDARDIZE(G49,$G$56,$G$57)</f>
        <v>1.002001371</v>
      </c>
      <c r="I49" s="11">
        <v>26.5</v>
      </c>
      <c r="J49" s="11">
        <f t="shared" si="18"/>
        <v>-0.0564707758</v>
      </c>
      <c r="K49" s="11">
        <v>108.0</v>
      </c>
      <c r="L49" s="11">
        <f t="shared" si="23"/>
        <v>0.7651059241</v>
      </c>
      <c r="M49" s="11">
        <v>4.74</v>
      </c>
      <c r="N49" s="11">
        <f t="shared" si="20"/>
        <v>0.2327596413</v>
      </c>
      <c r="O49" s="11">
        <v>7.31</v>
      </c>
      <c r="P49" s="11">
        <f t="shared" si="24"/>
        <v>1.77207707</v>
      </c>
      <c r="Q49" s="11">
        <f t="shared" si="2"/>
        <v>4.950801179</v>
      </c>
      <c r="R49" s="11">
        <f t="shared" si="3"/>
        <v>0.8251335299</v>
      </c>
      <c r="S49" s="11">
        <v>4.0</v>
      </c>
      <c r="T49" s="11">
        <v>107.0</v>
      </c>
      <c r="U49" s="11">
        <v>94.0</v>
      </c>
      <c r="V49" s="14"/>
      <c r="W49" s="11">
        <v>9.0</v>
      </c>
      <c r="X49" s="11">
        <v>567.0</v>
      </c>
      <c r="Y49" s="11">
        <v>0.0</v>
      </c>
      <c r="Z49" s="11">
        <v>0.0</v>
      </c>
      <c r="AA49" s="11">
        <v>567.0</v>
      </c>
      <c r="AB49" s="11">
        <v>63.0</v>
      </c>
      <c r="AC49" s="14"/>
      <c r="AD49" s="11">
        <v>11.0</v>
      </c>
      <c r="AE49" s="11">
        <v>648.0</v>
      </c>
      <c r="AF49" s="11">
        <v>0.0</v>
      </c>
      <c r="AG49" s="11">
        <v>36.0</v>
      </c>
      <c r="AH49" s="11">
        <v>684.0</v>
      </c>
      <c r="AI49" s="11">
        <v>62.1818181818182</v>
      </c>
      <c r="AJ49" s="14"/>
      <c r="AK49" s="11">
        <v>5.0</v>
      </c>
      <c r="AL49" s="11">
        <v>305.0</v>
      </c>
      <c r="AM49" s="11">
        <v>0.0</v>
      </c>
      <c r="AN49" s="11">
        <v>17.0</v>
      </c>
      <c r="AO49" s="11">
        <v>322.0</v>
      </c>
      <c r="AP49" s="11">
        <v>64.4</v>
      </c>
      <c r="AQ49" s="14"/>
      <c r="AR49" s="11">
        <v>16.0</v>
      </c>
      <c r="AS49" s="11">
        <v>247.0</v>
      </c>
      <c r="AT49" s="11">
        <v>0.0</v>
      </c>
      <c r="AU49" s="11">
        <v>67.0</v>
      </c>
      <c r="AV49" s="11">
        <v>314.0</v>
      </c>
      <c r="AW49" s="11">
        <v>19.625</v>
      </c>
      <c r="AX49" s="14"/>
      <c r="AY49" s="11">
        <v>16.0</v>
      </c>
      <c r="AZ49" s="11">
        <v>148.0</v>
      </c>
      <c r="BA49" s="11">
        <v>0.0</v>
      </c>
      <c r="BB49" s="11">
        <v>74.0</v>
      </c>
      <c r="BC49" s="11">
        <v>222.0</v>
      </c>
      <c r="BD49" s="11">
        <v>13.875</v>
      </c>
      <c r="BE49" s="11"/>
    </row>
    <row r="50" ht="15.75" customHeight="1">
      <c r="A50" s="11" t="s">
        <v>223</v>
      </c>
      <c r="B50" s="11" t="s">
        <v>82</v>
      </c>
      <c r="C50" s="11">
        <v>75.38</v>
      </c>
      <c r="D50" s="11">
        <v>310.0</v>
      </c>
      <c r="E50" s="11">
        <v>5.2</v>
      </c>
      <c r="F50" s="11">
        <f t="shared" si="1"/>
        <v>0.1806147978</v>
      </c>
      <c r="G50" s="11">
        <v>25.0</v>
      </c>
      <c r="H50" s="11">
        <f t="shared" si="26"/>
        <v>-0.2468699031</v>
      </c>
      <c r="I50" s="11">
        <v>25.0</v>
      </c>
      <c r="J50" s="11">
        <f t="shared" si="18"/>
        <v>-0.5109916542</v>
      </c>
      <c r="K50" s="11">
        <v>98.0</v>
      </c>
      <c r="L50" s="11">
        <f t="shared" si="23"/>
        <v>-0.6529783317</v>
      </c>
      <c r="M50" s="11">
        <v>4.83</v>
      </c>
      <c r="N50" s="11">
        <f t="shared" si="20"/>
        <v>-0.2385786323</v>
      </c>
      <c r="O50" s="11">
        <v>7.6</v>
      </c>
      <c r="P50" s="11">
        <f t="shared" si="24"/>
        <v>0.6526342602</v>
      </c>
      <c r="Q50" s="11">
        <f t="shared" si="2"/>
        <v>-0.8161694633</v>
      </c>
      <c r="R50" s="11">
        <f t="shared" si="3"/>
        <v>-0.1360282439</v>
      </c>
      <c r="S50" s="11"/>
      <c r="T50" s="11"/>
      <c r="U50" s="11"/>
      <c r="V50" s="14"/>
      <c r="W50" s="11"/>
      <c r="X50" s="11"/>
      <c r="Y50" s="11"/>
      <c r="Z50" s="11"/>
      <c r="AA50" s="11">
        <v>0.0</v>
      </c>
      <c r="AB50" s="11"/>
      <c r="AC50" s="14"/>
      <c r="AD50" s="11"/>
      <c r="AE50" s="11"/>
      <c r="AF50" s="11"/>
      <c r="AG50" s="11"/>
      <c r="AH50" s="11">
        <v>0.0</v>
      </c>
      <c r="AI50" s="11"/>
      <c r="AJ50" s="14"/>
      <c r="AK50" s="11"/>
      <c r="AL50" s="11"/>
      <c r="AM50" s="11"/>
      <c r="AN50" s="11"/>
      <c r="AO50" s="11">
        <v>0.0</v>
      </c>
      <c r="AP50" s="11"/>
      <c r="AQ50" s="14"/>
      <c r="AR50" s="11"/>
      <c r="AS50" s="11"/>
      <c r="AT50" s="11"/>
      <c r="AU50" s="11"/>
      <c r="AV50" s="11">
        <v>0.0</v>
      </c>
      <c r="AW50" s="11"/>
      <c r="AX50" s="14"/>
      <c r="AY50" s="11"/>
      <c r="AZ50" s="11"/>
      <c r="BA50" s="11"/>
      <c r="BB50" s="11"/>
      <c r="BC50" s="11">
        <v>0.0</v>
      </c>
      <c r="BD50" s="11"/>
      <c r="BE50" s="11"/>
    </row>
    <row r="51" ht="15.75" customHeight="1">
      <c r="A51" s="11" t="s">
        <v>319</v>
      </c>
      <c r="B51" s="11" t="s">
        <v>82</v>
      </c>
      <c r="C51" s="11">
        <v>75.0</v>
      </c>
      <c r="D51" s="11">
        <v>302.0</v>
      </c>
      <c r="E51" s="11">
        <v>5.43</v>
      </c>
      <c r="F51" s="11">
        <f t="shared" si="1"/>
        <v>-0.9745472248</v>
      </c>
      <c r="G51" s="11">
        <v>27.0</v>
      </c>
      <c r="H51" s="11">
        <f t="shared" si="26"/>
        <v>0.1694205217</v>
      </c>
      <c r="I51" s="11">
        <v>24.0</v>
      </c>
      <c r="J51" s="11">
        <f t="shared" si="18"/>
        <v>-0.8140055731</v>
      </c>
      <c r="K51" s="11">
        <v>92.0</v>
      </c>
      <c r="L51" s="11">
        <f t="shared" si="23"/>
        <v>-1.503828885</v>
      </c>
      <c r="M51" s="11">
        <v>4.96</v>
      </c>
      <c r="N51" s="11">
        <f t="shared" si="20"/>
        <v>-0.919400583</v>
      </c>
      <c r="O51" s="11">
        <v>7.9</v>
      </c>
      <c r="P51" s="11">
        <f t="shared" si="24"/>
        <v>-0.5054100254</v>
      </c>
      <c r="Q51" s="11">
        <f t="shared" si="2"/>
        <v>-4.54777177</v>
      </c>
      <c r="R51" s="11">
        <f t="shared" si="3"/>
        <v>-0.7579619616</v>
      </c>
      <c r="S51" s="11"/>
      <c r="T51" s="11"/>
      <c r="U51" s="11"/>
      <c r="V51" s="14"/>
      <c r="W51" s="11"/>
      <c r="X51" s="11"/>
      <c r="Y51" s="11"/>
      <c r="Z51" s="11"/>
      <c r="AA51" s="11">
        <v>0.0</v>
      </c>
      <c r="AB51" s="11"/>
      <c r="AC51" s="14"/>
      <c r="AD51" s="11"/>
      <c r="AE51" s="11"/>
      <c r="AF51" s="11"/>
      <c r="AG51" s="11"/>
      <c r="AH51" s="11">
        <v>0.0</v>
      </c>
      <c r="AI51" s="11"/>
      <c r="AJ51" s="14"/>
      <c r="AK51" s="11"/>
      <c r="AL51" s="11"/>
      <c r="AM51" s="11"/>
      <c r="AN51" s="11"/>
      <c r="AO51" s="11">
        <v>0.0</v>
      </c>
      <c r="AP51" s="11"/>
      <c r="AQ51" s="14"/>
      <c r="AR51" s="11"/>
      <c r="AS51" s="11"/>
      <c r="AT51" s="11"/>
      <c r="AU51" s="11"/>
      <c r="AV51" s="11">
        <v>0.0</v>
      </c>
      <c r="AW51" s="11"/>
      <c r="AX51" s="14"/>
      <c r="AY51" s="11"/>
      <c r="AZ51" s="11"/>
      <c r="BA51" s="11"/>
      <c r="BB51" s="11"/>
      <c r="BC51" s="11">
        <v>0.0</v>
      </c>
      <c r="BD51" s="11"/>
      <c r="BE51" s="11"/>
    </row>
    <row r="52" ht="15.75" customHeight="1">
      <c r="A52" s="11" t="s">
        <v>350</v>
      </c>
      <c r="B52" s="11" t="s">
        <v>82</v>
      </c>
      <c r="C52" s="11">
        <v>75.25</v>
      </c>
      <c r="D52" s="11">
        <v>304.0</v>
      </c>
      <c r="E52" s="11">
        <v>5.38</v>
      </c>
      <c r="F52" s="11">
        <f t="shared" si="1"/>
        <v>-0.7234250459</v>
      </c>
      <c r="G52" s="11">
        <v>25.0</v>
      </c>
      <c r="H52" s="11">
        <f t="shared" si="26"/>
        <v>-0.2468699031</v>
      </c>
      <c r="I52" s="11"/>
      <c r="J52" s="11"/>
      <c r="K52" s="11"/>
      <c r="L52" s="11"/>
      <c r="M52" s="11"/>
      <c r="N52" s="11"/>
      <c r="O52" s="11"/>
      <c r="P52" s="11"/>
      <c r="Q52" s="11">
        <f t="shared" si="2"/>
        <v>-0.970294949</v>
      </c>
      <c r="R52" s="11">
        <f t="shared" si="3"/>
        <v>-0.4851474745</v>
      </c>
      <c r="S52" s="11"/>
      <c r="T52" s="11"/>
      <c r="U52" s="11"/>
      <c r="V52" s="14"/>
      <c r="W52" s="11"/>
      <c r="X52" s="11"/>
      <c r="Y52" s="11"/>
      <c r="Z52" s="11"/>
      <c r="AA52" s="11">
        <v>0.0</v>
      </c>
      <c r="AB52" s="11"/>
      <c r="AC52" s="14"/>
      <c r="AD52" s="11"/>
      <c r="AE52" s="11"/>
      <c r="AF52" s="11"/>
      <c r="AG52" s="11"/>
      <c r="AH52" s="11">
        <v>0.0</v>
      </c>
      <c r="AI52" s="11"/>
      <c r="AJ52" s="14"/>
      <c r="AK52" s="11"/>
      <c r="AL52" s="11"/>
      <c r="AM52" s="11"/>
      <c r="AN52" s="11"/>
      <c r="AO52" s="11">
        <v>0.0</v>
      </c>
      <c r="AP52" s="11"/>
      <c r="AQ52" s="14"/>
      <c r="AR52" s="11"/>
      <c r="AS52" s="11"/>
      <c r="AT52" s="11"/>
      <c r="AU52" s="11"/>
      <c r="AV52" s="11">
        <v>0.0</v>
      </c>
      <c r="AW52" s="11"/>
      <c r="AX52" s="14"/>
      <c r="AY52" s="11"/>
      <c r="AZ52" s="11"/>
      <c r="BA52" s="11"/>
      <c r="BB52" s="11"/>
      <c r="BC52" s="11">
        <v>0.0</v>
      </c>
      <c r="BD52" s="11"/>
      <c r="BE52" s="11"/>
    </row>
    <row r="53" ht="15.75" customHeight="1">
      <c r="A53" s="11" t="s">
        <v>397</v>
      </c>
      <c r="B53" s="11" t="s">
        <v>82</v>
      </c>
      <c r="C53" s="11">
        <v>76.25</v>
      </c>
      <c r="D53" s="11">
        <v>310.0</v>
      </c>
      <c r="E53" s="11">
        <v>5.33</v>
      </c>
      <c r="F53" s="11">
        <f t="shared" si="1"/>
        <v>-0.4723028671</v>
      </c>
      <c r="G53" s="11">
        <v>32.0</v>
      </c>
      <c r="H53" s="11">
        <f t="shared" si="26"/>
        <v>1.210146584</v>
      </c>
      <c r="I53" s="11">
        <v>25.5</v>
      </c>
      <c r="J53" s="11">
        <f t="shared" ref="J53:J54" si="27">STANDARDIZE(I53,$I$56,$I$57)</f>
        <v>-0.3594846947</v>
      </c>
      <c r="K53" s="11">
        <v>96.0</v>
      </c>
      <c r="L53" s="11">
        <f t="shared" ref="L53:L54" si="28">STANDARDIZE(K53,$K$56,$K$57)</f>
        <v>-0.9365951829</v>
      </c>
      <c r="M53" s="11">
        <v>4.74</v>
      </c>
      <c r="N53" s="11">
        <f t="shared" ref="N53:N54" si="29">STANDARDIZE(M53,$M$56,$M$57)*-1</f>
        <v>0.2327596413</v>
      </c>
      <c r="O53" s="11">
        <v>7.83</v>
      </c>
      <c r="P53" s="11">
        <f t="shared" ref="P53:P54" si="30">STANDARDIZE(O53,$O$56,$O$57)*-1</f>
        <v>-0.2351996921</v>
      </c>
      <c r="Q53" s="11">
        <f t="shared" si="2"/>
        <v>-0.5606762118</v>
      </c>
      <c r="R53" s="11">
        <f t="shared" si="3"/>
        <v>-0.0934460353</v>
      </c>
      <c r="S53" s="11">
        <v>7.0</v>
      </c>
      <c r="T53" s="11">
        <v>251.0</v>
      </c>
      <c r="U53" s="11">
        <v>195.0</v>
      </c>
      <c r="V53" s="14"/>
      <c r="W53" s="11"/>
      <c r="X53" s="11"/>
      <c r="Y53" s="11"/>
      <c r="Z53" s="11"/>
      <c r="AA53" s="11">
        <v>0.0</v>
      </c>
      <c r="AB53" s="11"/>
      <c r="AC53" s="14"/>
      <c r="AD53" s="11">
        <v>4.0</v>
      </c>
      <c r="AE53" s="11">
        <v>6.0</v>
      </c>
      <c r="AF53" s="11">
        <v>0.0</v>
      </c>
      <c r="AG53" s="11">
        <v>5.0</v>
      </c>
      <c r="AH53" s="11">
        <v>11.0</v>
      </c>
      <c r="AI53" s="11">
        <v>2.75</v>
      </c>
      <c r="AJ53" s="14"/>
      <c r="AK53" s="11">
        <v>12.0</v>
      </c>
      <c r="AL53" s="11">
        <v>16.0</v>
      </c>
      <c r="AM53" s="11">
        <v>0.0</v>
      </c>
      <c r="AN53" s="11">
        <v>43.0</v>
      </c>
      <c r="AO53" s="11">
        <v>59.0</v>
      </c>
      <c r="AP53" s="11">
        <v>4.91666666666667</v>
      </c>
      <c r="AQ53" s="14"/>
      <c r="AR53" s="11">
        <v>16.0</v>
      </c>
      <c r="AS53" s="11">
        <v>99.0</v>
      </c>
      <c r="AT53" s="11">
        <v>0.0</v>
      </c>
      <c r="AU53" s="11">
        <v>70.0</v>
      </c>
      <c r="AV53" s="11">
        <v>169.0</v>
      </c>
      <c r="AW53" s="11">
        <v>10.5625</v>
      </c>
      <c r="AX53" s="14"/>
      <c r="AY53" s="11">
        <v>13.0</v>
      </c>
      <c r="AZ53" s="11">
        <v>236.0</v>
      </c>
      <c r="BA53" s="11">
        <v>0.0</v>
      </c>
      <c r="BB53" s="11">
        <v>42.0</v>
      </c>
      <c r="BC53" s="11">
        <v>278.0</v>
      </c>
      <c r="BD53" s="11">
        <v>21.3846153846154</v>
      </c>
      <c r="BE53" s="11"/>
    </row>
    <row r="54" ht="15.75" customHeight="1">
      <c r="A54" s="11" t="s">
        <v>415</v>
      </c>
      <c r="B54" s="11" t="s">
        <v>82</v>
      </c>
      <c r="C54" s="11">
        <v>75.63</v>
      </c>
      <c r="D54" s="11">
        <v>312.0</v>
      </c>
      <c r="E54" s="11">
        <v>5.58</v>
      </c>
      <c r="F54" s="11">
        <f t="shared" si="1"/>
        <v>-1.727913761</v>
      </c>
      <c r="G54" s="11">
        <v>21.0</v>
      </c>
      <c r="H54" s="11">
        <f t="shared" si="26"/>
        <v>-1.079450753</v>
      </c>
      <c r="I54" s="11">
        <v>28.5</v>
      </c>
      <c r="J54" s="11">
        <f t="shared" si="27"/>
        <v>0.5495570621</v>
      </c>
      <c r="K54" s="11">
        <v>97.0</v>
      </c>
      <c r="L54" s="11">
        <f t="shared" si="28"/>
        <v>-0.7947867573</v>
      </c>
      <c r="M54" s="11">
        <v>4.76</v>
      </c>
      <c r="N54" s="11">
        <f t="shared" si="29"/>
        <v>0.1280178027</v>
      </c>
      <c r="O54" s="11">
        <v>7.81</v>
      </c>
      <c r="P54" s="11">
        <f t="shared" si="30"/>
        <v>-0.1579967397</v>
      </c>
      <c r="Q54" s="11">
        <f t="shared" si="2"/>
        <v>-3.082573146</v>
      </c>
      <c r="R54" s="11">
        <f t="shared" si="3"/>
        <v>-0.513762191</v>
      </c>
      <c r="S54" s="11">
        <v>1.0</v>
      </c>
      <c r="T54" s="11">
        <v>31.0</v>
      </c>
      <c r="U54" s="11">
        <v>30.0</v>
      </c>
      <c r="V54" s="14"/>
      <c r="W54" s="11">
        <v>16.0</v>
      </c>
      <c r="X54" s="11">
        <v>998.0</v>
      </c>
      <c r="Y54" s="11">
        <v>0.0</v>
      </c>
      <c r="Z54" s="11">
        <v>58.0</v>
      </c>
      <c r="AA54" s="11">
        <v>1056.0</v>
      </c>
      <c r="AB54" s="11">
        <v>66.0</v>
      </c>
      <c r="AC54" s="14"/>
      <c r="AD54" s="11">
        <v>16.0</v>
      </c>
      <c r="AE54" s="11">
        <v>1060.0</v>
      </c>
      <c r="AF54" s="11">
        <v>0.0</v>
      </c>
      <c r="AG54" s="11">
        <v>85.0</v>
      </c>
      <c r="AH54" s="11">
        <v>1145.0</v>
      </c>
      <c r="AI54" s="11">
        <v>71.5625</v>
      </c>
      <c r="AJ54" s="14"/>
      <c r="AK54" s="11">
        <v>16.0</v>
      </c>
      <c r="AL54" s="11">
        <v>1029.0</v>
      </c>
      <c r="AM54" s="11">
        <v>0.0</v>
      </c>
      <c r="AN54" s="11">
        <v>57.0</v>
      </c>
      <c r="AO54" s="11">
        <v>1086.0</v>
      </c>
      <c r="AP54" s="11">
        <v>67.875</v>
      </c>
      <c r="AQ54" s="14"/>
      <c r="AR54" s="11">
        <v>16.0</v>
      </c>
      <c r="AS54" s="11">
        <v>1058.0</v>
      </c>
      <c r="AT54" s="11">
        <v>0.0</v>
      </c>
      <c r="AU54" s="11">
        <v>79.0</v>
      </c>
      <c r="AV54" s="11">
        <v>1137.0</v>
      </c>
      <c r="AW54" s="11">
        <v>71.0625</v>
      </c>
      <c r="AX54" s="14"/>
      <c r="AY54" s="11">
        <v>16.0</v>
      </c>
      <c r="AZ54" s="11">
        <v>1065.0</v>
      </c>
      <c r="BA54" s="11">
        <v>0.0</v>
      </c>
      <c r="BB54" s="11">
        <v>68.0</v>
      </c>
      <c r="BC54" s="11">
        <v>1133.0</v>
      </c>
      <c r="BD54" s="11">
        <v>70.8125</v>
      </c>
      <c r="BE54" s="11"/>
    </row>
    <row r="55" ht="15.75" customHeight="1"/>
    <row r="56" ht="15.75" customHeight="1">
      <c r="B56" s="11" t="s">
        <v>479</v>
      </c>
      <c r="C56" s="4">
        <f t="shared" ref="C56:E56" si="31">AVERAGE(C3:C54)</f>
        <v>76.63211538</v>
      </c>
      <c r="D56" s="4">
        <f t="shared" si="31"/>
        <v>313.5961538</v>
      </c>
      <c r="E56" s="4">
        <f t="shared" si="31"/>
        <v>5.235961538</v>
      </c>
      <c r="G56" s="4">
        <f>AVERAGE(G3:G54)</f>
        <v>26.18604651</v>
      </c>
      <c r="I56" s="4">
        <f>AVERAGE(I3:I54)</f>
        <v>26.68636364</v>
      </c>
      <c r="J56" s="17"/>
      <c r="K56" s="4">
        <f>AVERAGE(K3:K54)</f>
        <v>102.6046512</v>
      </c>
      <c r="M56" s="4">
        <f>AVERAGE(M3:M54)</f>
        <v>4.784444444</v>
      </c>
      <c r="O56" s="4">
        <f>AVERAGE(O3:O54)</f>
        <v>7.769069767</v>
      </c>
    </row>
    <row r="57" ht="15.75" customHeight="1">
      <c r="B57" s="11" t="s">
        <v>480</v>
      </c>
      <c r="C57" s="4">
        <f t="shared" ref="C57:E57" si="32">_xlfn.STDEV.P(C3:C54)</f>
        <v>1.518067264</v>
      </c>
      <c r="D57" s="4">
        <f t="shared" si="32"/>
        <v>9.778822517</v>
      </c>
      <c r="E57" s="4">
        <f t="shared" si="32"/>
        <v>0.1991062686</v>
      </c>
      <c r="G57" s="4">
        <f>_xlfn.STDEV.P(G3:G54)</f>
        <v>4.804338223</v>
      </c>
      <c r="I57" s="4">
        <f>_xlfn.STDEV.P(I3:I54)</f>
        <v>3.300178432</v>
      </c>
      <c r="K57" s="4">
        <f>_xlfn.STDEV.P(K3:K54)</f>
        <v>7.051767171</v>
      </c>
      <c r="M57" s="4">
        <f>_xlfn.STDEV.P(M3:M54)</f>
        <v>0.1909456648</v>
      </c>
      <c r="O57" s="4">
        <f>_xlfn.STDEV.P(O3:O54)</f>
        <v>0.2590574503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U1"/>
    <mergeCell ref="W1:AB1"/>
    <mergeCell ref="AD1:AI1"/>
    <mergeCell ref="AK1:AP1"/>
    <mergeCell ref="AR1:AW1"/>
    <mergeCell ref="AY1:BD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4.57"/>
    <col customWidth="1" min="3" max="3" width="6.14"/>
    <col customWidth="1" min="4" max="5" width="8.14"/>
    <col customWidth="1" min="6" max="6" width="5.14"/>
    <col customWidth="1" min="7" max="7" width="8.57"/>
    <col customWidth="1" min="8" max="8" width="6.86"/>
    <col customWidth="1" min="9" max="9" width="10.29"/>
    <col customWidth="1" min="10" max="10" width="10.43"/>
    <col customWidth="1" min="11" max="11" width="8.29"/>
    <col customWidth="1" min="12" max="12" width="14.29"/>
    <col customWidth="1" min="13" max="13" width="8.29"/>
    <col customWidth="1" min="14" max="14" width="7.43"/>
    <col customWidth="1" min="15" max="16" width="8.29"/>
    <col customWidth="1" min="17" max="57" width="8.57"/>
  </cols>
  <sheetData>
    <row r="1">
      <c r="A1" s="12" t="s">
        <v>458</v>
      </c>
      <c r="V1" s="13"/>
      <c r="W1" s="12">
        <v>2013.0</v>
      </c>
      <c r="AC1" s="13"/>
      <c r="AD1" s="12">
        <v>2014.0</v>
      </c>
      <c r="AJ1" s="13"/>
      <c r="AK1" s="12">
        <v>2015.0</v>
      </c>
      <c r="AQ1" s="13"/>
      <c r="AR1" s="12">
        <v>2016.0</v>
      </c>
      <c r="AX1" s="13"/>
      <c r="AY1" s="12">
        <v>2017.0</v>
      </c>
      <c r="BE1" s="11"/>
    </row>
    <row r="2">
      <c r="A2" s="12" t="s">
        <v>1</v>
      </c>
      <c r="B2" s="12" t="s">
        <v>459</v>
      </c>
      <c r="C2" s="12" t="s">
        <v>4</v>
      </c>
      <c r="D2" s="12" t="s">
        <v>5</v>
      </c>
      <c r="E2" s="12" t="s">
        <v>6</v>
      </c>
      <c r="F2" s="12" t="s">
        <v>460</v>
      </c>
      <c r="G2" s="12" t="s">
        <v>7</v>
      </c>
      <c r="H2" s="12" t="s">
        <v>461</v>
      </c>
      <c r="I2" s="12" t="s">
        <v>462</v>
      </c>
      <c r="J2" s="12" t="s">
        <v>463</v>
      </c>
      <c r="K2" s="12" t="s">
        <v>464</v>
      </c>
      <c r="L2" s="12" t="s">
        <v>465</v>
      </c>
      <c r="M2" s="12" t="s">
        <v>10</v>
      </c>
      <c r="N2" s="12" t="s">
        <v>466</v>
      </c>
      <c r="O2" s="12" t="s">
        <v>11</v>
      </c>
      <c r="P2" s="12" t="s">
        <v>467</v>
      </c>
      <c r="Q2" s="12" t="s">
        <v>468</v>
      </c>
      <c r="R2" s="12" t="s">
        <v>469</v>
      </c>
      <c r="S2" s="12" t="s">
        <v>470</v>
      </c>
      <c r="T2" s="12" t="s">
        <v>471</v>
      </c>
      <c r="U2" s="12" t="s">
        <v>472</v>
      </c>
      <c r="V2" s="13"/>
      <c r="W2" s="12" t="s">
        <v>473</v>
      </c>
      <c r="X2" s="12" t="s">
        <v>474</v>
      </c>
      <c r="Y2" s="12" t="s">
        <v>475</v>
      </c>
      <c r="Z2" s="12" t="s">
        <v>476</v>
      </c>
      <c r="AA2" s="12" t="s">
        <v>477</v>
      </c>
      <c r="AB2" s="12" t="s">
        <v>478</v>
      </c>
      <c r="AC2" s="13"/>
      <c r="AD2" s="12" t="s">
        <v>473</v>
      </c>
      <c r="AE2" s="12" t="s">
        <v>474</v>
      </c>
      <c r="AF2" s="12" t="s">
        <v>475</v>
      </c>
      <c r="AG2" s="12" t="s">
        <v>476</v>
      </c>
      <c r="AH2" s="12" t="s">
        <v>477</v>
      </c>
      <c r="AI2" s="12" t="s">
        <v>478</v>
      </c>
      <c r="AJ2" s="13"/>
      <c r="AK2" s="12" t="s">
        <v>473</v>
      </c>
      <c r="AL2" s="12" t="s">
        <v>474</v>
      </c>
      <c r="AM2" s="12" t="s">
        <v>475</v>
      </c>
      <c r="AN2" s="12" t="s">
        <v>476</v>
      </c>
      <c r="AO2" s="12" t="s">
        <v>477</v>
      </c>
      <c r="AP2" s="12" t="s">
        <v>478</v>
      </c>
      <c r="AQ2" s="13"/>
      <c r="AR2" s="12" t="s">
        <v>473</v>
      </c>
      <c r="AS2" s="12" t="s">
        <v>474</v>
      </c>
      <c r="AT2" s="12" t="s">
        <v>475</v>
      </c>
      <c r="AU2" s="12" t="s">
        <v>476</v>
      </c>
      <c r="AV2" s="12" t="s">
        <v>477</v>
      </c>
      <c r="AW2" s="12" t="s">
        <v>478</v>
      </c>
      <c r="AX2" s="13"/>
      <c r="AY2" s="12" t="s">
        <v>473</v>
      </c>
      <c r="AZ2" s="12" t="s">
        <v>474</v>
      </c>
      <c r="BA2" s="12" t="s">
        <v>475</v>
      </c>
      <c r="BB2" s="12" t="s">
        <v>476</v>
      </c>
      <c r="BC2" s="12" t="s">
        <v>477</v>
      </c>
      <c r="BD2" s="12" t="s">
        <v>478</v>
      </c>
      <c r="BE2" s="11"/>
    </row>
    <row r="3">
      <c r="A3" s="11" t="s">
        <v>60</v>
      </c>
      <c r="B3" s="11" t="s">
        <v>61</v>
      </c>
      <c r="C3" s="11">
        <v>76.5</v>
      </c>
      <c r="D3" s="11">
        <v>229.0</v>
      </c>
      <c r="E3" s="11">
        <v>4.97</v>
      </c>
      <c r="F3" s="11">
        <f t="shared" ref="F3:F16" si="1">STANDARDIZE(E3,$E$19,$E$20)*-1</f>
        <v>-0.6361135823</v>
      </c>
      <c r="G3" s="11"/>
      <c r="H3" s="11"/>
      <c r="I3" s="11">
        <v>29.0</v>
      </c>
      <c r="J3" s="11">
        <f t="shared" ref="J3:J9" si="2">STANDARDIZE(I3,$I$19,$I$20)</f>
        <v>-0.6054820757</v>
      </c>
      <c r="K3" s="11">
        <v>112.0</v>
      </c>
      <c r="L3" s="11">
        <f t="shared" ref="L3:L9" si="3">STANDARDIZE(K3,$K$19,$K$20)</f>
        <v>-0.01248148652</v>
      </c>
      <c r="M3" s="11">
        <v>4.55</v>
      </c>
      <c r="N3" s="11">
        <f t="shared" ref="N3:N6" si="4">STANDARDIZE(M3,$M$19,$M$20)*-1</f>
        <v>-1.009407963</v>
      </c>
      <c r="O3" s="11">
        <v>7.17</v>
      </c>
      <c r="P3" s="11">
        <f t="shared" ref="P3:P6" si="5">STANDARDIZE(O3,$O$19,$O$20)*-1</f>
        <v>-0.2088623213</v>
      </c>
      <c r="Q3" s="11">
        <f t="shared" ref="Q3:Q16" si="6">F3+H3+J3+L3+N3+P3</f>
        <v>-2.472347429</v>
      </c>
      <c r="R3" s="11">
        <f t="shared" ref="R3:R16" si="7">AVERAGE(F3,H3,J3,L3,N3,P3)</f>
        <v>-0.4944694858</v>
      </c>
      <c r="S3" s="11">
        <v>7.0</v>
      </c>
      <c r="T3" s="11">
        <v>221.0</v>
      </c>
      <c r="U3" s="11">
        <v>173.0</v>
      </c>
      <c r="V3" s="14"/>
      <c r="W3" s="11"/>
      <c r="X3" s="11"/>
      <c r="Y3" s="11"/>
      <c r="Z3" s="11"/>
      <c r="AA3" s="11">
        <v>0.0</v>
      </c>
      <c r="AB3" s="11"/>
      <c r="AC3" s="14"/>
      <c r="AD3" s="11"/>
      <c r="AE3" s="11"/>
      <c r="AF3" s="11"/>
      <c r="AG3" s="11"/>
      <c r="AH3" s="11">
        <v>0.0</v>
      </c>
      <c r="AI3" s="11"/>
      <c r="AJ3" s="14"/>
      <c r="AK3" s="11"/>
      <c r="AL3" s="11"/>
      <c r="AM3" s="11"/>
      <c r="AN3" s="11"/>
      <c r="AO3" s="11">
        <v>0.0</v>
      </c>
      <c r="AP3" s="11"/>
      <c r="AQ3" s="14"/>
      <c r="AR3" s="11"/>
      <c r="AS3" s="11"/>
      <c r="AT3" s="11"/>
      <c r="AU3" s="11"/>
      <c r="AV3" s="11">
        <v>0.0</v>
      </c>
      <c r="AW3" s="11"/>
      <c r="AX3" s="14"/>
      <c r="AY3" s="11"/>
      <c r="AZ3" s="11"/>
      <c r="BA3" s="11"/>
      <c r="BB3" s="11"/>
      <c r="BC3" s="11">
        <v>0.0</v>
      </c>
      <c r="BD3" s="11"/>
      <c r="BE3" s="11"/>
    </row>
    <row r="4">
      <c r="A4" s="11" t="s">
        <v>108</v>
      </c>
      <c r="B4" s="11" t="s">
        <v>61</v>
      </c>
      <c r="C4" s="11">
        <v>74.13</v>
      </c>
      <c r="D4" s="11">
        <v>212.0</v>
      </c>
      <c r="E4" s="11">
        <v>4.78</v>
      </c>
      <c r="F4" s="11">
        <f t="shared" si="1"/>
        <v>0.5900183951</v>
      </c>
      <c r="G4" s="11"/>
      <c r="H4" s="11"/>
      <c r="I4" s="11">
        <v>30.5</v>
      </c>
      <c r="J4" s="11">
        <f t="shared" si="2"/>
        <v>0.08351476907</v>
      </c>
      <c r="K4" s="11">
        <v>112.0</v>
      </c>
      <c r="L4" s="11">
        <f t="shared" si="3"/>
        <v>-0.01248148652</v>
      </c>
      <c r="M4" s="11">
        <v>4.28</v>
      </c>
      <c r="N4" s="11">
        <f t="shared" si="4"/>
        <v>0.6111010371</v>
      </c>
      <c r="O4" s="11">
        <v>6.98</v>
      </c>
      <c r="P4" s="11">
        <f t="shared" si="5"/>
        <v>0.7400990951</v>
      </c>
      <c r="Q4" s="11">
        <f t="shared" si="6"/>
        <v>2.01225181</v>
      </c>
      <c r="R4" s="11">
        <f t="shared" si="7"/>
        <v>0.402450362</v>
      </c>
      <c r="S4" s="11"/>
      <c r="T4" s="11"/>
      <c r="U4" s="11"/>
      <c r="V4" s="14"/>
      <c r="W4" s="11"/>
      <c r="X4" s="11"/>
      <c r="Y4" s="11"/>
      <c r="Z4" s="11"/>
      <c r="AA4" s="11">
        <v>0.0</v>
      </c>
      <c r="AB4" s="11"/>
      <c r="AC4" s="14"/>
      <c r="AD4" s="11"/>
      <c r="AE4" s="11"/>
      <c r="AF4" s="11"/>
      <c r="AG4" s="11"/>
      <c r="AH4" s="11">
        <v>0.0</v>
      </c>
      <c r="AI4" s="11"/>
      <c r="AJ4" s="14"/>
      <c r="AK4" s="11"/>
      <c r="AL4" s="11"/>
      <c r="AM4" s="11"/>
      <c r="AN4" s="11"/>
      <c r="AO4" s="11">
        <v>0.0</v>
      </c>
      <c r="AP4" s="11"/>
      <c r="AQ4" s="14"/>
      <c r="AR4" s="11"/>
      <c r="AS4" s="11"/>
      <c r="AT4" s="11"/>
      <c r="AU4" s="11"/>
      <c r="AV4" s="11">
        <v>0.0</v>
      </c>
      <c r="AW4" s="11"/>
      <c r="AX4" s="14"/>
      <c r="AY4" s="11"/>
      <c r="AZ4" s="11"/>
      <c r="BA4" s="11"/>
      <c r="BB4" s="11"/>
      <c r="BC4" s="11">
        <v>0.0</v>
      </c>
      <c r="BD4" s="11"/>
      <c r="BE4" s="11"/>
    </row>
    <row r="5">
      <c r="A5" s="11" t="s">
        <v>110</v>
      </c>
      <c r="B5" s="11" t="s">
        <v>61</v>
      </c>
      <c r="C5" s="11">
        <v>76.88</v>
      </c>
      <c r="D5" s="11">
        <v>226.0</v>
      </c>
      <c r="E5" s="11">
        <v>4.78</v>
      </c>
      <c r="F5" s="11">
        <f t="shared" si="1"/>
        <v>0.5900183951</v>
      </c>
      <c r="G5" s="11"/>
      <c r="H5" s="11"/>
      <c r="I5" s="11">
        <v>29.0</v>
      </c>
      <c r="J5" s="11">
        <f t="shared" si="2"/>
        <v>-0.6054820757</v>
      </c>
      <c r="K5" s="11">
        <v>111.0</v>
      </c>
      <c r="L5" s="11">
        <f t="shared" si="3"/>
        <v>-0.1622593248</v>
      </c>
      <c r="M5" s="11">
        <v>4.4</v>
      </c>
      <c r="N5" s="11">
        <f t="shared" si="4"/>
        <v>-0.1091251852</v>
      </c>
      <c r="O5" s="11">
        <v>7.17</v>
      </c>
      <c r="P5" s="11">
        <f t="shared" si="5"/>
        <v>-0.2088623213</v>
      </c>
      <c r="Q5" s="11">
        <f t="shared" si="6"/>
        <v>-0.4957105119</v>
      </c>
      <c r="R5" s="11">
        <f t="shared" si="7"/>
        <v>-0.09914210238</v>
      </c>
      <c r="S5" s="11"/>
      <c r="T5" s="11"/>
      <c r="U5" s="11"/>
      <c r="V5" s="14"/>
      <c r="W5" s="11"/>
      <c r="X5" s="11"/>
      <c r="Y5" s="11"/>
      <c r="Z5" s="11"/>
      <c r="AA5" s="11">
        <v>0.0</v>
      </c>
      <c r="AB5" s="11"/>
      <c r="AC5" s="14"/>
      <c r="AD5" s="11"/>
      <c r="AE5" s="11"/>
      <c r="AF5" s="11"/>
      <c r="AG5" s="11"/>
      <c r="AH5" s="11">
        <v>0.0</v>
      </c>
      <c r="AI5" s="11"/>
      <c r="AJ5" s="14"/>
      <c r="AK5" s="11"/>
      <c r="AL5" s="11"/>
      <c r="AM5" s="11"/>
      <c r="AN5" s="11"/>
      <c r="AO5" s="11">
        <v>0.0</v>
      </c>
      <c r="AP5" s="11"/>
      <c r="AQ5" s="14"/>
      <c r="AR5" s="11"/>
      <c r="AS5" s="11"/>
      <c r="AT5" s="11"/>
      <c r="AU5" s="11"/>
      <c r="AV5" s="11">
        <v>0.0</v>
      </c>
      <c r="AW5" s="11"/>
      <c r="AX5" s="14"/>
      <c r="AY5" s="11"/>
      <c r="AZ5" s="11"/>
      <c r="BA5" s="11"/>
      <c r="BB5" s="11"/>
      <c r="BC5" s="11">
        <v>0.0</v>
      </c>
      <c r="BD5" s="11"/>
      <c r="BE5" s="11"/>
    </row>
    <row r="6">
      <c r="A6" s="11" t="s">
        <v>165</v>
      </c>
      <c r="B6" s="11" t="s">
        <v>61</v>
      </c>
      <c r="C6" s="11">
        <v>76.63</v>
      </c>
      <c r="D6" s="11">
        <v>237.0</v>
      </c>
      <c r="E6" s="11">
        <v>4.65</v>
      </c>
      <c r="F6" s="11">
        <f t="shared" si="1"/>
        <v>1.428950801</v>
      </c>
      <c r="G6" s="11"/>
      <c r="H6" s="11"/>
      <c r="I6" s="11">
        <v>34.0</v>
      </c>
      <c r="J6" s="11">
        <f t="shared" si="2"/>
        <v>1.691174074</v>
      </c>
      <c r="K6" s="11">
        <v>118.0</v>
      </c>
      <c r="L6" s="11">
        <f t="shared" si="3"/>
        <v>0.8861855432</v>
      </c>
      <c r="M6" s="11">
        <v>4.21</v>
      </c>
      <c r="N6" s="11">
        <f t="shared" si="4"/>
        <v>1.031233</v>
      </c>
      <c r="O6" s="11">
        <v>7.08</v>
      </c>
      <c r="P6" s="11">
        <f t="shared" si="5"/>
        <v>0.240645718</v>
      </c>
      <c r="Q6" s="11">
        <f t="shared" si="6"/>
        <v>5.278189136</v>
      </c>
      <c r="R6" s="11">
        <f t="shared" si="7"/>
        <v>1.055637827</v>
      </c>
      <c r="S6" s="11">
        <v>1.0</v>
      </c>
      <c r="T6" s="11">
        <v>16.0</v>
      </c>
      <c r="U6" s="11">
        <v>15.0</v>
      </c>
      <c r="V6" s="14"/>
      <c r="W6" s="11"/>
      <c r="X6" s="11"/>
      <c r="Y6" s="11"/>
      <c r="Z6" s="11"/>
      <c r="AA6" s="11">
        <v>0.0</v>
      </c>
      <c r="AB6" s="11"/>
      <c r="AC6" s="14"/>
      <c r="AD6" s="11"/>
      <c r="AE6" s="11"/>
      <c r="AF6" s="11"/>
      <c r="AG6" s="11"/>
      <c r="AH6" s="11">
        <v>0.0</v>
      </c>
      <c r="AI6" s="11"/>
      <c r="AJ6" s="14"/>
      <c r="AK6" s="11"/>
      <c r="AL6" s="11"/>
      <c r="AM6" s="11"/>
      <c r="AN6" s="11"/>
      <c r="AO6" s="11">
        <v>0.0</v>
      </c>
      <c r="AP6" s="11"/>
      <c r="AQ6" s="14"/>
      <c r="AR6" s="11"/>
      <c r="AS6" s="11"/>
      <c r="AT6" s="11"/>
      <c r="AU6" s="11"/>
      <c r="AV6" s="11">
        <v>0.0</v>
      </c>
      <c r="AW6" s="11"/>
      <c r="AX6" s="14"/>
      <c r="AY6" s="11"/>
      <c r="AZ6" s="11"/>
      <c r="BA6" s="11"/>
      <c r="BB6" s="11"/>
      <c r="BC6" s="11">
        <v>0.0</v>
      </c>
      <c r="BD6" s="11"/>
      <c r="BE6" s="11"/>
    </row>
    <row r="7">
      <c r="A7" s="11" t="s">
        <v>187</v>
      </c>
      <c r="B7" s="11" t="s">
        <v>61</v>
      </c>
      <c r="C7" s="11">
        <v>74.38</v>
      </c>
      <c r="D7" s="11">
        <v>218.0</v>
      </c>
      <c r="E7" s="11">
        <v>4.58</v>
      </c>
      <c r="F7" s="11">
        <f t="shared" si="1"/>
        <v>1.880683635</v>
      </c>
      <c r="G7" s="11"/>
      <c r="H7" s="11"/>
      <c r="I7" s="11">
        <v>33.5</v>
      </c>
      <c r="J7" s="11">
        <f t="shared" si="2"/>
        <v>1.461508459</v>
      </c>
      <c r="K7" s="11">
        <v>124.0</v>
      </c>
      <c r="L7" s="11">
        <f t="shared" si="3"/>
        <v>1.784852573</v>
      </c>
      <c r="M7" s="11"/>
      <c r="N7" s="11"/>
      <c r="O7" s="11"/>
      <c r="P7" s="11"/>
      <c r="Q7" s="11">
        <f t="shared" si="6"/>
        <v>5.127044666</v>
      </c>
      <c r="R7" s="11">
        <f t="shared" si="7"/>
        <v>1.709014889</v>
      </c>
      <c r="S7" s="11">
        <v>2.0</v>
      </c>
      <c r="T7" s="11">
        <v>39.0</v>
      </c>
      <c r="U7" s="11">
        <v>37.0</v>
      </c>
      <c r="V7" s="14"/>
      <c r="W7" s="11">
        <v>16.0</v>
      </c>
      <c r="X7" s="11">
        <v>985.0</v>
      </c>
      <c r="Y7" s="11">
        <v>0.0</v>
      </c>
      <c r="Z7" s="11">
        <v>0.0</v>
      </c>
      <c r="AA7" s="11">
        <v>985.0</v>
      </c>
      <c r="AB7" s="11">
        <v>61.5625</v>
      </c>
      <c r="AC7" s="14"/>
      <c r="AD7" s="11">
        <v>14.0</v>
      </c>
      <c r="AE7" s="11">
        <v>816.0</v>
      </c>
      <c r="AF7" s="11">
        <v>0.0</v>
      </c>
      <c r="AG7" s="11">
        <v>0.0</v>
      </c>
      <c r="AH7" s="11">
        <v>816.0</v>
      </c>
      <c r="AI7" s="11">
        <v>58.2857142857143</v>
      </c>
      <c r="AJ7" s="14"/>
      <c r="AK7" s="11">
        <v>1.0</v>
      </c>
      <c r="AL7" s="11">
        <v>65.0</v>
      </c>
      <c r="AM7" s="11">
        <v>0.0</v>
      </c>
      <c r="AN7" s="11">
        <v>0.0</v>
      </c>
      <c r="AO7" s="11">
        <v>65.0</v>
      </c>
      <c r="AP7" s="11">
        <v>65.0</v>
      </c>
      <c r="AQ7" s="14"/>
      <c r="AR7" s="11">
        <v>2.0</v>
      </c>
      <c r="AS7" s="11">
        <v>33.0</v>
      </c>
      <c r="AT7" s="11">
        <v>0.0</v>
      </c>
      <c r="AU7" s="11">
        <v>0.0</v>
      </c>
      <c r="AV7" s="11">
        <v>33.0</v>
      </c>
      <c r="AW7" s="11">
        <v>16.5</v>
      </c>
      <c r="AX7" s="14"/>
      <c r="AY7" s="11">
        <v>2.0</v>
      </c>
      <c r="AZ7" s="11">
        <v>66.0</v>
      </c>
      <c r="BA7" s="11">
        <v>0.0</v>
      </c>
      <c r="BB7" s="11">
        <v>0.0</v>
      </c>
      <c r="BC7" s="11">
        <v>66.0</v>
      </c>
      <c r="BD7" s="11">
        <v>33.0</v>
      </c>
      <c r="BE7" s="11"/>
    </row>
    <row r="8">
      <c r="A8" s="11" t="s">
        <v>205</v>
      </c>
      <c r="B8" s="11" t="s">
        <v>61</v>
      </c>
      <c r="C8" s="11">
        <v>74.75</v>
      </c>
      <c r="D8" s="11">
        <v>226.0</v>
      </c>
      <c r="E8" s="11">
        <v>4.92</v>
      </c>
      <c r="F8" s="11">
        <f t="shared" si="1"/>
        <v>-0.3134472724</v>
      </c>
      <c r="G8" s="11"/>
      <c r="H8" s="11"/>
      <c r="I8" s="11">
        <v>32.0</v>
      </c>
      <c r="J8" s="11">
        <f t="shared" si="2"/>
        <v>0.7725116139</v>
      </c>
      <c r="K8" s="11">
        <v>116.0</v>
      </c>
      <c r="L8" s="11">
        <f t="shared" si="3"/>
        <v>0.5866298666</v>
      </c>
      <c r="M8" s="11">
        <v>4.52</v>
      </c>
      <c r="N8" s="11">
        <f t="shared" ref="N8:N9" si="8">STANDARDIZE(M8,$M$19,$M$20)*-1</f>
        <v>-0.8293514075</v>
      </c>
      <c r="O8" s="11">
        <v>6.95</v>
      </c>
      <c r="P8" s="11">
        <f t="shared" ref="P8:P9" si="9">STANDARDIZE(O8,$O$19,$O$20)*-1</f>
        <v>0.8899351082</v>
      </c>
      <c r="Q8" s="11">
        <f t="shared" si="6"/>
        <v>1.106277909</v>
      </c>
      <c r="R8" s="11">
        <f t="shared" si="7"/>
        <v>0.2212555818</v>
      </c>
      <c r="S8" s="11"/>
      <c r="T8" s="11"/>
      <c r="U8" s="11"/>
      <c r="V8" s="14"/>
      <c r="W8" s="11"/>
      <c r="X8" s="11"/>
      <c r="Y8" s="11"/>
      <c r="Z8" s="11"/>
      <c r="AA8" s="11">
        <v>0.0</v>
      </c>
      <c r="AB8" s="11"/>
      <c r="AC8" s="14"/>
      <c r="AD8" s="11"/>
      <c r="AE8" s="11"/>
      <c r="AF8" s="11"/>
      <c r="AG8" s="11"/>
      <c r="AH8" s="11">
        <v>0.0</v>
      </c>
      <c r="AI8" s="11"/>
      <c r="AJ8" s="14"/>
      <c r="AK8" s="11"/>
      <c r="AL8" s="11"/>
      <c r="AM8" s="11"/>
      <c r="AN8" s="11"/>
      <c r="AO8" s="11">
        <v>0.0</v>
      </c>
      <c r="AP8" s="11"/>
      <c r="AQ8" s="14"/>
      <c r="AR8" s="11"/>
      <c r="AS8" s="11"/>
      <c r="AT8" s="11"/>
      <c r="AU8" s="11"/>
      <c r="AV8" s="11">
        <v>0.0</v>
      </c>
      <c r="AW8" s="11"/>
      <c r="AX8" s="14"/>
      <c r="AY8" s="11"/>
      <c r="AZ8" s="11"/>
      <c r="BA8" s="11"/>
      <c r="BB8" s="11"/>
      <c r="BC8" s="11">
        <v>0.0</v>
      </c>
      <c r="BD8" s="11"/>
      <c r="BE8" s="11"/>
    </row>
    <row r="9">
      <c r="A9" s="11" t="s">
        <v>278</v>
      </c>
      <c r="B9" s="11" t="s">
        <v>61</v>
      </c>
      <c r="C9" s="11">
        <v>76.13</v>
      </c>
      <c r="D9" s="11">
        <v>225.0</v>
      </c>
      <c r="E9" s="11">
        <v>5.11</v>
      </c>
      <c r="F9" s="11">
        <f t="shared" si="1"/>
        <v>-1.53957925</v>
      </c>
      <c r="G9" s="11"/>
      <c r="H9" s="11"/>
      <c r="I9" s="11">
        <v>31.0</v>
      </c>
      <c r="J9" s="11">
        <f t="shared" si="2"/>
        <v>0.313180384</v>
      </c>
      <c r="K9" s="11">
        <v>115.0</v>
      </c>
      <c r="L9" s="11">
        <f t="shared" si="3"/>
        <v>0.4368520283</v>
      </c>
      <c r="M9" s="11">
        <v>4.3</v>
      </c>
      <c r="N9" s="11">
        <f t="shared" si="8"/>
        <v>0.4910633334</v>
      </c>
      <c r="O9" s="11">
        <v>7.12</v>
      </c>
      <c r="P9" s="11">
        <f t="shared" si="9"/>
        <v>0.04086436721</v>
      </c>
      <c r="Q9" s="11">
        <f t="shared" si="6"/>
        <v>-0.2576191369</v>
      </c>
      <c r="R9" s="11">
        <f t="shared" si="7"/>
        <v>-0.05152382739</v>
      </c>
      <c r="S9" s="11">
        <v>4.0</v>
      </c>
      <c r="T9" s="11">
        <v>115.0</v>
      </c>
      <c r="U9" s="11">
        <v>101.0</v>
      </c>
      <c r="V9" s="14"/>
      <c r="W9" s="11"/>
      <c r="X9" s="11"/>
      <c r="Y9" s="11"/>
      <c r="Z9" s="11"/>
      <c r="AA9" s="11">
        <v>0.0</v>
      </c>
      <c r="AB9" s="11"/>
      <c r="AC9" s="14"/>
      <c r="AD9" s="11"/>
      <c r="AE9" s="11"/>
      <c r="AF9" s="11"/>
      <c r="AG9" s="11"/>
      <c r="AH9" s="11">
        <v>0.0</v>
      </c>
      <c r="AI9" s="11"/>
      <c r="AJ9" s="14"/>
      <c r="AK9" s="11">
        <v>7.0</v>
      </c>
      <c r="AL9" s="11">
        <v>109.0</v>
      </c>
      <c r="AM9" s="11">
        <v>0.0</v>
      </c>
      <c r="AN9" s="11">
        <v>1.0</v>
      </c>
      <c r="AO9" s="11">
        <v>110.0</v>
      </c>
      <c r="AP9" s="11">
        <v>15.7142857142857</v>
      </c>
      <c r="AQ9" s="14"/>
      <c r="AR9" s="11">
        <v>8.0</v>
      </c>
      <c r="AS9" s="11">
        <v>161.0</v>
      </c>
      <c r="AT9" s="11">
        <v>0.0</v>
      </c>
      <c r="AU9" s="11">
        <v>0.0</v>
      </c>
      <c r="AV9" s="11">
        <v>161.0</v>
      </c>
      <c r="AW9" s="11">
        <v>20.125</v>
      </c>
      <c r="AX9" s="14"/>
      <c r="AY9" s="11">
        <v>3.0</v>
      </c>
      <c r="AZ9" s="11">
        <v>70.0</v>
      </c>
      <c r="BA9" s="11">
        <v>0.0</v>
      </c>
      <c r="BB9" s="11">
        <v>0.0</v>
      </c>
      <c r="BC9" s="11">
        <v>70.0</v>
      </c>
      <c r="BD9" s="11">
        <v>23.3333333333333</v>
      </c>
      <c r="BE9" s="11"/>
    </row>
    <row r="10">
      <c r="A10" s="11" t="s">
        <v>313</v>
      </c>
      <c r="B10" s="11" t="s">
        <v>61</v>
      </c>
      <c r="C10" s="11">
        <v>74.0</v>
      </c>
      <c r="D10" s="11">
        <v>230.0</v>
      </c>
      <c r="E10" s="11">
        <v>4.91</v>
      </c>
      <c r="F10" s="11">
        <f t="shared" si="1"/>
        <v>-0.2489140105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>
        <f t="shared" si="6"/>
        <v>-0.2489140105</v>
      </c>
      <c r="R10" s="11">
        <f t="shared" si="7"/>
        <v>-0.2489140105</v>
      </c>
      <c r="S10" s="11">
        <v>4.0</v>
      </c>
      <c r="T10" s="11">
        <v>98.0</v>
      </c>
      <c r="U10" s="11">
        <v>87.0</v>
      </c>
      <c r="V10" s="14"/>
      <c r="W10" s="11">
        <v>3.0</v>
      </c>
      <c r="X10" s="11">
        <v>76.0</v>
      </c>
      <c r="Y10" s="11">
        <v>0.0</v>
      </c>
      <c r="Z10" s="11">
        <v>0.0</v>
      </c>
      <c r="AA10" s="11">
        <v>76.0</v>
      </c>
      <c r="AB10" s="11">
        <v>25.3333333333333</v>
      </c>
      <c r="AC10" s="14"/>
      <c r="AD10" s="11">
        <v>1.0</v>
      </c>
      <c r="AE10" s="11">
        <v>6.0</v>
      </c>
      <c r="AF10" s="11">
        <v>0.0</v>
      </c>
      <c r="AG10" s="11">
        <v>0.0</v>
      </c>
      <c r="AH10" s="11">
        <v>6.0</v>
      </c>
      <c r="AI10" s="11">
        <v>6.0</v>
      </c>
      <c r="AJ10" s="14"/>
      <c r="AK10" s="11"/>
      <c r="AL10" s="11"/>
      <c r="AM10" s="11"/>
      <c r="AN10" s="11"/>
      <c r="AO10" s="11">
        <v>0.0</v>
      </c>
      <c r="AP10" s="11"/>
      <c r="AQ10" s="14"/>
      <c r="AR10" s="11">
        <v>7.0</v>
      </c>
      <c r="AS10" s="11">
        <v>412.0</v>
      </c>
      <c r="AT10" s="11">
        <v>0.0</v>
      </c>
      <c r="AU10" s="11">
        <v>0.0</v>
      </c>
      <c r="AV10" s="11">
        <v>412.0</v>
      </c>
      <c r="AW10" s="11">
        <v>58.8571428571429</v>
      </c>
      <c r="AX10" s="14"/>
      <c r="AY10" s="11"/>
      <c r="AZ10" s="11"/>
      <c r="BA10" s="11"/>
      <c r="BB10" s="11"/>
      <c r="BC10" s="11">
        <v>0.0</v>
      </c>
      <c r="BD10" s="11"/>
      <c r="BE10" s="11"/>
    </row>
    <row r="11">
      <c r="A11" s="11" t="s">
        <v>317</v>
      </c>
      <c r="B11" s="11" t="s">
        <v>61</v>
      </c>
      <c r="C11" s="11">
        <v>74.13</v>
      </c>
      <c r="D11" s="11">
        <v>213.0</v>
      </c>
      <c r="E11" s="11">
        <v>4.69</v>
      </c>
      <c r="F11" s="11">
        <f t="shared" si="1"/>
        <v>1.170817753</v>
      </c>
      <c r="G11" s="11"/>
      <c r="H11" s="11"/>
      <c r="I11" s="11">
        <v>31.0</v>
      </c>
      <c r="J11" s="11">
        <f t="shared" ref="J11:J13" si="10">STANDARDIZE(I11,$I$19,$I$20)</f>
        <v>0.313180384</v>
      </c>
      <c r="K11" s="11">
        <v>118.0</v>
      </c>
      <c r="L11" s="11">
        <f t="shared" ref="L11:L15" si="11">STANDARDIZE(K11,$K$19,$K$20)</f>
        <v>0.8861855432</v>
      </c>
      <c r="M11" s="11">
        <v>3.99</v>
      </c>
      <c r="N11" s="11">
        <f t="shared" ref="N11:N15" si="12">STANDARDIZE(M11,$M$19,$M$20)*-1</f>
        <v>2.351647741</v>
      </c>
      <c r="O11" s="11">
        <v>6.69</v>
      </c>
      <c r="P11" s="11">
        <f t="shared" ref="P11:P15" si="13">STANDARDIZE(O11,$O$19,$O$20)*-1</f>
        <v>2.188513888</v>
      </c>
      <c r="Q11" s="11">
        <f t="shared" si="6"/>
        <v>6.910345309</v>
      </c>
      <c r="R11" s="11">
        <f t="shared" si="7"/>
        <v>1.382069062</v>
      </c>
      <c r="S11" s="11"/>
      <c r="T11" s="11"/>
      <c r="U11" s="11"/>
      <c r="V11" s="14"/>
      <c r="W11" s="11"/>
      <c r="X11" s="11"/>
      <c r="Y11" s="11"/>
      <c r="Z11" s="11"/>
      <c r="AA11" s="11">
        <v>0.0</v>
      </c>
      <c r="AB11" s="11"/>
      <c r="AC11" s="14"/>
      <c r="AD11" s="11"/>
      <c r="AE11" s="11"/>
      <c r="AF11" s="11"/>
      <c r="AG11" s="11"/>
      <c r="AH11" s="11">
        <v>0.0</v>
      </c>
      <c r="AI11" s="11"/>
      <c r="AJ11" s="14"/>
      <c r="AK11" s="11"/>
      <c r="AL11" s="11"/>
      <c r="AM11" s="11"/>
      <c r="AN11" s="11"/>
      <c r="AO11" s="11">
        <v>0.0</v>
      </c>
      <c r="AP11" s="11"/>
      <c r="AQ11" s="14"/>
      <c r="AR11" s="11"/>
      <c r="AS11" s="11"/>
      <c r="AT11" s="11"/>
      <c r="AU11" s="11"/>
      <c r="AV11" s="11">
        <v>0.0</v>
      </c>
      <c r="AW11" s="11"/>
      <c r="AX11" s="14"/>
      <c r="AY11" s="11"/>
      <c r="AZ11" s="11"/>
      <c r="BA11" s="11"/>
      <c r="BB11" s="11"/>
      <c r="BC11" s="11">
        <v>0.0</v>
      </c>
      <c r="BD11" s="11"/>
      <c r="BE11" s="11"/>
    </row>
    <row r="12">
      <c r="A12" s="11" t="s">
        <v>330</v>
      </c>
      <c r="B12" s="11" t="s">
        <v>61</v>
      </c>
      <c r="C12" s="11">
        <v>79.13</v>
      </c>
      <c r="D12" s="11">
        <v>225.0</v>
      </c>
      <c r="E12" s="11">
        <v>4.94</v>
      </c>
      <c r="F12" s="11">
        <f t="shared" si="1"/>
        <v>-0.4425137964</v>
      </c>
      <c r="G12" s="11"/>
      <c r="H12" s="11"/>
      <c r="I12" s="11">
        <v>26.5</v>
      </c>
      <c r="J12" s="11">
        <f t="shared" si="10"/>
        <v>-1.75381015</v>
      </c>
      <c r="K12" s="11">
        <v>102.0</v>
      </c>
      <c r="L12" s="11">
        <f t="shared" si="11"/>
        <v>-1.510259869</v>
      </c>
      <c r="M12" s="11">
        <v>4.52</v>
      </c>
      <c r="N12" s="11">
        <f t="shared" si="12"/>
        <v>-0.8293514075</v>
      </c>
      <c r="O12" s="11">
        <v>7.49</v>
      </c>
      <c r="P12" s="11">
        <f t="shared" si="13"/>
        <v>-1.807113128</v>
      </c>
      <c r="Q12" s="11">
        <f t="shared" si="6"/>
        <v>-6.343048351</v>
      </c>
      <c r="R12" s="11">
        <f t="shared" si="7"/>
        <v>-1.26860967</v>
      </c>
      <c r="S12" s="11">
        <v>3.0</v>
      </c>
      <c r="T12" s="11">
        <v>73.0</v>
      </c>
      <c r="U12" s="11">
        <v>66.0</v>
      </c>
      <c r="V12" s="14"/>
      <c r="W12" s="11">
        <v>13.0</v>
      </c>
      <c r="X12" s="11">
        <v>842.0</v>
      </c>
      <c r="Y12" s="11">
        <v>0.0</v>
      </c>
      <c r="Z12" s="11">
        <v>0.0</v>
      </c>
      <c r="AA12" s="11">
        <v>842.0</v>
      </c>
      <c r="AB12" s="11">
        <v>64.7692307692308</v>
      </c>
      <c r="AC12" s="14"/>
      <c r="AD12" s="11">
        <v>6.0</v>
      </c>
      <c r="AE12" s="11">
        <v>364.0</v>
      </c>
      <c r="AF12" s="11">
        <v>0.0</v>
      </c>
      <c r="AG12" s="11">
        <v>0.0</v>
      </c>
      <c r="AH12" s="11">
        <v>364.0</v>
      </c>
      <c r="AI12" s="11">
        <v>60.6666666666667</v>
      </c>
      <c r="AJ12" s="14"/>
      <c r="AK12" s="11"/>
      <c r="AL12" s="11"/>
      <c r="AM12" s="11"/>
      <c r="AN12" s="11"/>
      <c r="AO12" s="11">
        <v>0.0</v>
      </c>
      <c r="AP12" s="11"/>
      <c r="AQ12" s="14"/>
      <c r="AR12" s="11">
        <v>2.0</v>
      </c>
      <c r="AS12" s="11">
        <v>15.0</v>
      </c>
      <c r="AT12" s="11">
        <v>0.0</v>
      </c>
      <c r="AU12" s="11">
        <v>0.0</v>
      </c>
      <c r="AV12" s="11">
        <v>15.0</v>
      </c>
      <c r="AW12" s="11">
        <v>7.5</v>
      </c>
      <c r="AX12" s="14"/>
      <c r="AY12" s="11">
        <v>4.0</v>
      </c>
      <c r="AZ12" s="11">
        <v>264.0</v>
      </c>
      <c r="BA12" s="11">
        <v>0.0</v>
      </c>
      <c r="BB12" s="11">
        <v>0.0</v>
      </c>
      <c r="BC12" s="11">
        <v>264.0</v>
      </c>
      <c r="BD12" s="11">
        <v>66.0</v>
      </c>
      <c r="BE12" s="11"/>
    </row>
    <row r="13">
      <c r="A13" s="11" t="s">
        <v>372</v>
      </c>
      <c r="B13" s="11" t="s">
        <v>61</v>
      </c>
      <c r="C13" s="11">
        <v>74.13</v>
      </c>
      <c r="D13" s="11">
        <v>227.0</v>
      </c>
      <c r="E13" s="11">
        <v>5.06</v>
      </c>
      <c r="F13" s="11">
        <f t="shared" si="1"/>
        <v>-1.21691294</v>
      </c>
      <c r="G13" s="11"/>
      <c r="H13" s="11"/>
      <c r="I13" s="11">
        <v>28.5</v>
      </c>
      <c r="J13" s="11">
        <f t="shared" si="10"/>
        <v>-0.8351476907</v>
      </c>
      <c r="K13" s="11">
        <v>105.0</v>
      </c>
      <c r="L13" s="11">
        <f t="shared" si="11"/>
        <v>-1.060926355</v>
      </c>
      <c r="M13" s="11">
        <v>4.53</v>
      </c>
      <c r="N13" s="11">
        <f t="shared" si="12"/>
        <v>-0.8893702593</v>
      </c>
      <c r="O13" s="11">
        <v>7.34</v>
      </c>
      <c r="P13" s="11">
        <f t="shared" si="13"/>
        <v>-1.057933062</v>
      </c>
      <c r="Q13" s="11">
        <f t="shared" si="6"/>
        <v>-5.060290307</v>
      </c>
      <c r="R13" s="11">
        <f t="shared" si="7"/>
        <v>-1.012058061</v>
      </c>
      <c r="S13" s="11">
        <v>4.0</v>
      </c>
      <c r="T13" s="11">
        <v>110.0</v>
      </c>
      <c r="U13" s="11">
        <v>97.0</v>
      </c>
      <c r="V13" s="14"/>
      <c r="W13" s="11"/>
      <c r="X13" s="11"/>
      <c r="Y13" s="11"/>
      <c r="Z13" s="11"/>
      <c r="AA13" s="11">
        <v>0.0</v>
      </c>
      <c r="AB13" s="11"/>
      <c r="AC13" s="14"/>
      <c r="AD13" s="11">
        <v>4.0</v>
      </c>
      <c r="AE13" s="11">
        <v>19.0</v>
      </c>
      <c r="AF13" s="11">
        <v>0.0</v>
      </c>
      <c r="AG13" s="11">
        <v>0.0</v>
      </c>
      <c r="AH13" s="11">
        <v>19.0</v>
      </c>
      <c r="AI13" s="11">
        <v>4.75</v>
      </c>
      <c r="AJ13" s="14"/>
      <c r="AK13" s="11">
        <v>1.0</v>
      </c>
      <c r="AL13" s="11">
        <v>6.0</v>
      </c>
      <c r="AM13" s="11">
        <v>0.0</v>
      </c>
      <c r="AN13" s="11">
        <v>0.0</v>
      </c>
      <c r="AO13" s="11">
        <v>6.0</v>
      </c>
      <c r="AP13" s="11">
        <v>6.0</v>
      </c>
      <c r="AQ13" s="14"/>
      <c r="AR13" s="11"/>
      <c r="AS13" s="11"/>
      <c r="AT13" s="11"/>
      <c r="AU13" s="11"/>
      <c r="AV13" s="11">
        <v>0.0</v>
      </c>
      <c r="AW13" s="11"/>
      <c r="AX13" s="14"/>
      <c r="AY13" s="11"/>
      <c r="AZ13" s="11"/>
      <c r="BA13" s="11"/>
      <c r="BB13" s="11"/>
      <c r="BC13" s="11">
        <v>0.0</v>
      </c>
      <c r="BD13" s="11"/>
      <c r="BE13" s="11"/>
    </row>
    <row r="14">
      <c r="A14" s="11" t="s">
        <v>420</v>
      </c>
      <c r="B14" s="11" t="s">
        <v>61</v>
      </c>
      <c r="C14" s="11">
        <v>78.13</v>
      </c>
      <c r="D14" s="11">
        <v>232.0</v>
      </c>
      <c r="E14" s="11">
        <v>5.05</v>
      </c>
      <c r="F14" s="11">
        <f t="shared" si="1"/>
        <v>-1.152379678</v>
      </c>
      <c r="G14" s="11"/>
      <c r="H14" s="11"/>
      <c r="I14" s="11"/>
      <c r="J14" s="11"/>
      <c r="K14" s="11">
        <v>100.0</v>
      </c>
      <c r="L14" s="11">
        <f t="shared" si="11"/>
        <v>-1.809815546</v>
      </c>
      <c r="M14" s="11">
        <v>4.51</v>
      </c>
      <c r="N14" s="11">
        <f t="shared" si="12"/>
        <v>-0.7693325556</v>
      </c>
      <c r="O14" s="11">
        <v>7.2</v>
      </c>
      <c r="P14" s="11">
        <f t="shared" si="13"/>
        <v>-0.3586983344</v>
      </c>
      <c r="Q14" s="11">
        <f t="shared" si="6"/>
        <v>-4.090226114</v>
      </c>
      <c r="R14" s="11">
        <f t="shared" si="7"/>
        <v>-1.022556528</v>
      </c>
      <c r="S14" s="11"/>
      <c r="T14" s="11"/>
      <c r="U14" s="11"/>
      <c r="V14" s="14"/>
      <c r="W14" s="11"/>
      <c r="X14" s="11"/>
      <c r="Y14" s="11"/>
      <c r="Z14" s="11"/>
      <c r="AA14" s="11">
        <v>0.0</v>
      </c>
      <c r="AB14" s="11"/>
      <c r="AC14" s="14"/>
      <c r="AD14" s="11"/>
      <c r="AE14" s="11"/>
      <c r="AF14" s="11"/>
      <c r="AG14" s="11"/>
      <c r="AH14" s="11">
        <v>0.0</v>
      </c>
      <c r="AI14" s="11"/>
      <c r="AJ14" s="14"/>
      <c r="AK14" s="11"/>
      <c r="AL14" s="11"/>
      <c r="AM14" s="11"/>
      <c r="AN14" s="11"/>
      <c r="AO14" s="11">
        <v>0.0</v>
      </c>
      <c r="AP14" s="11"/>
      <c r="AQ14" s="14"/>
      <c r="AR14" s="11"/>
      <c r="AS14" s="11"/>
      <c r="AT14" s="11"/>
      <c r="AU14" s="11"/>
      <c r="AV14" s="11">
        <v>0.0</v>
      </c>
      <c r="AW14" s="11"/>
      <c r="AX14" s="14"/>
      <c r="AY14" s="11">
        <v>1.0</v>
      </c>
      <c r="AZ14" s="11">
        <v>4.0</v>
      </c>
      <c r="BA14" s="11">
        <v>0.0</v>
      </c>
      <c r="BB14" s="11">
        <v>0.0</v>
      </c>
      <c r="BC14" s="11">
        <v>4.0</v>
      </c>
      <c r="BD14" s="11">
        <v>4.0</v>
      </c>
      <c r="BE14" s="11"/>
    </row>
    <row r="15" ht="14.25" customHeight="1">
      <c r="A15" s="11" t="s">
        <v>422</v>
      </c>
      <c r="B15" s="11" t="s">
        <v>61</v>
      </c>
      <c r="C15" s="11">
        <v>74.0</v>
      </c>
      <c r="D15" s="11">
        <v>215.0</v>
      </c>
      <c r="E15" s="11">
        <v>4.95</v>
      </c>
      <c r="F15" s="11">
        <f t="shared" si="1"/>
        <v>-0.5070470583</v>
      </c>
      <c r="G15" s="11"/>
      <c r="H15" s="11"/>
      <c r="I15" s="11">
        <v>28.5</v>
      </c>
      <c r="J15" s="11">
        <f>STANDARDIZE(I15,$I$19,$I$20)</f>
        <v>-0.8351476907</v>
      </c>
      <c r="K15" s="11">
        <v>112.0</v>
      </c>
      <c r="L15" s="11">
        <f t="shared" si="11"/>
        <v>-0.01248148652</v>
      </c>
      <c r="M15" s="11">
        <v>4.39</v>
      </c>
      <c r="N15" s="11">
        <f t="shared" si="12"/>
        <v>-0.04910633334</v>
      </c>
      <c r="O15" s="11">
        <v>7.22</v>
      </c>
      <c r="P15" s="11">
        <f t="shared" si="13"/>
        <v>-0.4585890098</v>
      </c>
      <c r="Q15" s="11">
        <f t="shared" si="6"/>
        <v>-1.862371579</v>
      </c>
      <c r="R15" s="11">
        <f t="shared" si="7"/>
        <v>-0.3724743157</v>
      </c>
      <c r="S15" s="11">
        <v>4.0</v>
      </c>
      <c r="T15" s="11">
        <v>112.0</v>
      </c>
      <c r="U15" s="11">
        <v>99.0</v>
      </c>
      <c r="V15" s="14"/>
      <c r="W15" s="11"/>
      <c r="X15" s="11"/>
      <c r="Y15" s="11"/>
      <c r="Z15" s="11"/>
      <c r="AA15" s="11">
        <v>0.0</v>
      </c>
      <c r="AB15" s="11"/>
      <c r="AC15" s="14"/>
      <c r="AD15" s="11"/>
      <c r="AE15" s="11"/>
      <c r="AF15" s="11"/>
      <c r="AG15" s="11"/>
      <c r="AH15" s="11">
        <v>0.0</v>
      </c>
      <c r="AI15" s="11"/>
      <c r="AJ15" s="14"/>
      <c r="AK15" s="11"/>
      <c r="AL15" s="11"/>
      <c r="AM15" s="11"/>
      <c r="AN15" s="11"/>
      <c r="AO15" s="11">
        <v>0.0</v>
      </c>
      <c r="AP15" s="11"/>
      <c r="AQ15" s="14"/>
      <c r="AR15" s="11"/>
      <c r="AS15" s="11"/>
      <c r="AT15" s="11"/>
      <c r="AU15" s="11"/>
      <c r="AV15" s="11">
        <v>0.0</v>
      </c>
      <c r="AW15" s="11"/>
      <c r="AX15" s="14"/>
      <c r="AY15" s="11"/>
      <c r="AZ15" s="11"/>
      <c r="BA15" s="11"/>
      <c r="BB15" s="11"/>
      <c r="BC15" s="11">
        <v>0.0</v>
      </c>
      <c r="BD15" s="11"/>
    </row>
    <row r="16">
      <c r="A16" s="11" t="s">
        <v>432</v>
      </c>
      <c r="B16" s="11" t="s">
        <v>61</v>
      </c>
      <c r="C16" s="11">
        <v>75.0</v>
      </c>
      <c r="D16" s="11">
        <v>227.0</v>
      </c>
      <c r="E16" s="11">
        <v>4.81</v>
      </c>
      <c r="F16" s="11">
        <f t="shared" si="1"/>
        <v>0.3964186092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>
        <f t="shared" si="6"/>
        <v>0.3964186092</v>
      </c>
      <c r="R16" s="11">
        <f t="shared" si="7"/>
        <v>0.3964186092</v>
      </c>
      <c r="S16" s="11">
        <v>7.0</v>
      </c>
      <c r="T16" s="11">
        <v>234.0</v>
      </c>
      <c r="U16" s="11">
        <v>185.0</v>
      </c>
      <c r="V16" s="14"/>
      <c r="W16" s="11"/>
      <c r="X16" s="11"/>
      <c r="Y16" s="11"/>
      <c r="Z16" s="11"/>
      <c r="AA16" s="11">
        <v>0.0</v>
      </c>
      <c r="AB16" s="11"/>
      <c r="AC16" s="14"/>
      <c r="AD16" s="11"/>
      <c r="AE16" s="11"/>
      <c r="AF16" s="11"/>
      <c r="AG16" s="11"/>
      <c r="AH16" s="11">
        <v>0.0</v>
      </c>
      <c r="AI16" s="11"/>
      <c r="AJ16" s="14"/>
      <c r="AK16" s="11"/>
      <c r="AL16" s="11"/>
      <c r="AM16" s="11"/>
      <c r="AN16" s="11"/>
      <c r="AO16" s="11">
        <v>0.0</v>
      </c>
      <c r="AP16" s="11"/>
      <c r="AQ16" s="14"/>
      <c r="AR16" s="11"/>
      <c r="AS16" s="11"/>
      <c r="AT16" s="11"/>
      <c r="AU16" s="11"/>
      <c r="AV16" s="11">
        <v>0.0</v>
      </c>
      <c r="AW16" s="11"/>
      <c r="AX16" s="14"/>
      <c r="AY16" s="11"/>
      <c r="AZ16" s="11"/>
      <c r="BA16" s="11"/>
      <c r="BB16" s="11"/>
      <c r="BC16" s="11">
        <v>0.0</v>
      </c>
      <c r="BD16" s="11"/>
    </row>
    <row r="17">
      <c r="A17" s="10"/>
      <c r="D17" s="3"/>
      <c r="E17" s="3"/>
      <c r="F17" s="3"/>
      <c r="G17" s="18"/>
      <c r="H17" s="3"/>
      <c r="I17" s="18"/>
      <c r="J17" s="3"/>
      <c r="K17" s="18"/>
      <c r="L17" s="3"/>
      <c r="M17" s="18"/>
      <c r="N17" s="3"/>
      <c r="O17" s="18"/>
      <c r="P17" s="3"/>
      <c r="Q17" s="18"/>
      <c r="R17" s="18"/>
      <c r="S17" s="18"/>
      <c r="T17" s="11"/>
      <c r="U17" s="19"/>
      <c r="AE17" s="11"/>
      <c r="AF17" s="20"/>
      <c r="AG17" s="21"/>
      <c r="AH17" s="22"/>
    </row>
    <row r="19">
      <c r="B19" s="4" t="s">
        <v>481</v>
      </c>
      <c r="C19" s="16">
        <f t="shared" ref="C19:E19" si="14">AVERAGE(C3:C16)</f>
        <v>75.56571429</v>
      </c>
      <c r="D19" s="16">
        <f t="shared" si="14"/>
        <v>224.4285714</v>
      </c>
      <c r="E19" s="16">
        <f t="shared" si="14"/>
        <v>4.871428571</v>
      </c>
      <c r="F19" s="16"/>
      <c r="G19" s="16"/>
      <c r="H19" s="16"/>
      <c r="I19" s="16">
        <f>AVERAGE(I3:I16)</f>
        <v>30.31818182</v>
      </c>
      <c r="J19" s="16"/>
      <c r="K19" s="16">
        <f>AVERAGE(K3:K16)</f>
        <v>112.0833333</v>
      </c>
      <c r="L19" s="16"/>
      <c r="M19" s="16">
        <f>AVERAGE(M3:M16)</f>
        <v>4.381818182</v>
      </c>
      <c r="N19" s="16"/>
      <c r="O19" s="16">
        <f>AVERAGE(O3:O16)</f>
        <v>7.128181818</v>
      </c>
      <c r="P19" s="16"/>
    </row>
    <row r="20">
      <c r="B20" s="4" t="s">
        <v>480</v>
      </c>
      <c r="C20" s="16">
        <f t="shared" ref="C20:E20" si="15">_xlfn.STDEV.P(C3:C16)</f>
        <v>1.621488356</v>
      </c>
      <c r="D20" s="16">
        <f t="shared" si="15"/>
        <v>7.07827951</v>
      </c>
      <c r="E20" s="16">
        <f t="shared" si="15"/>
        <v>0.154958849</v>
      </c>
      <c r="F20" s="16"/>
      <c r="G20" s="16"/>
      <c r="H20" s="16"/>
      <c r="I20" s="16">
        <f>_xlfn.STDEV.P(I3:I16)</f>
        <v>2.177078185</v>
      </c>
      <c r="J20" s="16"/>
      <c r="K20" s="16">
        <f>_xlfn.STDEV.P(K3:K16)</f>
        <v>6.676555166</v>
      </c>
      <c r="L20" s="16"/>
      <c r="M20" s="16">
        <f>_xlfn.STDEV.P(M3:M16)</f>
        <v>0.1666143168</v>
      </c>
      <c r="N20" s="16"/>
      <c r="O20" s="16">
        <f>_xlfn.STDEV.P(O3:O16)</f>
        <v>0.2002188885</v>
      </c>
      <c r="P2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U1"/>
    <mergeCell ref="W1:AB1"/>
    <mergeCell ref="AD1:AI1"/>
    <mergeCell ref="AK1:AP1"/>
    <mergeCell ref="AR1:AW1"/>
    <mergeCell ref="AY1:BD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57" width="8.57"/>
  </cols>
  <sheetData>
    <row r="1">
      <c r="A1" s="12" t="s">
        <v>458</v>
      </c>
      <c r="V1" s="13"/>
      <c r="W1" s="12">
        <v>2013.0</v>
      </c>
      <c r="AC1" s="13"/>
      <c r="AD1" s="12">
        <v>2014.0</v>
      </c>
      <c r="AJ1" s="13"/>
      <c r="AK1" s="12">
        <v>2015.0</v>
      </c>
      <c r="AQ1" s="13"/>
      <c r="AR1" s="12">
        <v>2016.0</v>
      </c>
      <c r="AX1" s="13"/>
      <c r="AY1" s="12">
        <v>2017.0</v>
      </c>
      <c r="BE1" s="11"/>
    </row>
    <row r="2">
      <c r="A2" s="12" t="s">
        <v>1</v>
      </c>
      <c r="B2" s="12" t="s">
        <v>459</v>
      </c>
      <c r="C2" s="12" t="s">
        <v>4</v>
      </c>
      <c r="D2" s="12" t="s">
        <v>5</v>
      </c>
      <c r="E2" s="12" t="s">
        <v>6</v>
      </c>
      <c r="F2" s="12" t="s">
        <v>460</v>
      </c>
      <c r="G2" s="12" t="s">
        <v>7</v>
      </c>
      <c r="H2" s="12" t="s">
        <v>461</v>
      </c>
      <c r="I2" s="12" t="s">
        <v>462</v>
      </c>
      <c r="J2" s="12" t="s">
        <v>463</v>
      </c>
      <c r="K2" s="12" t="s">
        <v>464</v>
      </c>
      <c r="L2" s="12" t="s">
        <v>465</v>
      </c>
      <c r="M2" s="12" t="s">
        <v>10</v>
      </c>
      <c r="N2" s="12" t="s">
        <v>466</v>
      </c>
      <c r="O2" s="12" t="s">
        <v>11</v>
      </c>
      <c r="P2" s="12" t="s">
        <v>467</v>
      </c>
      <c r="Q2" s="12" t="s">
        <v>468</v>
      </c>
      <c r="R2" s="12" t="s">
        <v>469</v>
      </c>
      <c r="S2" s="12" t="s">
        <v>470</v>
      </c>
      <c r="T2" s="12" t="s">
        <v>471</v>
      </c>
      <c r="U2" s="12" t="s">
        <v>472</v>
      </c>
      <c r="V2" s="13"/>
      <c r="W2" s="12" t="s">
        <v>473</v>
      </c>
      <c r="X2" s="12" t="s">
        <v>474</v>
      </c>
      <c r="Y2" s="12" t="s">
        <v>475</v>
      </c>
      <c r="Z2" s="12" t="s">
        <v>476</v>
      </c>
      <c r="AA2" s="12" t="s">
        <v>477</v>
      </c>
      <c r="AB2" s="12" t="s">
        <v>478</v>
      </c>
      <c r="AC2" s="13"/>
      <c r="AD2" s="12" t="s">
        <v>473</v>
      </c>
      <c r="AE2" s="12" t="s">
        <v>474</v>
      </c>
      <c r="AF2" s="12" t="s">
        <v>475</v>
      </c>
      <c r="AG2" s="12" t="s">
        <v>476</v>
      </c>
      <c r="AH2" s="12" t="s">
        <v>477</v>
      </c>
      <c r="AI2" s="12" t="s">
        <v>478</v>
      </c>
      <c r="AJ2" s="13"/>
      <c r="AK2" s="12" t="s">
        <v>473</v>
      </c>
      <c r="AL2" s="12" t="s">
        <v>474</v>
      </c>
      <c r="AM2" s="12" t="s">
        <v>475</v>
      </c>
      <c r="AN2" s="12" t="s">
        <v>476</v>
      </c>
      <c r="AO2" s="12" t="s">
        <v>477</v>
      </c>
      <c r="AP2" s="12" t="s">
        <v>478</v>
      </c>
      <c r="AQ2" s="13"/>
      <c r="AR2" s="12" t="s">
        <v>473</v>
      </c>
      <c r="AS2" s="12" t="s">
        <v>474</v>
      </c>
      <c r="AT2" s="12" t="s">
        <v>475</v>
      </c>
      <c r="AU2" s="12" t="s">
        <v>476</v>
      </c>
      <c r="AV2" s="12" t="s">
        <v>477</v>
      </c>
      <c r="AW2" s="12" t="s">
        <v>478</v>
      </c>
      <c r="AX2" s="13"/>
      <c r="AY2" s="12" t="s">
        <v>473</v>
      </c>
      <c r="AZ2" s="12" t="s">
        <v>474</v>
      </c>
      <c r="BA2" s="12" t="s">
        <v>475</v>
      </c>
      <c r="BB2" s="12" t="s">
        <v>476</v>
      </c>
      <c r="BC2" s="12" t="s">
        <v>477</v>
      </c>
      <c r="BD2" s="12" t="s">
        <v>478</v>
      </c>
      <c r="BE2" s="11"/>
    </row>
    <row r="3">
      <c r="A3" s="11" t="s">
        <v>66</v>
      </c>
      <c r="B3" s="11" t="s">
        <v>67</v>
      </c>
      <c r="C3" s="11">
        <v>76.0</v>
      </c>
      <c r="D3" s="11">
        <v>251.0</v>
      </c>
      <c r="E3" s="11">
        <v>4.81</v>
      </c>
      <c r="F3" s="11">
        <f t="shared" ref="F3:F39" si="1">STANDARDIZE(E3,$E$41,$E$42)*-1</f>
        <v>-1.355867596</v>
      </c>
      <c r="G3" s="11">
        <v>22.0</v>
      </c>
      <c r="H3" s="11">
        <f t="shared" ref="H3:H7" si="2">STANDARDIZE(G3,$G$41,$G$42)</f>
        <v>0.2455210705</v>
      </c>
      <c r="I3" s="11"/>
      <c r="J3" s="11"/>
      <c r="K3" s="11"/>
      <c r="L3" s="11"/>
      <c r="M3" s="11"/>
      <c r="N3" s="11"/>
      <c r="O3" s="11"/>
      <c r="P3" s="11"/>
      <c r="Q3" s="11">
        <f t="shared" ref="Q3:Q39" si="3">F3+H3+J3+L3+N3+P3</f>
        <v>-1.110346526</v>
      </c>
      <c r="R3" s="11">
        <f t="shared" ref="R3:R39" si="4">AVERAGE(F3,H3,J3,L3,N3,P3)</f>
        <v>-0.5551732628</v>
      </c>
      <c r="S3" s="11">
        <v>6.0</v>
      </c>
      <c r="T3" s="11">
        <v>204.0</v>
      </c>
      <c r="U3" s="11">
        <v>165.0</v>
      </c>
      <c r="V3" s="14"/>
      <c r="W3" s="11"/>
      <c r="X3" s="11"/>
      <c r="Y3" s="11"/>
      <c r="Z3" s="11"/>
      <c r="AA3" s="11">
        <v>0.0</v>
      </c>
      <c r="AB3" s="11"/>
      <c r="AC3" s="14"/>
      <c r="AD3" s="11"/>
      <c r="AE3" s="11"/>
      <c r="AF3" s="11"/>
      <c r="AG3" s="11"/>
      <c r="AH3" s="11">
        <v>0.0</v>
      </c>
      <c r="AI3" s="11"/>
      <c r="AJ3" s="14"/>
      <c r="AK3" s="11"/>
      <c r="AL3" s="11"/>
      <c r="AM3" s="11"/>
      <c r="AN3" s="11"/>
      <c r="AO3" s="11">
        <v>0.0</v>
      </c>
      <c r="AP3" s="11"/>
      <c r="AQ3" s="14"/>
      <c r="AR3" s="11"/>
      <c r="AS3" s="11"/>
      <c r="AT3" s="11"/>
      <c r="AU3" s="11"/>
      <c r="AV3" s="11">
        <v>0.0</v>
      </c>
      <c r="AW3" s="11"/>
      <c r="AX3" s="14"/>
      <c r="AY3" s="11"/>
      <c r="AZ3" s="11"/>
      <c r="BA3" s="11"/>
      <c r="BB3" s="11"/>
      <c r="BC3" s="11">
        <v>0.0</v>
      </c>
      <c r="BD3" s="11"/>
      <c r="BE3" s="11"/>
    </row>
    <row r="4">
      <c r="A4" s="11" t="s">
        <v>289</v>
      </c>
      <c r="B4" s="11" t="s">
        <v>67</v>
      </c>
      <c r="C4" s="11">
        <v>71.38</v>
      </c>
      <c r="D4" s="11">
        <v>227.0</v>
      </c>
      <c r="E4" s="11">
        <v>4.7</v>
      </c>
      <c r="F4" s="11">
        <f t="shared" si="1"/>
        <v>-0.5629967461</v>
      </c>
      <c r="G4" s="11">
        <v>17.0</v>
      </c>
      <c r="H4" s="11">
        <f t="shared" si="2"/>
        <v>-0.7302677995</v>
      </c>
      <c r="I4" s="11">
        <v>30.0</v>
      </c>
      <c r="J4" s="11">
        <f t="shared" ref="J4:J9" si="5">STANDARDIZE(I4,$I$41,$I$42)</f>
        <v>-1.252609217</v>
      </c>
      <c r="K4" s="11">
        <v>114.0</v>
      </c>
      <c r="L4" s="11">
        <f t="shared" ref="L4:L9" si="6">STANDARDIZE(K4,$K$41,$K$42)</f>
        <v>-0.8648339637</v>
      </c>
      <c r="M4" s="11">
        <v>4.55</v>
      </c>
      <c r="N4" s="11">
        <f t="shared" ref="N4:N6" si="7">STANDARDIZE(M4,$M$41,$M$42)*-1</f>
        <v>-1.608392404</v>
      </c>
      <c r="O4" s="11">
        <v>7.28</v>
      </c>
      <c r="P4" s="11">
        <f t="shared" ref="P4:P6" si="8">STANDARDIZE(O4,$O$41,$O$42)*-1</f>
        <v>-1.550820684</v>
      </c>
      <c r="Q4" s="11">
        <f t="shared" si="3"/>
        <v>-6.569920814</v>
      </c>
      <c r="R4" s="11">
        <f t="shared" si="4"/>
        <v>-1.094986802</v>
      </c>
      <c r="S4" s="11"/>
      <c r="T4" s="11"/>
      <c r="U4" s="11"/>
      <c r="V4" s="14"/>
      <c r="W4" s="11"/>
      <c r="X4" s="11"/>
      <c r="Y4" s="11"/>
      <c r="Z4" s="11"/>
      <c r="AA4" s="11">
        <v>0.0</v>
      </c>
      <c r="AB4" s="11"/>
      <c r="AC4" s="14"/>
      <c r="AD4" s="11"/>
      <c r="AE4" s="11"/>
      <c r="AF4" s="11"/>
      <c r="AG4" s="11"/>
      <c r="AH4" s="11">
        <v>0.0</v>
      </c>
      <c r="AI4" s="11"/>
      <c r="AJ4" s="14"/>
      <c r="AK4" s="11"/>
      <c r="AL4" s="11"/>
      <c r="AM4" s="11"/>
      <c r="AN4" s="11"/>
      <c r="AO4" s="11">
        <v>0.0</v>
      </c>
      <c r="AP4" s="11"/>
      <c r="AQ4" s="14"/>
      <c r="AR4" s="11"/>
      <c r="AS4" s="11"/>
      <c r="AT4" s="11"/>
      <c r="AU4" s="11"/>
      <c r="AV4" s="11">
        <v>0.0</v>
      </c>
      <c r="AW4" s="11"/>
      <c r="AX4" s="14"/>
      <c r="AY4" s="11"/>
      <c r="AZ4" s="11"/>
      <c r="BA4" s="11"/>
      <c r="BB4" s="11"/>
      <c r="BC4" s="11">
        <v>0.0</v>
      </c>
      <c r="BD4" s="11"/>
      <c r="BE4" s="11"/>
    </row>
    <row r="5">
      <c r="A5" s="11" t="s">
        <v>410</v>
      </c>
      <c r="B5" s="11" t="s">
        <v>67</v>
      </c>
      <c r="C5" s="11">
        <v>73.0</v>
      </c>
      <c r="D5" s="11">
        <v>246.0</v>
      </c>
      <c r="E5" s="11">
        <v>4.88</v>
      </c>
      <c r="F5" s="11">
        <f t="shared" si="1"/>
        <v>-1.860421773</v>
      </c>
      <c r="G5" s="11">
        <v>36.0</v>
      </c>
      <c r="H5" s="11">
        <f t="shared" si="2"/>
        <v>2.977729907</v>
      </c>
      <c r="I5" s="11">
        <v>35.0</v>
      </c>
      <c r="J5" s="11">
        <f t="shared" si="5"/>
        <v>0.4751276341</v>
      </c>
      <c r="K5" s="11">
        <v>119.0</v>
      </c>
      <c r="L5" s="11">
        <f t="shared" si="6"/>
        <v>0.1601544377</v>
      </c>
      <c r="M5" s="11">
        <v>4.42</v>
      </c>
      <c r="N5" s="11">
        <f t="shared" si="7"/>
        <v>-0.7664151723</v>
      </c>
      <c r="O5" s="11">
        <v>7.27</v>
      </c>
      <c r="P5" s="11">
        <f t="shared" si="8"/>
        <v>-1.494649226</v>
      </c>
      <c r="Q5" s="11">
        <f t="shared" si="3"/>
        <v>-0.5084741934</v>
      </c>
      <c r="R5" s="11">
        <f t="shared" si="4"/>
        <v>-0.08474569891</v>
      </c>
      <c r="S5" s="11">
        <v>7.0</v>
      </c>
      <c r="T5" s="11">
        <v>215.0</v>
      </c>
      <c r="U5" s="11">
        <v>170.0</v>
      </c>
      <c r="V5" s="14"/>
      <c r="W5" s="11">
        <v>16.0</v>
      </c>
      <c r="X5" s="11">
        <v>371.0</v>
      </c>
      <c r="Y5" s="11">
        <v>0.0</v>
      </c>
      <c r="Z5" s="11">
        <v>85.0</v>
      </c>
      <c r="AA5" s="11">
        <v>456.0</v>
      </c>
      <c r="AB5" s="11">
        <v>28.5</v>
      </c>
      <c r="AC5" s="14"/>
      <c r="AD5" s="11">
        <v>4.0</v>
      </c>
      <c r="AE5" s="11">
        <v>54.0</v>
      </c>
      <c r="AF5" s="11">
        <v>0.0</v>
      </c>
      <c r="AG5" s="11">
        <v>12.0</v>
      </c>
      <c r="AH5" s="11">
        <v>66.0</v>
      </c>
      <c r="AI5" s="11">
        <v>16.5</v>
      </c>
      <c r="AJ5" s="14"/>
      <c r="AK5" s="11">
        <v>16.0</v>
      </c>
      <c r="AL5" s="11">
        <v>268.0</v>
      </c>
      <c r="AM5" s="11">
        <v>0.0</v>
      </c>
      <c r="AN5" s="11">
        <v>234.0</v>
      </c>
      <c r="AO5" s="11">
        <v>502.0</v>
      </c>
      <c r="AP5" s="11">
        <v>31.375</v>
      </c>
      <c r="AQ5" s="14"/>
      <c r="AR5" s="11"/>
      <c r="AS5" s="11"/>
      <c r="AT5" s="11"/>
      <c r="AU5" s="11"/>
      <c r="AV5" s="11">
        <v>0.0</v>
      </c>
      <c r="AW5" s="11"/>
      <c r="AX5" s="14"/>
      <c r="AY5" s="11">
        <v>16.0</v>
      </c>
      <c r="AZ5" s="11">
        <v>273.0</v>
      </c>
      <c r="BA5" s="11">
        <v>0.0</v>
      </c>
      <c r="BB5" s="11">
        <v>181.0</v>
      </c>
      <c r="BC5" s="11">
        <v>454.0</v>
      </c>
      <c r="BD5" s="11">
        <v>28.375</v>
      </c>
      <c r="BE5" s="11"/>
    </row>
    <row r="6">
      <c r="A6" s="11" t="s">
        <v>437</v>
      </c>
      <c r="B6" s="11" t="s">
        <v>67</v>
      </c>
      <c r="C6" s="11">
        <v>71.5</v>
      </c>
      <c r="D6" s="11">
        <v>238.0</v>
      </c>
      <c r="E6" s="11">
        <v>5.0</v>
      </c>
      <c r="F6" s="11">
        <f t="shared" si="1"/>
        <v>-2.725371792</v>
      </c>
      <c r="G6" s="11">
        <v>15.0</v>
      </c>
      <c r="H6" s="11">
        <f t="shared" si="2"/>
        <v>-1.120583347</v>
      </c>
      <c r="I6" s="11">
        <v>32.0</v>
      </c>
      <c r="J6" s="11">
        <f t="shared" si="5"/>
        <v>-0.5615144766</v>
      </c>
      <c r="K6" s="11">
        <v>109.0</v>
      </c>
      <c r="L6" s="11">
        <f t="shared" si="6"/>
        <v>-1.889822365</v>
      </c>
      <c r="M6" s="11">
        <v>4.44</v>
      </c>
      <c r="N6" s="11">
        <f t="shared" si="7"/>
        <v>-0.8959501309</v>
      </c>
      <c r="O6" s="11">
        <v>7.28</v>
      </c>
      <c r="P6" s="11">
        <f t="shared" si="8"/>
        <v>-1.550820684</v>
      </c>
      <c r="Q6" s="11">
        <f t="shared" si="3"/>
        <v>-8.744062796</v>
      </c>
      <c r="R6" s="11">
        <f t="shared" si="4"/>
        <v>-1.457343799</v>
      </c>
      <c r="S6" s="11"/>
      <c r="T6" s="11"/>
      <c r="U6" s="11"/>
      <c r="V6" s="14"/>
      <c r="W6" s="11"/>
      <c r="X6" s="11"/>
      <c r="Y6" s="11"/>
      <c r="Z6" s="11"/>
      <c r="AA6" s="11">
        <v>0.0</v>
      </c>
      <c r="AB6" s="11"/>
      <c r="AC6" s="14"/>
      <c r="AD6" s="11"/>
      <c r="AE6" s="11"/>
      <c r="AF6" s="11"/>
      <c r="AG6" s="11"/>
      <c r="AH6" s="11">
        <v>0.0</v>
      </c>
      <c r="AI6" s="11"/>
      <c r="AJ6" s="14"/>
      <c r="AK6" s="11"/>
      <c r="AL6" s="11"/>
      <c r="AM6" s="11"/>
      <c r="AN6" s="11"/>
      <c r="AO6" s="11">
        <v>0.0</v>
      </c>
      <c r="AP6" s="11"/>
      <c r="AQ6" s="14"/>
      <c r="AR6" s="11"/>
      <c r="AS6" s="11"/>
      <c r="AT6" s="11"/>
      <c r="AU6" s="11"/>
      <c r="AV6" s="11">
        <v>0.0</v>
      </c>
      <c r="AW6" s="11"/>
      <c r="AX6" s="14"/>
      <c r="AY6" s="11"/>
      <c r="AZ6" s="11"/>
      <c r="BA6" s="11"/>
      <c r="BB6" s="11"/>
      <c r="BC6" s="11">
        <v>0.0</v>
      </c>
      <c r="BD6" s="11"/>
      <c r="BE6" s="11"/>
    </row>
    <row r="7">
      <c r="A7" s="11" t="s">
        <v>439</v>
      </c>
      <c r="B7" s="11" t="s">
        <v>67</v>
      </c>
      <c r="C7" s="11">
        <v>72.5</v>
      </c>
      <c r="D7" s="11">
        <v>232.0</v>
      </c>
      <c r="E7" s="11">
        <v>4.77</v>
      </c>
      <c r="F7" s="11">
        <f t="shared" si="1"/>
        <v>-1.067550923</v>
      </c>
      <c r="G7" s="11">
        <v>26.0</v>
      </c>
      <c r="H7" s="11">
        <f t="shared" si="2"/>
        <v>1.026152167</v>
      </c>
      <c r="I7" s="11">
        <v>30.5</v>
      </c>
      <c r="J7" s="11">
        <f t="shared" si="5"/>
        <v>-1.079835532</v>
      </c>
      <c r="K7" s="11">
        <v>111.0</v>
      </c>
      <c r="L7" s="11">
        <f t="shared" si="6"/>
        <v>-1.479827004</v>
      </c>
      <c r="M7" s="11"/>
      <c r="N7" s="11"/>
      <c r="O7" s="11"/>
      <c r="P7" s="11"/>
      <c r="Q7" s="11">
        <f t="shared" si="3"/>
        <v>-2.601061293</v>
      </c>
      <c r="R7" s="11">
        <f t="shared" si="4"/>
        <v>-0.6502653233</v>
      </c>
      <c r="S7" s="11"/>
      <c r="T7" s="11"/>
      <c r="U7" s="11"/>
      <c r="V7" s="14"/>
      <c r="W7" s="11">
        <v>3.0</v>
      </c>
      <c r="X7" s="11">
        <v>68.0</v>
      </c>
      <c r="Y7" s="11">
        <v>0.0</v>
      </c>
      <c r="Z7" s="11">
        <v>25.0</v>
      </c>
      <c r="AA7" s="11">
        <v>93.0</v>
      </c>
      <c r="AB7" s="11">
        <v>31.0</v>
      </c>
      <c r="AC7" s="14"/>
      <c r="AD7" s="11">
        <v>1.0</v>
      </c>
      <c r="AE7" s="11">
        <v>0.0</v>
      </c>
      <c r="AF7" s="11">
        <v>0.0</v>
      </c>
      <c r="AG7" s="11">
        <v>9.0</v>
      </c>
      <c r="AH7" s="11">
        <v>9.0</v>
      </c>
      <c r="AI7" s="11">
        <v>9.0</v>
      </c>
      <c r="AJ7" s="14"/>
      <c r="AK7" s="11">
        <v>16.0</v>
      </c>
      <c r="AL7" s="11">
        <v>220.0</v>
      </c>
      <c r="AM7" s="11">
        <v>0.0</v>
      </c>
      <c r="AN7" s="11">
        <v>128.0</v>
      </c>
      <c r="AO7" s="11">
        <v>348.0</v>
      </c>
      <c r="AP7" s="11">
        <v>21.75</v>
      </c>
      <c r="AQ7" s="14"/>
      <c r="AR7" s="11">
        <v>15.0</v>
      </c>
      <c r="AS7" s="11">
        <v>210.0</v>
      </c>
      <c r="AT7" s="11">
        <v>0.0</v>
      </c>
      <c r="AU7" s="11">
        <v>130.0</v>
      </c>
      <c r="AV7" s="11">
        <v>340.0</v>
      </c>
      <c r="AW7" s="11">
        <v>22.6666666666667</v>
      </c>
      <c r="AX7" s="14"/>
      <c r="AY7" s="11">
        <v>12.0</v>
      </c>
      <c r="AZ7" s="11">
        <v>168.0</v>
      </c>
      <c r="BA7" s="11">
        <v>0.0</v>
      </c>
      <c r="BB7" s="11">
        <v>126.0</v>
      </c>
      <c r="BC7" s="11">
        <v>294.0</v>
      </c>
      <c r="BD7" s="11">
        <v>24.5</v>
      </c>
      <c r="BE7" s="11"/>
    </row>
    <row r="8">
      <c r="A8" s="11" t="s">
        <v>42</v>
      </c>
      <c r="B8" s="11" t="s">
        <v>43</v>
      </c>
      <c r="C8" s="11">
        <v>69.25</v>
      </c>
      <c r="D8" s="11">
        <v>199.0</v>
      </c>
      <c r="E8" s="11">
        <v>4.61</v>
      </c>
      <c r="F8" s="11">
        <f t="shared" si="1"/>
        <v>0.08571576757</v>
      </c>
      <c r="G8" s="11"/>
      <c r="H8" s="11"/>
      <c r="I8" s="11">
        <v>34.0</v>
      </c>
      <c r="J8" s="11">
        <f t="shared" si="5"/>
        <v>0.1295802638</v>
      </c>
      <c r="K8" s="11">
        <v>122.0</v>
      </c>
      <c r="L8" s="11">
        <f t="shared" si="6"/>
        <v>0.7751474785</v>
      </c>
      <c r="M8" s="11"/>
      <c r="N8" s="11"/>
      <c r="O8" s="11"/>
      <c r="P8" s="11"/>
      <c r="Q8" s="11">
        <f t="shared" si="3"/>
        <v>0.99044351</v>
      </c>
      <c r="R8" s="11">
        <f t="shared" si="4"/>
        <v>0.3301478367</v>
      </c>
      <c r="S8" s="11">
        <v>6.0</v>
      </c>
      <c r="T8" s="11">
        <v>187.0</v>
      </c>
      <c r="U8" s="11">
        <v>153.0</v>
      </c>
      <c r="V8" s="14"/>
      <c r="W8" s="11">
        <v>15.0</v>
      </c>
      <c r="X8" s="11">
        <v>405.0</v>
      </c>
      <c r="Y8" s="11">
        <v>0.0</v>
      </c>
      <c r="Z8" s="11">
        <v>5.0</v>
      </c>
      <c r="AA8" s="11">
        <v>410.0</v>
      </c>
      <c r="AB8" s="11">
        <v>27.3333333333333</v>
      </c>
      <c r="AC8" s="14"/>
      <c r="AD8" s="11">
        <v>12.0</v>
      </c>
      <c r="AE8" s="11">
        <v>528.0</v>
      </c>
      <c r="AF8" s="11">
        <v>0.0</v>
      </c>
      <c r="AG8" s="11">
        <v>0.0</v>
      </c>
      <c r="AH8" s="11">
        <v>528.0</v>
      </c>
      <c r="AI8" s="11">
        <v>44.0</v>
      </c>
      <c r="AJ8" s="14"/>
      <c r="AK8" s="11">
        <v>10.0</v>
      </c>
      <c r="AL8" s="11">
        <v>213.0</v>
      </c>
      <c r="AM8" s="11">
        <v>0.0</v>
      </c>
      <c r="AN8" s="11">
        <v>0.0</v>
      </c>
      <c r="AO8" s="11">
        <v>213.0</v>
      </c>
      <c r="AP8" s="11">
        <v>21.3</v>
      </c>
      <c r="AQ8" s="14"/>
      <c r="AR8" s="11">
        <v>16.0</v>
      </c>
      <c r="AS8" s="11">
        <v>150.0</v>
      </c>
      <c r="AT8" s="11">
        <v>0.0</v>
      </c>
      <c r="AU8" s="11">
        <v>74.0</v>
      </c>
      <c r="AV8" s="11">
        <v>224.0</v>
      </c>
      <c r="AW8" s="11">
        <v>14.0</v>
      </c>
      <c r="AX8" s="14"/>
      <c r="AY8" s="11">
        <v>12.0</v>
      </c>
      <c r="AZ8" s="11">
        <v>315.0</v>
      </c>
      <c r="BA8" s="11">
        <v>0.0</v>
      </c>
      <c r="BB8" s="11">
        <v>0.0</v>
      </c>
      <c r="BC8" s="11">
        <v>315.0</v>
      </c>
      <c r="BD8" s="11">
        <v>26.25</v>
      </c>
      <c r="BE8" s="11"/>
    </row>
    <row r="9">
      <c r="A9" s="11" t="s">
        <v>88</v>
      </c>
      <c r="B9" s="11" t="s">
        <v>43</v>
      </c>
      <c r="C9" s="11">
        <v>68.13</v>
      </c>
      <c r="D9" s="11">
        <v>224.0</v>
      </c>
      <c r="E9" s="11">
        <v>4.6</v>
      </c>
      <c r="F9" s="11">
        <f t="shared" si="1"/>
        <v>0.1577949358</v>
      </c>
      <c r="G9" s="11">
        <v>17.0</v>
      </c>
      <c r="H9" s="11">
        <f t="shared" ref="H9:H13" si="9">STANDARDIZE(G9,$G$41,$G$42)</f>
        <v>-0.7302677995</v>
      </c>
      <c r="I9" s="11">
        <v>32.0</v>
      </c>
      <c r="J9" s="11">
        <f t="shared" si="5"/>
        <v>-0.5615144766</v>
      </c>
      <c r="K9" s="11">
        <v>119.0</v>
      </c>
      <c r="L9" s="11">
        <f t="shared" si="6"/>
        <v>0.1601544377</v>
      </c>
      <c r="M9" s="11">
        <v>4.12</v>
      </c>
      <c r="N9" s="11">
        <f>STANDARDIZE(M9,$M$41,$M$42)*-1</f>
        <v>1.176609208</v>
      </c>
      <c r="O9" s="11">
        <v>7.15</v>
      </c>
      <c r="P9" s="11">
        <f>STANDARDIZE(O9,$O$41,$O$42)*-1</f>
        <v>-0.8205917319</v>
      </c>
      <c r="Q9" s="11">
        <f t="shared" si="3"/>
        <v>-0.6178154265</v>
      </c>
      <c r="R9" s="11">
        <f t="shared" si="4"/>
        <v>-0.1029692377</v>
      </c>
      <c r="S9" s="11"/>
      <c r="T9" s="11"/>
      <c r="U9" s="11"/>
      <c r="V9" s="14"/>
      <c r="W9" s="11">
        <v>5.0</v>
      </c>
      <c r="X9" s="11">
        <v>21.0</v>
      </c>
      <c r="Y9" s="11">
        <v>0.0</v>
      </c>
      <c r="Z9" s="11">
        <v>37.0</v>
      </c>
      <c r="AA9" s="11">
        <v>58.0</v>
      </c>
      <c r="AB9" s="11">
        <v>11.6</v>
      </c>
      <c r="AC9" s="14"/>
      <c r="AD9" s="11">
        <v>15.0</v>
      </c>
      <c r="AE9" s="11">
        <v>496.0</v>
      </c>
      <c r="AF9" s="11">
        <v>0.0</v>
      </c>
      <c r="AG9" s="11">
        <v>31.0</v>
      </c>
      <c r="AH9" s="11">
        <v>527.0</v>
      </c>
      <c r="AI9" s="11">
        <v>35.1333333333333</v>
      </c>
      <c r="AJ9" s="14"/>
      <c r="AK9" s="11">
        <v>15.0</v>
      </c>
      <c r="AL9" s="11">
        <v>495.0</v>
      </c>
      <c r="AM9" s="11">
        <v>0.0</v>
      </c>
      <c r="AN9" s="11">
        <v>2.0</v>
      </c>
      <c r="AO9" s="11">
        <v>497.0</v>
      </c>
      <c r="AP9" s="11">
        <v>33.1333333333333</v>
      </c>
      <c r="AQ9" s="14"/>
      <c r="AR9" s="11">
        <v>7.0</v>
      </c>
      <c r="AS9" s="11">
        <v>314.0</v>
      </c>
      <c r="AT9" s="11">
        <v>0.0</v>
      </c>
      <c r="AU9" s="11">
        <v>0.0</v>
      </c>
      <c r="AV9" s="11">
        <v>314.0</v>
      </c>
      <c r="AW9" s="11">
        <v>44.8571428571429</v>
      </c>
      <c r="AX9" s="14"/>
      <c r="AY9" s="11">
        <v>16.0</v>
      </c>
      <c r="AZ9" s="11">
        <v>618.0</v>
      </c>
      <c r="BA9" s="11">
        <v>0.0</v>
      </c>
      <c r="BB9" s="11">
        <v>0.0</v>
      </c>
      <c r="BC9" s="11">
        <v>618.0</v>
      </c>
      <c r="BD9" s="11">
        <v>38.625</v>
      </c>
      <c r="BE9" s="11"/>
    </row>
    <row r="10">
      <c r="A10" s="11" t="s">
        <v>103</v>
      </c>
      <c r="B10" s="11" t="s">
        <v>43</v>
      </c>
      <c r="C10" s="11">
        <v>67.13</v>
      </c>
      <c r="D10" s="11">
        <v>192.0</v>
      </c>
      <c r="E10" s="11">
        <v>4.42</v>
      </c>
      <c r="F10" s="11">
        <f t="shared" si="1"/>
        <v>1.455219963</v>
      </c>
      <c r="G10" s="11">
        <v>21.0</v>
      </c>
      <c r="H10" s="11">
        <f t="shared" si="9"/>
        <v>0.05036329652</v>
      </c>
      <c r="I10" s="11"/>
      <c r="J10" s="11"/>
      <c r="K10" s="11"/>
      <c r="L10" s="11"/>
      <c r="M10" s="11"/>
      <c r="N10" s="11"/>
      <c r="O10" s="11"/>
      <c r="P10" s="11"/>
      <c r="Q10" s="11">
        <f t="shared" si="3"/>
        <v>1.50558326</v>
      </c>
      <c r="R10" s="11">
        <f t="shared" si="4"/>
        <v>0.7527916298</v>
      </c>
      <c r="S10" s="11">
        <v>5.0</v>
      </c>
      <c r="T10" s="11">
        <v>154.0</v>
      </c>
      <c r="U10" s="11">
        <v>131.0</v>
      </c>
      <c r="V10" s="14"/>
      <c r="W10" s="11">
        <v>4.0</v>
      </c>
      <c r="X10" s="11">
        <v>0.0</v>
      </c>
      <c r="Y10" s="11">
        <v>0.0</v>
      </c>
      <c r="Z10" s="11">
        <v>37.0</v>
      </c>
      <c r="AA10" s="11">
        <v>37.0</v>
      </c>
      <c r="AB10" s="11">
        <v>9.25</v>
      </c>
      <c r="AC10" s="14"/>
      <c r="AD10" s="11">
        <v>2.0</v>
      </c>
      <c r="AE10" s="11">
        <v>30.0</v>
      </c>
      <c r="AF10" s="11">
        <v>0.0</v>
      </c>
      <c r="AG10" s="11">
        <v>1.0</v>
      </c>
      <c r="AH10" s="11">
        <v>31.0</v>
      </c>
      <c r="AI10" s="11">
        <v>15.5</v>
      </c>
      <c r="AJ10" s="14"/>
      <c r="AK10" s="11">
        <v>13.0</v>
      </c>
      <c r="AL10" s="11">
        <v>273.0</v>
      </c>
      <c r="AM10" s="11">
        <v>0.0</v>
      </c>
      <c r="AN10" s="11">
        <v>100.0</v>
      </c>
      <c r="AO10" s="11">
        <v>373.0</v>
      </c>
      <c r="AP10" s="11">
        <v>28.6923076923077</v>
      </c>
      <c r="AQ10" s="14"/>
      <c r="AR10" s="11">
        <v>16.0</v>
      </c>
      <c r="AS10" s="11">
        <v>487.0</v>
      </c>
      <c r="AT10" s="11">
        <v>0.0</v>
      </c>
      <c r="AU10" s="11">
        <v>83.0</v>
      </c>
      <c r="AV10" s="11">
        <v>570.0</v>
      </c>
      <c r="AW10" s="11">
        <v>35.625</v>
      </c>
      <c r="AX10" s="14"/>
      <c r="AY10" s="11">
        <v>10.0</v>
      </c>
      <c r="AZ10" s="11">
        <v>338.0</v>
      </c>
      <c r="BA10" s="11">
        <v>0.0</v>
      </c>
      <c r="BB10" s="11">
        <v>41.0</v>
      </c>
      <c r="BC10" s="11">
        <v>379.0</v>
      </c>
      <c r="BD10" s="11">
        <v>37.9</v>
      </c>
      <c r="BE10" s="11"/>
    </row>
    <row r="11">
      <c r="A11" s="11" t="s">
        <v>104</v>
      </c>
      <c r="B11" s="11" t="s">
        <v>43</v>
      </c>
      <c r="C11" s="11">
        <v>70.0</v>
      </c>
      <c r="D11" s="11">
        <v>220.0</v>
      </c>
      <c r="E11" s="11">
        <v>4.54</v>
      </c>
      <c r="F11" s="11">
        <f t="shared" si="1"/>
        <v>0.5902699449</v>
      </c>
      <c r="G11" s="11">
        <v>27.0</v>
      </c>
      <c r="H11" s="11">
        <f t="shared" si="9"/>
        <v>1.221309941</v>
      </c>
      <c r="I11" s="11">
        <v>43.0</v>
      </c>
      <c r="J11" s="11">
        <f t="shared" ref="J11:J13" si="10">STANDARDIZE(I11,$I$41,$I$42)</f>
        <v>3.239506596</v>
      </c>
      <c r="K11" s="11">
        <v>125.0</v>
      </c>
      <c r="L11" s="11">
        <f t="shared" ref="L11:L13" si="11">STANDARDIZE(K11,$K$41,$K$42)</f>
        <v>1.390140519</v>
      </c>
      <c r="M11" s="11">
        <v>4.02</v>
      </c>
      <c r="N11" s="11">
        <f>STANDARDIZE(M11,$M$41,$M$42)*-1</f>
        <v>1.824284002</v>
      </c>
      <c r="O11" s="11">
        <v>6.69</v>
      </c>
      <c r="P11" s="11">
        <f>STANDARDIZE(O11,$O$41,$O$42)*-1</f>
        <v>1.763295329</v>
      </c>
      <c r="Q11" s="11">
        <f t="shared" si="3"/>
        <v>10.02880633</v>
      </c>
      <c r="R11" s="11">
        <f t="shared" si="4"/>
        <v>1.671467722</v>
      </c>
      <c r="S11" s="11">
        <v>2.0</v>
      </c>
      <c r="T11" s="11">
        <v>62.0</v>
      </c>
      <c r="U11" s="11">
        <v>56.0</v>
      </c>
      <c r="V11" s="14"/>
      <c r="W11" s="11">
        <v>4.0</v>
      </c>
      <c r="X11" s="11">
        <v>26.0</v>
      </c>
      <c r="Y11" s="11">
        <v>0.0</v>
      </c>
      <c r="Z11" s="11">
        <v>8.0</v>
      </c>
      <c r="AA11" s="11">
        <v>34.0</v>
      </c>
      <c r="AB11" s="11">
        <v>8.5</v>
      </c>
      <c r="AC11" s="14"/>
      <c r="AD11" s="11">
        <v>10.0</v>
      </c>
      <c r="AE11" s="11">
        <v>73.0</v>
      </c>
      <c r="AF11" s="11">
        <v>0.0</v>
      </c>
      <c r="AG11" s="11">
        <v>0.0</v>
      </c>
      <c r="AH11" s="11">
        <v>73.0</v>
      </c>
      <c r="AI11" s="11">
        <v>7.3</v>
      </c>
      <c r="AJ11" s="14"/>
      <c r="AK11" s="11">
        <v>8.0</v>
      </c>
      <c r="AL11" s="11">
        <v>101.0</v>
      </c>
      <c r="AM11" s="11">
        <v>0.0</v>
      </c>
      <c r="AN11" s="11">
        <v>0.0</v>
      </c>
      <c r="AO11" s="11">
        <v>101.0</v>
      </c>
      <c r="AP11" s="11">
        <v>12.625</v>
      </c>
      <c r="AQ11" s="14"/>
      <c r="AR11" s="11">
        <v>15.0</v>
      </c>
      <c r="AS11" s="11">
        <v>398.0</v>
      </c>
      <c r="AT11" s="11">
        <v>0.0</v>
      </c>
      <c r="AU11" s="11">
        <v>10.0</v>
      </c>
      <c r="AV11" s="11">
        <v>408.0</v>
      </c>
      <c r="AW11" s="11">
        <v>27.2</v>
      </c>
      <c r="AX11" s="14"/>
      <c r="AY11" s="11"/>
      <c r="AZ11" s="11"/>
      <c r="BA11" s="11"/>
      <c r="BB11" s="11"/>
      <c r="BC11" s="11">
        <v>0.0</v>
      </c>
      <c r="BD11" s="11"/>
      <c r="BE11" s="11"/>
    </row>
    <row r="12">
      <c r="A12" s="11" t="s">
        <v>106</v>
      </c>
      <c r="B12" s="11" t="s">
        <v>43</v>
      </c>
      <c r="C12" s="11">
        <v>71.0</v>
      </c>
      <c r="D12" s="11">
        <v>213.0</v>
      </c>
      <c r="E12" s="11">
        <v>4.56</v>
      </c>
      <c r="F12" s="11">
        <f t="shared" si="1"/>
        <v>0.4461116085</v>
      </c>
      <c r="G12" s="11">
        <v>16.0</v>
      </c>
      <c r="H12" s="11">
        <f t="shared" si="9"/>
        <v>-0.9254255735</v>
      </c>
      <c r="I12" s="11">
        <v>37.5</v>
      </c>
      <c r="J12" s="11">
        <f t="shared" si="10"/>
        <v>1.33899606</v>
      </c>
      <c r="K12" s="11">
        <v>124.0</v>
      </c>
      <c r="L12" s="11">
        <f t="shared" si="11"/>
        <v>1.185142839</v>
      </c>
      <c r="M12" s="11"/>
      <c r="N12" s="11"/>
      <c r="O12" s="11"/>
      <c r="P12" s="11"/>
      <c r="Q12" s="11">
        <f t="shared" si="3"/>
        <v>2.044824934</v>
      </c>
      <c r="R12" s="11">
        <f t="shared" si="4"/>
        <v>0.5112062334</v>
      </c>
      <c r="S12" s="11"/>
      <c r="T12" s="11"/>
      <c r="U12" s="11"/>
      <c r="V12" s="14"/>
      <c r="W12" s="11">
        <v>3.0</v>
      </c>
      <c r="X12" s="11">
        <v>3.0</v>
      </c>
      <c r="Y12" s="11">
        <v>0.0</v>
      </c>
      <c r="Z12" s="11">
        <v>8.0</v>
      </c>
      <c r="AA12" s="11">
        <v>11.0</v>
      </c>
      <c r="AB12" s="11">
        <v>3.66666666666667</v>
      </c>
      <c r="AC12" s="14"/>
      <c r="AD12" s="11"/>
      <c r="AE12" s="11"/>
      <c r="AF12" s="11"/>
      <c r="AG12" s="11"/>
      <c r="AH12" s="11">
        <v>0.0</v>
      </c>
      <c r="AI12" s="11"/>
      <c r="AJ12" s="14"/>
      <c r="AK12" s="11">
        <v>2.0</v>
      </c>
      <c r="AL12" s="11">
        <v>10.0</v>
      </c>
      <c r="AM12" s="11">
        <v>0.0</v>
      </c>
      <c r="AN12" s="11">
        <v>0.0</v>
      </c>
      <c r="AO12" s="11">
        <v>10.0</v>
      </c>
      <c r="AP12" s="11">
        <v>5.0</v>
      </c>
      <c r="AQ12" s="14"/>
      <c r="AR12" s="11"/>
      <c r="AS12" s="11"/>
      <c r="AT12" s="11"/>
      <c r="AU12" s="11"/>
      <c r="AV12" s="11">
        <v>0.0</v>
      </c>
      <c r="AW12" s="11"/>
      <c r="AX12" s="14"/>
      <c r="AY12" s="11"/>
      <c r="AZ12" s="11"/>
      <c r="BA12" s="11"/>
      <c r="BB12" s="11"/>
      <c r="BC12" s="11">
        <v>0.0</v>
      </c>
      <c r="BD12" s="11"/>
      <c r="BE12" s="11"/>
    </row>
    <row r="13">
      <c r="A13" s="11" t="s">
        <v>123</v>
      </c>
      <c r="B13" s="11" t="s">
        <v>43</v>
      </c>
      <c r="C13" s="11">
        <v>69.13</v>
      </c>
      <c r="D13" s="11">
        <v>211.0</v>
      </c>
      <c r="E13" s="11">
        <v>4.52</v>
      </c>
      <c r="F13" s="11">
        <f t="shared" si="1"/>
        <v>0.7344282813</v>
      </c>
      <c r="G13" s="11">
        <v>23.0</v>
      </c>
      <c r="H13" s="11">
        <f t="shared" si="9"/>
        <v>0.4406788445</v>
      </c>
      <c r="I13" s="11">
        <v>33.5</v>
      </c>
      <c r="J13" s="11">
        <f t="shared" si="10"/>
        <v>-0.04319342128</v>
      </c>
      <c r="K13" s="11">
        <v>120.0</v>
      </c>
      <c r="L13" s="11">
        <f t="shared" si="11"/>
        <v>0.365152118</v>
      </c>
      <c r="M13" s="11">
        <v>4.35</v>
      </c>
      <c r="N13" s="11">
        <f>STANDARDIZE(M13,$M$41,$M$42)*-1</f>
        <v>-0.3130428168</v>
      </c>
      <c r="O13" s="11">
        <v>7.07</v>
      </c>
      <c r="P13" s="11">
        <f>STANDARDIZE(O13,$O$41,$O$42)*-1</f>
        <v>-0.3712200692</v>
      </c>
      <c r="Q13" s="11">
        <f t="shared" si="3"/>
        <v>0.8128029364</v>
      </c>
      <c r="R13" s="11">
        <f t="shared" si="4"/>
        <v>0.1354671561</v>
      </c>
      <c r="S13" s="11"/>
      <c r="T13" s="11"/>
      <c r="U13" s="11"/>
      <c r="V13" s="14"/>
      <c r="W13" s="11"/>
      <c r="X13" s="11"/>
      <c r="Y13" s="11"/>
      <c r="Z13" s="11"/>
      <c r="AA13" s="11">
        <v>0.0</v>
      </c>
      <c r="AB13" s="11"/>
      <c r="AC13" s="14"/>
      <c r="AD13" s="11"/>
      <c r="AE13" s="11"/>
      <c r="AF13" s="11"/>
      <c r="AG13" s="11"/>
      <c r="AH13" s="11">
        <v>0.0</v>
      </c>
      <c r="AI13" s="11"/>
      <c r="AJ13" s="14"/>
      <c r="AK13" s="11"/>
      <c r="AL13" s="11"/>
      <c r="AM13" s="11"/>
      <c r="AN13" s="11"/>
      <c r="AO13" s="11">
        <v>0.0</v>
      </c>
      <c r="AP13" s="11"/>
      <c r="AQ13" s="14"/>
      <c r="AR13" s="11"/>
      <c r="AS13" s="11"/>
      <c r="AT13" s="11"/>
      <c r="AU13" s="11"/>
      <c r="AV13" s="11">
        <v>0.0</v>
      </c>
      <c r="AW13" s="11"/>
      <c r="AX13" s="14"/>
      <c r="AY13" s="11"/>
      <c r="AZ13" s="11"/>
      <c r="BA13" s="11"/>
      <c r="BB13" s="11"/>
      <c r="BC13" s="11">
        <v>0.0</v>
      </c>
      <c r="BD13" s="11"/>
      <c r="BE13" s="11"/>
    </row>
    <row r="14">
      <c r="A14" s="11" t="s">
        <v>170</v>
      </c>
      <c r="B14" s="11" t="s">
        <v>43</v>
      </c>
      <c r="C14" s="11">
        <v>73.0</v>
      </c>
      <c r="D14" s="11">
        <v>220.0</v>
      </c>
      <c r="E14" s="11">
        <v>4.55</v>
      </c>
      <c r="F14" s="11">
        <f t="shared" si="1"/>
        <v>0.5181907767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>
        <f t="shared" si="3"/>
        <v>0.5181907767</v>
      </c>
      <c r="R14" s="11">
        <f t="shared" si="4"/>
        <v>0.5181907767</v>
      </c>
      <c r="S14" s="11">
        <v>2.0</v>
      </c>
      <c r="T14" s="11">
        <v>61.0</v>
      </c>
      <c r="U14" s="11">
        <v>55.0</v>
      </c>
      <c r="V14" s="14"/>
      <c r="W14" s="11">
        <v>15.0</v>
      </c>
      <c r="X14" s="11">
        <v>679.0</v>
      </c>
      <c r="Y14" s="11">
        <v>0.0</v>
      </c>
      <c r="Z14" s="11">
        <v>0.0</v>
      </c>
      <c r="AA14" s="11">
        <v>679.0</v>
      </c>
      <c r="AB14" s="11">
        <v>45.2666666666667</v>
      </c>
      <c r="AC14" s="14"/>
      <c r="AD14" s="11">
        <v>16.0</v>
      </c>
      <c r="AE14" s="11">
        <v>687.0</v>
      </c>
      <c r="AF14" s="11">
        <v>0.0</v>
      </c>
      <c r="AG14" s="11">
        <v>0.0</v>
      </c>
      <c r="AH14" s="11">
        <v>687.0</v>
      </c>
      <c r="AI14" s="11">
        <v>42.9375</v>
      </c>
      <c r="AJ14" s="14"/>
      <c r="AK14" s="11">
        <v>15.0</v>
      </c>
      <c r="AL14" s="11">
        <v>470.0</v>
      </c>
      <c r="AM14" s="11">
        <v>0.0</v>
      </c>
      <c r="AN14" s="11">
        <v>0.0</v>
      </c>
      <c r="AO14" s="11">
        <v>470.0</v>
      </c>
      <c r="AP14" s="11">
        <v>31.3333333333333</v>
      </c>
      <c r="AQ14" s="14"/>
      <c r="AR14" s="11">
        <v>5.0</v>
      </c>
      <c r="AS14" s="11">
        <v>166.0</v>
      </c>
      <c r="AT14" s="11">
        <v>0.0</v>
      </c>
      <c r="AU14" s="11">
        <v>0.0</v>
      </c>
      <c r="AV14" s="11">
        <v>166.0</v>
      </c>
      <c r="AW14" s="11">
        <v>33.2</v>
      </c>
      <c r="AX14" s="14"/>
      <c r="AY14" s="11">
        <v>9.0</v>
      </c>
      <c r="AZ14" s="11">
        <v>137.0</v>
      </c>
      <c r="BA14" s="11">
        <v>0.0</v>
      </c>
      <c r="BB14" s="11">
        <v>0.0</v>
      </c>
      <c r="BC14" s="11">
        <v>137.0</v>
      </c>
      <c r="BD14" s="11">
        <v>15.2222222222222</v>
      </c>
      <c r="BE14" s="11"/>
    </row>
    <row r="15">
      <c r="A15" s="11" t="s">
        <v>189</v>
      </c>
      <c r="B15" s="11" t="s">
        <v>43</v>
      </c>
      <c r="C15" s="11">
        <v>70.5</v>
      </c>
      <c r="D15" s="11">
        <v>218.0</v>
      </c>
      <c r="E15" s="11">
        <v>4.75</v>
      </c>
      <c r="F15" s="11">
        <f t="shared" si="1"/>
        <v>-0.923392587</v>
      </c>
      <c r="G15" s="11">
        <v>22.0</v>
      </c>
      <c r="H15" s="11">
        <f t="shared" ref="H15:H18" si="12">STANDARDIZE(G15,$G$41,$G$42)</f>
        <v>0.2455210705</v>
      </c>
      <c r="I15" s="11">
        <v>34.5</v>
      </c>
      <c r="J15" s="11">
        <f t="shared" ref="J15:J23" si="13">STANDARDIZE(I15,$I$41,$I$42)</f>
        <v>0.302353949</v>
      </c>
      <c r="K15" s="11">
        <v>119.0</v>
      </c>
      <c r="L15" s="11">
        <f t="shared" ref="L15:L23" si="14">STANDARDIZE(K15,$K$41,$K$42)</f>
        <v>0.1601544377</v>
      </c>
      <c r="M15" s="11"/>
      <c r="N15" s="11"/>
      <c r="O15" s="11"/>
      <c r="P15" s="11"/>
      <c r="Q15" s="11">
        <f t="shared" si="3"/>
        <v>-0.2153631299</v>
      </c>
      <c r="R15" s="11">
        <f t="shared" si="4"/>
        <v>-0.05384078246</v>
      </c>
      <c r="S15" s="11"/>
      <c r="T15" s="11"/>
      <c r="U15" s="11"/>
      <c r="V15" s="14"/>
      <c r="W15" s="11"/>
      <c r="X15" s="11"/>
      <c r="Y15" s="11"/>
      <c r="Z15" s="11"/>
      <c r="AA15" s="11">
        <v>0.0</v>
      </c>
      <c r="AB15" s="11"/>
      <c r="AC15" s="14"/>
      <c r="AD15" s="11">
        <v>12.0</v>
      </c>
      <c r="AE15" s="11">
        <v>55.0</v>
      </c>
      <c r="AF15" s="11">
        <v>0.0</v>
      </c>
      <c r="AG15" s="11">
        <v>154.0</v>
      </c>
      <c r="AH15" s="11">
        <v>209.0</v>
      </c>
      <c r="AI15" s="11">
        <v>17.4166666666667</v>
      </c>
      <c r="AJ15" s="14"/>
      <c r="AK15" s="11">
        <v>7.0</v>
      </c>
      <c r="AL15" s="11">
        <v>7.0</v>
      </c>
      <c r="AM15" s="11">
        <v>0.0</v>
      </c>
      <c r="AN15" s="11">
        <v>143.0</v>
      </c>
      <c r="AO15" s="11">
        <v>150.0</v>
      </c>
      <c r="AP15" s="11">
        <v>21.4285714285714</v>
      </c>
      <c r="AQ15" s="14"/>
      <c r="AR15" s="11"/>
      <c r="AS15" s="11"/>
      <c r="AT15" s="11"/>
      <c r="AU15" s="11"/>
      <c r="AV15" s="11">
        <v>0.0</v>
      </c>
      <c r="AW15" s="11"/>
      <c r="AX15" s="14"/>
      <c r="AY15" s="11"/>
      <c r="AZ15" s="11"/>
      <c r="BA15" s="11"/>
      <c r="BB15" s="11"/>
      <c r="BC15" s="11">
        <v>0.0</v>
      </c>
      <c r="BD15" s="11"/>
      <c r="BE15" s="11"/>
    </row>
    <row r="16">
      <c r="A16" s="11" t="s">
        <v>193</v>
      </c>
      <c r="B16" s="11" t="s">
        <v>43</v>
      </c>
      <c r="C16" s="11">
        <v>68.38</v>
      </c>
      <c r="D16" s="11">
        <v>202.0</v>
      </c>
      <c r="E16" s="11">
        <v>4.53</v>
      </c>
      <c r="F16" s="11">
        <f t="shared" si="1"/>
        <v>0.6623491131</v>
      </c>
      <c r="G16" s="11">
        <v>19.0</v>
      </c>
      <c r="H16" s="11">
        <f t="shared" si="12"/>
        <v>-0.3399522515</v>
      </c>
      <c r="I16" s="11">
        <v>33.5</v>
      </c>
      <c r="J16" s="11">
        <f t="shared" si="13"/>
        <v>-0.04319342128</v>
      </c>
      <c r="K16" s="11">
        <v>122.0</v>
      </c>
      <c r="L16" s="11">
        <f t="shared" si="14"/>
        <v>0.7751474785</v>
      </c>
      <c r="M16" s="11">
        <v>4.12</v>
      </c>
      <c r="N16" s="11">
        <f>STANDARDIZE(M16,$M$41,$M$42)*-1</f>
        <v>1.176609208</v>
      </c>
      <c r="O16" s="11">
        <v>6.91</v>
      </c>
      <c r="P16" s="11">
        <f>STANDARDIZE(O16,$O$41,$O$42)*-1</f>
        <v>0.5275232563</v>
      </c>
      <c r="Q16" s="11">
        <f t="shared" si="3"/>
        <v>2.758483383</v>
      </c>
      <c r="R16" s="11">
        <f t="shared" si="4"/>
        <v>0.4597472305</v>
      </c>
      <c r="S16" s="11">
        <v>2.0</v>
      </c>
      <c r="T16" s="11">
        <v>37.0</v>
      </c>
      <c r="U16" s="11">
        <v>35.0</v>
      </c>
      <c r="V16" s="14"/>
      <c r="W16" s="11">
        <v>16.0</v>
      </c>
      <c r="X16" s="11">
        <v>613.0</v>
      </c>
      <c r="Y16" s="11">
        <v>0.0</v>
      </c>
      <c r="Z16" s="11">
        <v>3.0</v>
      </c>
      <c r="AA16" s="11">
        <v>616.0</v>
      </c>
      <c r="AB16" s="11">
        <v>38.5</v>
      </c>
      <c r="AC16" s="14"/>
      <c r="AD16" s="11">
        <v>13.0</v>
      </c>
      <c r="AE16" s="11">
        <v>510.0</v>
      </c>
      <c r="AF16" s="11">
        <v>0.0</v>
      </c>
      <c r="AG16" s="11">
        <v>1.0</v>
      </c>
      <c r="AH16" s="11">
        <v>511.0</v>
      </c>
      <c r="AI16" s="11">
        <v>39.3076923076923</v>
      </c>
      <c r="AJ16" s="14"/>
      <c r="AK16" s="11">
        <v>16.0</v>
      </c>
      <c r="AL16" s="11">
        <v>580.0</v>
      </c>
      <c r="AM16" s="11">
        <v>0.0</v>
      </c>
      <c r="AN16" s="11">
        <v>2.0</v>
      </c>
      <c r="AO16" s="11">
        <v>582.0</v>
      </c>
      <c r="AP16" s="11">
        <v>36.375</v>
      </c>
      <c r="AQ16" s="14"/>
      <c r="AR16" s="11">
        <v>10.0</v>
      </c>
      <c r="AS16" s="11">
        <v>394.0</v>
      </c>
      <c r="AT16" s="11">
        <v>0.0</v>
      </c>
      <c r="AU16" s="11">
        <v>0.0</v>
      </c>
      <c r="AV16" s="11">
        <v>394.0</v>
      </c>
      <c r="AW16" s="11">
        <v>39.4</v>
      </c>
      <c r="AX16" s="14"/>
      <c r="AY16" s="11">
        <v>16.0</v>
      </c>
      <c r="AZ16" s="11">
        <v>482.0</v>
      </c>
      <c r="BA16" s="11">
        <v>0.0</v>
      </c>
      <c r="BB16" s="11">
        <v>25.0</v>
      </c>
      <c r="BC16" s="11">
        <v>507.0</v>
      </c>
      <c r="BD16" s="11">
        <v>31.6875</v>
      </c>
      <c r="BE16" s="11"/>
    </row>
    <row r="17">
      <c r="A17" s="11" t="s">
        <v>213</v>
      </c>
      <c r="B17" s="11" t="s">
        <v>43</v>
      </c>
      <c r="C17" s="11">
        <v>67.38</v>
      </c>
      <c r="D17" s="11">
        <v>203.0</v>
      </c>
      <c r="E17" s="11">
        <v>4.68</v>
      </c>
      <c r="F17" s="11">
        <f t="shared" si="1"/>
        <v>-0.4188384097</v>
      </c>
      <c r="G17" s="11">
        <v>20.0</v>
      </c>
      <c r="H17" s="11">
        <f t="shared" si="12"/>
        <v>-0.1447944775</v>
      </c>
      <c r="I17" s="11">
        <v>29.0</v>
      </c>
      <c r="J17" s="11">
        <f t="shared" si="13"/>
        <v>-1.598156587</v>
      </c>
      <c r="K17" s="11">
        <v>110.0</v>
      </c>
      <c r="L17" s="11">
        <f t="shared" si="14"/>
        <v>-1.684824685</v>
      </c>
      <c r="M17" s="11"/>
      <c r="N17" s="11"/>
      <c r="O17" s="11"/>
      <c r="P17" s="11"/>
      <c r="Q17" s="11">
        <f t="shared" si="3"/>
        <v>-3.846614159</v>
      </c>
      <c r="R17" s="11">
        <f t="shared" si="4"/>
        <v>-0.9616535398</v>
      </c>
      <c r="S17" s="11">
        <v>7.0</v>
      </c>
      <c r="T17" s="11">
        <v>228.0</v>
      </c>
      <c r="U17" s="11">
        <v>179.0</v>
      </c>
      <c r="V17" s="14"/>
      <c r="W17" s="11"/>
      <c r="X17" s="11"/>
      <c r="Y17" s="11"/>
      <c r="Z17" s="11"/>
      <c r="AA17" s="11">
        <v>0.0</v>
      </c>
      <c r="AB17" s="11"/>
      <c r="AC17" s="14"/>
      <c r="AD17" s="11"/>
      <c r="AE17" s="11"/>
      <c r="AF17" s="11"/>
      <c r="AG17" s="11"/>
      <c r="AH17" s="11">
        <v>0.0</v>
      </c>
      <c r="AI17" s="11"/>
      <c r="AJ17" s="14"/>
      <c r="AK17" s="11"/>
      <c r="AL17" s="11"/>
      <c r="AM17" s="11"/>
      <c r="AN17" s="11"/>
      <c r="AO17" s="11">
        <v>0.0</v>
      </c>
      <c r="AP17" s="11"/>
      <c r="AQ17" s="14"/>
      <c r="AR17" s="11"/>
      <c r="AS17" s="11"/>
      <c r="AT17" s="11"/>
      <c r="AU17" s="11"/>
      <c r="AV17" s="11">
        <v>0.0</v>
      </c>
      <c r="AW17" s="11"/>
      <c r="AX17" s="14"/>
      <c r="AY17" s="11"/>
      <c r="AZ17" s="11"/>
      <c r="BA17" s="11"/>
      <c r="BB17" s="11"/>
      <c r="BC17" s="11">
        <v>0.0</v>
      </c>
      <c r="BD17" s="11"/>
      <c r="BE17" s="11"/>
    </row>
    <row r="18">
      <c r="A18" s="11" t="s">
        <v>231</v>
      </c>
      <c r="B18" s="11" t="s">
        <v>43</v>
      </c>
      <c r="C18" s="11">
        <v>70.0</v>
      </c>
      <c r="D18" s="11">
        <v>205.0</v>
      </c>
      <c r="E18" s="11">
        <v>4.49</v>
      </c>
      <c r="F18" s="11">
        <f t="shared" si="1"/>
        <v>0.9506657858</v>
      </c>
      <c r="G18" s="11">
        <v>18.0</v>
      </c>
      <c r="H18" s="11">
        <f t="shared" si="12"/>
        <v>-0.5351100255</v>
      </c>
      <c r="I18" s="11">
        <v>31.5</v>
      </c>
      <c r="J18" s="11">
        <f t="shared" si="13"/>
        <v>-0.7342881617</v>
      </c>
      <c r="K18" s="11">
        <v>115.0</v>
      </c>
      <c r="L18" s="11">
        <f t="shared" si="14"/>
        <v>-0.6598362834</v>
      </c>
      <c r="M18" s="11">
        <v>4.31</v>
      </c>
      <c r="N18" s="11">
        <f>STANDARDIZE(M18,$M$41,$M$42)*-1</f>
        <v>-0.05397289945</v>
      </c>
      <c r="O18" s="11">
        <v>6.89</v>
      </c>
      <c r="P18" s="11">
        <f>STANDARDIZE(O18,$O$41,$O$42)*-1</f>
        <v>0.6398661719</v>
      </c>
      <c r="Q18" s="11">
        <f t="shared" si="3"/>
        <v>-0.3926754123</v>
      </c>
      <c r="R18" s="11">
        <f t="shared" si="4"/>
        <v>-0.06544590205</v>
      </c>
      <c r="S18" s="11">
        <v>4.0</v>
      </c>
      <c r="T18" s="11">
        <v>125.0</v>
      </c>
      <c r="U18" s="11">
        <v>108.0</v>
      </c>
      <c r="V18" s="14"/>
      <c r="W18" s="11">
        <v>11.0</v>
      </c>
      <c r="X18" s="11">
        <v>62.0</v>
      </c>
      <c r="Y18" s="11">
        <v>0.0</v>
      </c>
      <c r="Z18" s="11">
        <v>71.0</v>
      </c>
      <c r="AA18" s="11">
        <v>133.0</v>
      </c>
      <c r="AB18" s="11">
        <v>12.0909090909091</v>
      </c>
      <c r="AC18" s="14"/>
      <c r="AD18" s="11"/>
      <c r="AE18" s="11"/>
      <c r="AF18" s="11"/>
      <c r="AG18" s="11"/>
      <c r="AH18" s="11">
        <v>0.0</v>
      </c>
      <c r="AI18" s="11"/>
      <c r="AJ18" s="14"/>
      <c r="AK18" s="11"/>
      <c r="AL18" s="11"/>
      <c r="AM18" s="11"/>
      <c r="AN18" s="11"/>
      <c r="AO18" s="11">
        <v>0.0</v>
      </c>
      <c r="AP18" s="11"/>
      <c r="AQ18" s="14"/>
      <c r="AR18" s="11"/>
      <c r="AS18" s="11"/>
      <c r="AT18" s="11"/>
      <c r="AU18" s="11"/>
      <c r="AV18" s="11">
        <v>0.0</v>
      </c>
      <c r="AW18" s="11"/>
      <c r="AX18" s="14"/>
      <c r="AY18" s="11"/>
      <c r="AZ18" s="11"/>
      <c r="BA18" s="11"/>
      <c r="BB18" s="11"/>
      <c r="BC18" s="11">
        <v>0.0</v>
      </c>
      <c r="BD18" s="11"/>
      <c r="BE18" s="11"/>
    </row>
    <row r="19">
      <c r="A19" s="11" t="s">
        <v>246</v>
      </c>
      <c r="B19" s="11" t="s">
        <v>43</v>
      </c>
      <c r="C19" s="11">
        <v>72.0</v>
      </c>
      <c r="D19" s="11">
        <v>204.0</v>
      </c>
      <c r="E19" s="11">
        <v>4.63</v>
      </c>
      <c r="F19" s="11">
        <f t="shared" si="1"/>
        <v>-0.0584425688</v>
      </c>
      <c r="G19" s="11"/>
      <c r="H19" s="11"/>
      <c r="I19" s="11">
        <v>35.0</v>
      </c>
      <c r="J19" s="11">
        <f t="shared" si="13"/>
        <v>0.4751276341</v>
      </c>
      <c r="K19" s="11">
        <v>123.0</v>
      </c>
      <c r="L19" s="11">
        <f t="shared" si="14"/>
        <v>0.9801451588</v>
      </c>
      <c r="M19" s="11"/>
      <c r="N19" s="11"/>
      <c r="O19" s="11"/>
      <c r="P19" s="11"/>
      <c r="Q19" s="11">
        <f t="shared" si="3"/>
        <v>1.396830224</v>
      </c>
      <c r="R19" s="11">
        <f t="shared" si="4"/>
        <v>0.4656100747</v>
      </c>
      <c r="S19" s="11">
        <v>5.0</v>
      </c>
      <c r="T19" s="11">
        <v>151.0</v>
      </c>
      <c r="U19" s="11">
        <v>129.0</v>
      </c>
      <c r="V19" s="14"/>
      <c r="W19" s="11">
        <v>13.0</v>
      </c>
      <c r="X19" s="11">
        <v>119.0</v>
      </c>
      <c r="Y19" s="11">
        <v>0.0</v>
      </c>
      <c r="Z19" s="11">
        <v>51.0</v>
      </c>
      <c r="AA19" s="11">
        <v>170.0</v>
      </c>
      <c r="AB19" s="11">
        <v>13.0769230769231</v>
      </c>
      <c r="AC19" s="14"/>
      <c r="AD19" s="11">
        <v>16.0</v>
      </c>
      <c r="AE19" s="11">
        <v>94.0</v>
      </c>
      <c r="AF19" s="11">
        <v>0.0</v>
      </c>
      <c r="AG19" s="11">
        <v>111.0</v>
      </c>
      <c r="AH19" s="11">
        <v>205.0</v>
      </c>
      <c r="AI19" s="11">
        <v>12.8125</v>
      </c>
      <c r="AJ19" s="14"/>
      <c r="AK19" s="11">
        <v>6.0</v>
      </c>
      <c r="AL19" s="11">
        <v>143.0</v>
      </c>
      <c r="AM19" s="11">
        <v>0.0</v>
      </c>
      <c r="AN19" s="11">
        <v>0.0</v>
      </c>
      <c r="AO19" s="11">
        <v>143.0</v>
      </c>
      <c r="AP19" s="11">
        <v>23.8333333333333</v>
      </c>
      <c r="AQ19" s="14"/>
      <c r="AR19" s="11"/>
      <c r="AS19" s="11"/>
      <c r="AT19" s="11"/>
      <c r="AU19" s="11"/>
      <c r="AV19" s="11">
        <v>0.0</v>
      </c>
      <c r="AW19" s="11"/>
      <c r="AX19" s="14"/>
      <c r="AY19" s="11"/>
      <c r="AZ19" s="11"/>
      <c r="BA19" s="11"/>
      <c r="BB19" s="11"/>
      <c r="BC19" s="11">
        <v>0.0</v>
      </c>
      <c r="BD19" s="11"/>
      <c r="BE19" s="11"/>
    </row>
    <row r="20">
      <c r="A20" s="11" t="s">
        <v>263</v>
      </c>
      <c r="B20" s="11" t="s">
        <v>43</v>
      </c>
      <c r="C20" s="11">
        <v>69.25</v>
      </c>
      <c r="D20" s="11">
        <v>196.0</v>
      </c>
      <c r="E20" s="11">
        <v>4.52</v>
      </c>
      <c r="F20" s="11">
        <f t="shared" si="1"/>
        <v>0.7344282813</v>
      </c>
      <c r="G20" s="11">
        <v>20.0</v>
      </c>
      <c r="H20" s="11">
        <f t="shared" ref="H20:H23" si="15">STANDARDIZE(G20,$G$41,$G$42)</f>
        <v>-0.1447944775</v>
      </c>
      <c r="I20" s="11">
        <v>35.5</v>
      </c>
      <c r="J20" s="11">
        <f t="shared" si="13"/>
        <v>0.6479013192</v>
      </c>
      <c r="K20" s="11">
        <v>122.0</v>
      </c>
      <c r="L20" s="11">
        <f t="shared" si="14"/>
        <v>0.7751474785</v>
      </c>
      <c r="M20" s="11">
        <v>4.2</v>
      </c>
      <c r="N20" s="11">
        <f t="shared" ref="N20:N23" si="16">STANDARDIZE(M20,$M$41,$M$42)*-1</f>
        <v>0.6584693733</v>
      </c>
      <c r="O20" s="11">
        <v>6.87</v>
      </c>
      <c r="P20" s="11">
        <f t="shared" ref="P20:P23" si="17">STANDARDIZE(O20,$O$41,$O$42)*-1</f>
        <v>0.7522090876</v>
      </c>
      <c r="Q20" s="11">
        <f t="shared" si="3"/>
        <v>3.423361062</v>
      </c>
      <c r="R20" s="11">
        <f t="shared" si="4"/>
        <v>0.5705601771</v>
      </c>
      <c r="S20" s="11">
        <v>6.0</v>
      </c>
      <c r="T20" s="11">
        <v>182.0</v>
      </c>
      <c r="U20" s="11">
        <v>150.0</v>
      </c>
      <c r="V20" s="14"/>
      <c r="W20" s="11">
        <v>8.0</v>
      </c>
      <c r="X20" s="11">
        <v>24.0</v>
      </c>
      <c r="Y20" s="11">
        <v>0.0</v>
      </c>
      <c r="Z20" s="11">
        <v>28.0</v>
      </c>
      <c r="AA20" s="11">
        <v>52.0</v>
      </c>
      <c r="AB20" s="11">
        <v>6.5</v>
      </c>
      <c r="AC20" s="14"/>
      <c r="AD20" s="11"/>
      <c r="AE20" s="11"/>
      <c r="AF20" s="11"/>
      <c r="AG20" s="11"/>
      <c r="AH20" s="11">
        <v>0.0</v>
      </c>
      <c r="AI20" s="11"/>
      <c r="AJ20" s="14"/>
      <c r="AK20" s="11">
        <v>11.0</v>
      </c>
      <c r="AL20" s="11">
        <v>79.0</v>
      </c>
      <c r="AM20" s="11">
        <v>0.0</v>
      </c>
      <c r="AN20" s="11">
        <v>77.0</v>
      </c>
      <c r="AO20" s="11">
        <v>156.0</v>
      </c>
      <c r="AP20" s="11">
        <v>14.1818181818182</v>
      </c>
      <c r="AQ20" s="14"/>
      <c r="AR20" s="11">
        <v>13.0</v>
      </c>
      <c r="AS20" s="11">
        <v>99.0</v>
      </c>
      <c r="AT20" s="11">
        <v>1.0</v>
      </c>
      <c r="AU20" s="11">
        <v>100.0</v>
      </c>
      <c r="AV20" s="11">
        <v>200.0</v>
      </c>
      <c r="AW20" s="11">
        <v>15.3846153846154</v>
      </c>
      <c r="AX20" s="14"/>
      <c r="AY20" s="11">
        <v>13.0</v>
      </c>
      <c r="AZ20" s="11">
        <v>77.0</v>
      </c>
      <c r="BA20" s="11">
        <v>0.0</v>
      </c>
      <c r="BB20" s="11">
        <v>125.0</v>
      </c>
      <c r="BC20" s="11">
        <v>202.0</v>
      </c>
      <c r="BD20" s="11">
        <v>15.5384615384615</v>
      </c>
      <c r="BE20" s="11"/>
    </row>
    <row r="21" ht="15.75" customHeight="1">
      <c r="A21" s="11" t="s">
        <v>267</v>
      </c>
      <c r="B21" s="11" t="s">
        <v>43</v>
      </c>
      <c r="C21" s="11">
        <v>68.13</v>
      </c>
      <c r="D21" s="11">
        <v>196.0</v>
      </c>
      <c r="E21" s="11">
        <v>4.48</v>
      </c>
      <c r="F21" s="11">
        <f t="shared" si="1"/>
        <v>1.022744954</v>
      </c>
      <c r="G21" s="11">
        <v>17.0</v>
      </c>
      <c r="H21" s="11">
        <f t="shared" si="15"/>
        <v>-0.7302677995</v>
      </c>
      <c r="I21" s="11">
        <v>35.0</v>
      </c>
      <c r="J21" s="11">
        <f t="shared" si="13"/>
        <v>0.4751276341</v>
      </c>
      <c r="K21" s="11">
        <v>118.0</v>
      </c>
      <c r="L21" s="11">
        <f t="shared" si="14"/>
        <v>-0.04484324256</v>
      </c>
      <c r="M21" s="11">
        <v>4.15</v>
      </c>
      <c r="N21" s="11">
        <f t="shared" si="16"/>
        <v>0.9823067701</v>
      </c>
      <c r="O21" s="11">
        <v>7.15</v>
      </c>
      <c r="P21" s="11">
        <f t="shared" si="17"/>
        <v>-0.8205917319</v>
      </c>
      <c r="Q21" s="11">
        <f t="shared" si="3"/>
        <v>0.8844765841</v>
      </c>
      <c r="R21" s="11">
        <f t="shared" si="4"/>
        <v>0.147412764</v>
      </c>
      <c r="S21" s="11">
        <v>7.0</v>
      </c>
      <c r="T21" s="11">
        <v>230.0</v>
      </c>
      <c r="U21" s="11">
        <v>181.0</v>
      </c>
      <c r="V21" s="14"/>
      <c r="W21" s="11">
        <v>2.0</v>
      </c>
      <c r="X21" s="11">
        <v>0.0</v>
      </c>
      <c r="Y21" s="11">
        <v>0.0</v>
      </c>
      <c r="Z21" s="11">
        <v>9.0</v>
      </c>
      <c r="AA21" s="11">
        <v>9.0</v>
      </c>
      <c r="AB21" s="11">
        <v>4.5</v>
      </c>
      <c r="AC21" s="14"/>
      <c r="AD21" s="11">
        <v>5.0</v>
      </c>
      <c r="AE21" s="11">
        <v>89.0</v>
      </c>
      <c r="AF21" s="11">
        <v>0.0</v>
      </c>
      <c r="AG21" s="11">
        <v>3.0</v>
      </c>
      <c r="AH21" s="11">
        <v>92.0</v>
      </c>
      <c r="AI21" s="11">
        <v>18.4</v>
      </c>
      <c r="AJ21" s="14"/>
      <c r="AK21" s="11">
        <v>6.0</v>
      </c>
      <c r="AL21" s="11">
        <v>51.0</v>
      </c>
      <c r="AM21" s="11">
        <v>0.0</v>
      </c>
      <c r="AN21" s="11">
        <v>51.0</v>
      </c>
      <c r="AO21" s="11">
        <v>102.0</v>
      </c>
      <c r="AP21" s="11">
        <v>17.0</v>
      </c>
      <c r="AQ21" s="14"/>
      <c r="AR21" s="11">
        <v>10.0</v>
      </c>
      <c r="AS21" s="11">
        <v>51.0</v>
      </c>
      <c r="AT21" s="11">
        <v>0.0</v>
      </c>
      <c r="AU21" s="11">
        <v>150.0</v>
      </c>
      <c r="AV21" s="11">
        <v>201.0</v>
      </c>
      <c r="AW21" s="11">
        <v>20.1</v>
      </c>
      <c r="AX21" s="14"/>
      <c r="AY21" s="11">
        <v>16.0</v>
      </c>
      <c r="AZ21" s="11">
        <v>240.0</v>
      </c>
      <c r="BA21" s="11">
        <v>0.0</v>
      </c>
      <c r="BB21" s="11">
        <v>123.0</v>
      </c>
      <c r="BC21" s="11">
        <v>363.0</v>
      </c>
      <c r="BD21" s="11">
        <v>22.6875</v>
      </c>
      <c r="BE21" s="11"/>
    </row>
    <row r="22" ht="15.75" customHeight="1">
      <c r="A22" s="11" t="s">
        <v>273</v>
      </c>
      <c r="B22" s="11" t="s">
        <v>43</v>
      </c>
      <c r="C22" s="11">
        <v>71.38</v>
      </c>
      <c r="D22" s="11">
        <v>227.0</v>
      </c>
      <c r="E22" s="11">
        <v>4.37</v>
      </c>
      <c r="F22" s="11">
        <f t="shared" si="1"/>
        <v>1.815615804</v>
      </c>
      <c r="G22" s="11">
        <v>31.0</v>
      </c>
      <c r="H22" s="11">
        <f t="shared" si="15"/>
        <v>2.001941037</v>
      </c>
      <c r="I22" s="11">
        <v>33.5</v>
      </c>
      <c r="J22" s="11">
        <f t="shared" si="13"/>
        <v>-0.04319342128</v>
      </c>
      <c r="K22" s="11">
        <v>121.0</v>
      </c>
      <c r="L22" s="11">
        <f t="shared" si="14"/>
        <v>0.5701497983</v>
      </c>
      <c r="M22" s="11">
        <v>4.38</v>
      </c>
      <c r="N22" s="11">
        <f t="shared" si="16"/>
        <v>-0.5073452549</v>
      </c>
      <c r="O22" s="11">
        <v>6.96</v>
      </c>
      <c r="P22" s="11">
        <f t="shared" si="17"/>
        <v>0.246665967</v>
      </c>
      <c r="Q22" s="11">
        <f t="shared" si="3"/>
        <v>4.08383393</v>
      </c>
      <c r="R22" s="11">
        <f t="shared" si="4"/>
        <v>0.6806389883</v>
      </c>
      <c r="S22" s="11">
        <v>3.0</v>
      </c>
      <c r="T22" s="11">
        <v>96.0</v>
      </c>
      <c r="U22" s="11">
        <v>85.0</v>
      </c>
      <c r="V22" s="14"/>
      <c r="W22" s="11">
        <v>16.0</v>
      </c>
      <c r="X22" s="11">
        <v>170.0</v>
      </c>
      <c r="Y22" s="11">
        <v>0.0</v>
      </c>
      <c r="Z22" s="11">
        <v>30.0</v>
      </c>
      <c r="AA22" s="11">
        <v>200.0</v>
      </c>
      <c r="AB22" s="11">
        <v>12.5</v>
      </c>
      <c r="AC22" s="14"/>
      <c r="AD22" s="11">
        <v>16.0</v>
      </c>
      <c r="AE22" s="11">
        <v>306.0</v>
      </c>
      <c r="AF22" s="11">
        <v>0.0</v>
      </c>
      <c r="AG22" s="11">
        <v>49.0</v>
      </c>
      <c r="AH22" s="11">
        <v>355.0</v>
      </c>
      <c r="AI22" s="11">
        <v>22.1875</v>
      </c>
      <c r="AJ22" s="14"/>
      <c r="AK22" s="11">
        <v>14.0</v>
      </c>
      <c r="AL22" s="11">
        <v>79.0</v>
      </c>
      <c r="AM22" s="11">
        <v>0.0</v>
      </c>
      <c r="AN22" s="11">
        <v>82.0</v>
      </c>
      <c r="AO22" s="11">
        <v>161.0</v>
      </c>
      <c r="AP22" s="11">
        <v>11.5</v>
      </c>
      <c r="AQ22" s="14"/>
      <c r="AR22" s="11">
        <v>11.0</v>
      </c>
      <c r="AS22" s="11">
        <v>59.0</v>
      </c>
      <c r="AT22" s="11">
        <v>0.0</v>
      </c>
      <c r="AU22" s="11">
        <v>36.0</v>
      </c>
      <c r="AV22" s="11">
        <v>95.0</v>
      </c>
      <c r="AW22" s="11">
        <v>8.63636363636364</v>
      </c>
      <c r="AX22" s="14"/>
      <c r="AY22" s="11"/>
      <c r="AZ22" s="11"/>
      <c r="BA22" s="11"/>
      <c r="BB22" s="11"/>
      <c r="BC22" s="11">
        <v>0.0</v>
      </c>
      <c r="BD22" s="11"/>
      <c r="BE22" s="11"/>
    </row>
    <row r="23" ht="15.75" customHeight="1">
      <c r="A23" s="11" t="s">
        <v>286</v>
      </c>
      <c r="B23" s="11" t="s">
        <v>43</v>
      </c>
      <c r="C23" s="11">
        <v>73.38</v>
      </c>
      <c r="D23" s="11">
        <v>230.0</v>
      </c>
      <c r="E23" s="11">
        <v>4.6</v>
      </c>
      <c r="F23" s="11">
        <f t="shared" si="1"/>
        <v>0.1577949358</v>
      </c>
      <c r="G23" s="11">
        <v>24.0</v>
      </c>
      <c r="H23" s="11">
        <f t="shared" si="15"/>
        <v>0.6358366185</v>
      </c>
      <c r="I23" s="11">
        <v>31.5</v>
      </c>
      <c r="J23" s="11">
        <f t="shared" si="13"/>
        <v>-0.7342881617</v>
      </c>
      <c r="K23" s="11">
        <v>118.0</v>
      </c>
      <c r="L23" s="11">
        <f t="shared" si="14"/>
        <v>-0.04484324256</v>
      </c>
      <c r="M23" s="11">
        <v>4.24</v>
      </c>
      <c r="N23" s="11">
        <f t="shared" si="16"/>
        <v>0.399399456</v>
      </c>
      <c r="O23" s="11">
        <v>6.75</v>
      </c>
      <c r="P23" s="11">
        <f t="shared" si="17"/>
        <v>1.426266582</v>
      </c>
      <c r="Q23" s="11">
        <f t="shared" si="3"/>
        <v>1.840166188</v>
      </c>
      <c r="R23" s="11">
        <f t="shared" si="4"/>
        <v>0.3066943646</v>
      </c>
      <c r="S23" s="11">
        <v>2.0</v>
      </c>
      <c r="T23" s="11">
        <v>48.0</v>
      </c>
      <c r="U23" s="11">
        <v>43.0</v>
      </c>
      <c r="V23" s="14"/>
      <c r="W23" s="11">
        <v>13.0</v>
      </c>
      <c r="X23" s="11">
        <v>677.0</v>
      </c>
      <c r="Y23" s="11">
        <v>0.0</v>
      </c>
      <c r="Z23" s="11">
        <v>0.0</v>
      </c>
      <c r="AA23" s="11">
        <v>677.0</v>
      </c>
      <c r="AB23" s="11">
        <v>52.0769230769231</v>
      </c>
      <c r="AC23" s="14"/>
      <c r="AD23" s="11">
        <v>16.0</v>
      </c>
      <c r="AE23" s="11">
        <v>927.0</v>
      </c>
      <c r="AF23" s="11">
        <v>0.0</v>
      </c>
      <c r="AG23" s="11">
        <v>4.0</v>
      </c>
      <c r="AH23" s="11">
        <v>931.0</v>
      </c>
      <c r="AI23" s="11">
        <v>58.1875</v>
      </c>
      <c r="AJ23" s="14"/>
      <c r="AK23" s="11">
        <v>6.0</v>
      </c>
      <c r="AL23" s="11">
        <v>301.0</v>
      </c>
      <c r="AM23" s="11">
        <v>0.0</v>
      </c>
      <c r="AN23" s="11">
        <v>0.0</v>
      </c>
      <c r="AO23" s="11">
        <v>301.0</v>
      </c>
      <c r="AP23" s="11">
        <v>50.1666666666667</v>
      </c>
      <c r="AQ23" s="14"/>
      <c r="AR23" s="11">
        <v>12.0</v>
      </c>
      <c r="AS23" s="11">
        <v>781.0</v>
      </c>
      <c r="AT23" s="11">
        <v>0.0</v>
      </c>
      <c r="AU23" s="11">
        <v>5.0</v>
      </c>
      <c r="AV23" s="11">
        <v>786.0</v>
      </c>
      <c r="AW23" s="11">
        <v>65.5</v>
      </c>
      <c r="AX23" s="14"/>
      <c r="AY23" s="11">
        <v>15.0</v>
      </c>
      <c r="AZ23" s="11">
        <v>943.0</v>
      </c>
      <c r="BA23" s="11">
        <v>0.0</v>
      </c>
      <c r="BB23" s="11">
        <v>2.0</v>
      </c>
      <c r="BC23" s="11">
        <v>945.0</v>
      </c>
      <c r="BD23" s="11">
        <v>63.0</v>
      </c>
      <c r="BE23" s="11"/>
    </row>
    <row r="24" ht="15.75" customHeight="1">
      <c r="A24" s="11" t="s">
        <v>302</v>
      </c>
      <c r="B24" s="11" t="s">
        <v>43</v>
      </c>
      <c r="C24" s="11">
        <v>71.0</v>
      </c>
      <c r="D24" s="11">
        <v>219.0</v>
      </c>
      <c r="E24" s="11">
        <v>4.65</v>
      </c>
      <c r="F24" s="11">
        <f t="shared" si="1"/>
        <v>-0.2026009052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>
        <f t="shared" si="3"/>
        <v>-0.2026009052</v>
      </c>
      <c r="R24" s="11">
        <f t="shared" si="4"/>
        <v>-0.2026009052</v>
      </c>
      <c r="S24" s="11">
        <v>4.0</v>
      </c>
      <c r="T24" s="11">
        <v>131.0</v>
      </c>
      <c r="U24" s="11">
        <v>112.0</v>
      </c>
      <c r="V24" s="14"/>
      <c r="W24" s="11"/>
      <c r="X24" s="11"/>
      <c r="Y24" s="11"/>
      <c r="Z24" s="11"/>
      <c r="AA24" s="11">
        <v>0.0</v>
      </c>
      <c r="AB24" s="11"/>
      <c r="AC24" s="14"/>
      <c r="AD24" s="11"/>
      <c r="AE24" s="11"/>
      <c r="AF24" s="11"/>
      <c r="AG24" s="11"/>
      <c r="AH24" s="11">
        <v>0.0</v>
      </c>
      <c r="AI24" s="11"/>
      <c r="AJ24" s="14"/>
      <c r="AK24" s="11"/>
      <c r="AL24" s="11"/>
      <c r="AM24" s="11"/>
      <c r="AN24" s="11"/>
      <c r="AO24" s="11">
        <v>0.0</v>
      </c>
      <c r="AP24" s="11"/>
      <c r="AQ24" s="14"/>
      <c r="AR24" s="11"/>
      <c r="AS24" s="11"/>
      <c r="AT24" s="11"/>
      <c r="AU24" s="11"/>
      <c r="AV24" s="11">
        <v>0.0</v>
      </c>
      <c r="AW24" s="11"/>
      <c r="AX24" s="14"/>
      <c r="AY24" s="11"/>
      <c r="AZ24" s="11"/>
      <c r="BA24" s="11"/>
      <c r="BB24" s="11"/>
      <c r="BC24" s="11">
        <v>0.0</v>
      </c>
      <c r="BD24" s="11"/>
      <c r="BE24" s="11"/>
    </row>
    <row r="25" ht="15.75" customHeight="1">
      <c r="A25" s="11" t="s">
        <v>320</v>
      </c>
      <c r="B25" s="11" t="s">
        <v>43</v>
      </c>
      <c r="C25" s="11">
        <v>72.38</v>
      </c>
      <c r="D25" s="11">
        <v>221.0</v>
      </c>
      <c r="E25" s="11">
        <v>4.55</v>
      </c>
      <c r="F25" s="11">
        <f t="shared" si="1"/>
        <v>0.5181907767</v>
      </c>
      <c r="G25" s="11">
        <v>17.0</v>
      </c>
      <c r="H25" s="11">
        <f t="shared" ref="H25:H31" si="18">STANDARDIZE(G25,$G$41,$G$42)</f>
        <v>-0.7302677995</v>
      </c>
      <c r="I25" s="11">
        <v>35.5</v>
      </c>
      <c r="J25" s="11">
        <f t="shared" ref="J25:J26" si="19">STANDARDIZE(I25,$I$41,$I$42)</f>
        <v>0.6479013192</v>
      </c>
      <c r="K25" s="11">
        <v>118.0</v>
      </c>
      <c r="L25" s="11">
        <f t="shared" ref="L25:L26" si="20">STANDARDIZE(K25,$K$41,$K$42)</f>
        <v>-0.04484324256</v>
      </c>
      <c r="M25" s="11"/>
      <c r="N25" s="11"/>
      <c r="O25" s="11"/>
      <c r="P25" s="11"/>
      <c r="Q25" s="11">
        <f t="shared" si="3"/>
        <v>0.3909810538</v>
      </c>
      <c r="R25" s="11">
        <f t="shared" si="4"/>
        <v>0.09774526346</v>
      </c>
      <c r="S25" s="11"/>
      <c r="T25" s="11"/>
      <c r="U25" s="11"/>
      <c r="V25" s="14"/>
      <c r="W25" s="11">
        <v>2.0</v>
      </c>
      <c r="X25" s="11">
        <v>0.0</v>
      </c>
      <c r="Y25" s="11">
        <v>0.0</v>
      </c>
      <c r="Z25" s="11">
        <v>5.0</v>
      </c>
      <c r="AA25" s="11">
        <v>5.0</v>
      </c>
      <c r="AB25" s="11">
        <v>2.5</v>
      </c>
      <c r="AC25" s="14"/>
      <c r="AD25" s="11"/>
      <c r="AE25" s="11"/>
      <c r="AF25" s="11"/>
      <c r="AG25" s="11"/>
      <c r="AH25" s="11">
        <v>0.0</v>
      </c>
      <c r="AI25" s="11"/>
      <c r="AJ25" s="14"/>
      <c r="AK25" s="11"/>
      <c r="AL25" s="11"/>
      <c r="AM25" s="11"/>
      <c r="AN25" s="11"/>
      <c r="AO25" s="11">
        <v>0.0</v>
      </c>
      <c r="AP25" s="11"/>
      <c r="AQ25" s="14"/>
      <c r="AR25" s="11"/>
      <c r="AS25" s="11"/>
      <c r="AT25" s="11"/>
      <c r="AU25" s="11"/>
      <c r="AV25" s="11">
        <v>0.0</v>
      </c>
      <c r="AW25" s="11"/>
      <c r="AX25" s="14"/>
      <c r="AY25" s="11"/>
      <c r="AZ25" s="11"/>
      <c r="BA25" s="11"/>
      <c r="BB25" s="11"/>
      <c r="BC25" s="11">
        <v>0.0</v>
      </c>
      <c r="BD25" s="11"/>
      <c r="BE25" s="11"/>
    </row>
    <row r="26" ht="15.75" customHeight="1">
      <c r="A26" s="11" t="s">
        <v>324</v>
      </c>
      <c r="B26" s="11" t="s">
        <v>43</v>
      </c>
      <c r="C26" s="11">
        <v>69.5</v>
      </c>
      <c r="D26" s="11">
        <v>210.0</v>
      </c>
      <c r="E26" s="11">
        <v>4.5</v>
      </c>
      <c r="F26" s="11">
        <f t="shared" si="1"/>
        <v>0.8785866176</v>
      </c>
      <c r="G26" s="11">
        <v>25.0</v>
      </c>
      <c r="H26" s="11">
        <f t="shared" si="18"/>
        <v>0.8309943925</v>
      </c>
      <c r="I26" s="11">
        <v>38.5</v>
      </c>
      <c r="J26" s="11">
        <f t="shared" si="19"/>
        <v>1.68454343</v>
      </c>
      <c r="K26" s="11">
        <v>130.0</v>
      </c>
      <c r="L26" s="11">
        <f t="shared" si="20"/>
        <v>2.415128921</v>
      </c>
      <c r="M26" s="11">
        <v>4.25</v>
      </c>
      <c r="N26" s="11">
        <f t="shared" ref="N26:N31" si="21">STANDARDIZE(M26,$M$41,$M$42)*-1</f>
        <v>0.3346319766</v>
      </c>
      <c r="O26" s="11">
        <v>6.87</v>
      </c>
      <c r="P26" s="11">
        <f t="shared" ref="P26:P28" si="22">STANDARDIZE(O26,$O$41,$O$42)*-1</f>
        <v>0.7522090876</v>
      </c>
      <c r="Q26" s="11">
        <f t="shared" si="3"/>
        <v>6.896094425</v>
      </c>
      <c r="R26" s="11">
        <f t="shared" si="4"/>
        <v>1.149349071</v>
      </c>
      <c r="S26" s="11"/>
      <c r="T26" s="11"/>
      <c r="U26" s="11"/>
      <c r="V26" s="14"/>
      <c r="W26" s="11"/>
      <c r="X26" s="11"/>
      <c r="Y26" s="11"/>
      <c r="Z26" s="11"/>
      <c r="AA26" s="11">
        <v>0.0</v>
      </c>
      <c r="AB26" s="11"/>
      <c r="AC26" s="14"/>
      <c r="AD26" s="11"/>
      <c r="AE26" s="11"/>
      <c r="AF26" s="11"/>
      <c r="AG26" s="11"/>
      <c r="AH26" s="11">
        <v>0.0</v>
      </c>
      <c r="AI26" s="11"/>
      <c r="AJ26" s="14"/>
      <c r="AK26" s="11"/>
      <c r="AL26" s="11"/>
      <c r="AM26" s="11"/>
      <c r="AN26" s="11"/>
      <c r="AO26" s="11">
        <v>0.0</v>
      </c>
      <c r="AP26" s="11"/>
      <c r="AQ26" s="14"/>
      <c r="AR26" s="11"/>
      <c r="AS26" s="11"/>
      <c r="AT26" s="11"/>
      <c r="AU26" s="11"/>
      <c r="AV26" s="11">
        <v>0.0</v>
      </c>
      <c r="AW26" s="11"/>
      <c r="AX26" s="14"/>
      <c r="AY26" s="11"/>
      <c r="AZ26" s="11"/>
      <c r="BA26" s="11"/>
      <c r="BB26" s="11"/>
      <c r="BC26" s="11">
        <v>0.0</v>
      </c>
      <c r="BD26" s="11"/>
      <c r="BE26" s="11"/>
    </row>
    <row r="27" ht="15.75" customHeight="1">
      <c r="A27" s="11" t="s">
        <v>326</v>
      </c>
      <c r="B27" s="11" t="s">
        <v>43</v>
      </c>
      <c r="C27" s="11">
        <v>69.0</v>
      </c>
      <c r="D27" s="11">
        <v>209.0</v>
      </c>
      <c r="E27" s="11">
        <v>4.54</v>
      </c>
      <c r="F27" s="11">
        <f t="shared" si="1"/>
        <v>0.5902699449</v>
      </c>
      <c r="G27" s="11">
        <v>20.0</v>
      </c>
      <c r="H27" s="11">
        <f t="shared" si="18"/>
        <v>-0.1447944775</v>
      </c>
      <c r="I27" s="11"/>
      <c r="J27" s="11"/>
      <c r="K27" s="11"/>
      <c r="L27" s="11"/>
      <c r="M27" s="11">
        <v>4.43</v>
      </c>
      <c r="N27" s="11">
        <f t="shared" si="21"/>
        <v>-0.8311826516</v>
      </c>
      <c r="O27" s="11">
        <v>7.21</v>
      </c>
      <c r="P27" s="11">
        <f t="shared" si="22"/>
        <v>-1.157620479</v>
      </c>
      <c r="Q27" s="11">
        <f t="shared" si="3"/>
        <v>-1.543327663</v>
      </c>
      <c r="R27" s="11">
        <f t="shared" si="4"/>
        <v>-0.3858319158</v>
      </c>
      <c r="S27" s="11"/>
      <c r="T27" s="11"/>
      <c r="U27" s="11"/>
      <c r="V27" s="14"/>
      <c r="W27" s="11"/>
      <c r="X27" s="11"/>
      <c r="Y27" s="11"/>
      <c r="Z27" s="11"/>
      <c r="AA27" s="11">
        <v>0.0</v>
      </c>
      <c r="AB27" s="11"/>
      <c r="AC27" s="14"/>
      <c r="AD27" s="11"/>
      <c r="AE27" s="11"/>
      <c r="AF27" s="11"/>
      <c r="AG27" s="11"/>
      <c r="AH27" s="11">
        <v>0.0</v>
      </c>
      <c r="AI27" s="11"/>
      <c r="AJ27" s="14"/>
      <c r="AK27" s="11"/>
      <c r="AL27" s="11"/>
      <c r="AM27" s="11"/>
      <c r="AN27" s="11"/>
      <c r="AO27" s="11">
        <v>0.0</v>
      </c>
      <c r="AP27" s="11"/>
      <c r="AQ27" s="14"/>
      <c r="AR27" s="11"/>
      <c r="AS27" s="11"/>
      <c r="AT27" s="11"/>
      <c r="AU27" s="11"/>
      <c r="AV27" s="11">
        <v>0.0</v>
      </c>
      <c r="AW27" s="11"/>
      <c r="AX27" s="14"/>
      <c r="AY27" s="11"/>
      <c r="AZ27" s="11"/>
      <c r="BA27" s="11"/>
      <c r="BB27" s="11"/>
      <c r="BC27" s="11">
        <v>0.0</v>
      </c>
      <c r="BD27" s="11"/>
      <c r="BE27" s="11"/>
    </row>
    <row r="28" ht="15.75" customHeight="1">
      <c r="A28" s="11" t="s">
        <v>329</v>
      </c>
      <c r="B28" s="11" t="s">
        <v>43</v>
      </c>
      <c r="C28" s="11">
        <v>71.13</v>
      </c>
      <c r="D28" s="11">
        <v>208.0</v>
      </c>
      <c r="E28" s="11">
        <v>4.55</v>
      </c>
      <c r="F28" s="11">
        <f t="shared" si="1"/>
        <v>0.5181907767</v>
      </c>
      <c r="G28" s="11">
        <v>15.0</v>
      </c>
      <c r="H28" s="11">
        <f t="shared" si="18"/>
        <v>-1.120583347</v>
      </c>
      <c r="I28" s="11">
        <v>30.5</v>
      </c>
      <c r="J28" s="11">
        <f t="shared" ref="J28:J39" si="23">STANDARDIZE(I28,$I$41,$I$42)</f>
        <v>-1.079835532</v>
      </c>
      <c r="K28" s="11">
        <v>119.0</v>
      </c>
      <c r="L28" s="11">
        <f t="shared" ref="L28:L39" si="24">STANDARDIZE(K28,$K$41,$K$42)</f>
        <v>0.1601544377</v>
      </c>
      <c r="M28" s="11">
        <v>4.4</v>
      </c>
      <c r="N28" s="11">
        <f t="shared" si="21"/>
        <v>-0.6368802136</v>
      </c>
      <c r="O28" s="11">
        <v>7.12</v>
      </c>
      <c r="P28" s="11">
        <f t="shared" si="22"/>
        <v>-0.6520773584</v>
      </c>
      <c r="Q28" s="11">
        <f t="shared" si="3"/>
        <v>-2.811031237</v>
      </c>
      <c r="R28" s="11">
        <f t="shared" si="4"/>
        <v>-0.4685052062</v>
      </c>
      <c r="S28" s="11">
        <v>5.0</v>
      </c>
      <c r="T28" s="11">
        <v>164.0</v>
      </c>
      <c r="U28" s="11">
        <v>138.0</v>
      </c>
      <c r="V28" s="14"/>
      <c r="W28" s="11">
        <v>3.0</v>
      </c>
      <c r="X28" s="11">
        <v>9.0</v>
      </c>
      <c r="Y28" s="11">
        <v>0.0</v>
      </c>
      <c r="Z28" s="11">
        <v>30.0</v>
      </c>
      <c r="AA28" s="11">
        <v>39.0</v>
      </c>
      <c r="AB28" s="11">
        <v>13.0</v>
      </c>
      <c r="AC28" s="14"/>
      <c r="AD28" s="11"/>
      <c r="AE28" s="11"/>
      <c r="AF28" s="11"/>
      <c r="AG28" s="11"/>
      <c r="AH28" s="11">
        <v>0.0</v>
      </c>
      <c r="AI28" s="11"/>
      <c r="AJ28" s="14"/>
      <c r="AK28" s="11">
        <v>5.0</v>
      </c>
      <c r="AL28" s="11">
        <v>112.0</v>
      </c>
      <c r="AM28" s="11">
        <v>0.0</v>
      </c>
      <c r="AN28" s="11">
        <v>14.0</v>
      </c>
      <c r="AO28" s="11">
        <v>126.0</v>
      </c>
      <c r="AP28" s="11">
        <v>25.2</v>
      </c>
      <c r="AQ28" s="14"/>
      <c r="AR28" s="11">
        <v>15.0</v>
      </c>
      <c r="AS28" s="11">
        <v>283.0</v>
      </c>
      <c r="AT28" s="11">
        <v>0.0</v>
      </c>
      <c r="AU28" s="11">
        <v>164.0</v>
      </c>
      <c r="AV28" s="11">
        <v>447.0</v>
      </c>
      <c r="AW28" s="11">
        <v>29.8</v>
      </c>
      <c r="AX28" s="14"/>
      <c r="AY28" s="11">
        <v>9.0</v>
      </c>
      <c r="AZ28" s="11">
        <v>171.0</v>
      </c>
      <c r="BA28" s="11">
        <v>0.0</v>
      </c>
      <c r="BB28" s="11">
        <v>0.0</v>
      </c>
      <c r="BC28" s="11">
        <v>171.0</v>
      </c>
      <c r="BD28" s="11">
        <v>19.0</v>
      </c>
      <c r="BE28" s="11"/>
    </row>
    <row r="29" ht="15.75" customHeight="1">
      <c r="A29" s="11" t="s">
        <v>331</v>
      </c>
      <c r="B29" s="11" t="s">
        <v>43</v>
      </c>
      <c r="C29" s="11">
        <v>70.5</v>
      </c>
      <c r="D29" s="11">
        <v>223.0</v>
      </c>
      <c r="E29" s="11">
        <v>4.53</v>
      </c>
      <c r="F29" s="11">
        <f t="shared" si="1"/>
        <v>0.6623491131</v>
      </c>
      <c r="G29" s="11">
        <v>28.0</v>
      </c>
      <c r="H29" s="11">
        <f t="shared" si="18"/>
        <v>1.416467715</v>
      </c>
      <c r="I29" s="11">
        <v>35.0</v>
      </c>
      <c r="J29" s="11">
        <f t="shared" si="23"/>
        <v>0.4751276341</v>
      </c>
      <c r="K29" s="11">
        <v>115.0</v>
      </c>
      <c r="L29" s="11">
        <f t="shared" si="24"/>
        <v>-0.6598362834</v>
      </c>
      <c r="M29" s="11">
        <v>4.62</v>
      </c>
      <c r="N29" s="11">
        <f t="shared" si="21"/>
        <v>-2.061764759</v>
      </c>
      <c r="O29" s="11"/>
      <c r="P29" s="11"/>
      <c r="Q29" s="11">
        <f t="shared" si="3"/>
        <v>-0.1676565809</v>
      </c>
      <c r="R29" s="11">
        <f t="shared" si="4"/>
        <v>-0.03353131618</v>
      </c>
      <c r="S29" s="11">
        <v>6.0</v>
      </c>
      <c r="T29" s="11">
        <v>189.0</v>
      </c>
      <c r="U29" s="11">
        <v>155.0</v>
      </c>
      <c r="V29" s="14"/>
      <c r="W29" s="11">
        <v>8.0</v>
      </c>
      <c r="X29" s="11">
        <v>155.0</v>
      </c>
      <c r="Y29" s="11">
        <v>0.0</v>
      </c>
      <c r="Z29" s="11">
        <v>20.0</v>
      </c>
      <c r="AA29" s="11">
        <v>175.0</v>
      </c>
      <c r="AB29" s="11">
        <v>21.875</v>
      </c>
      <c r="AC29" s="14"/>
      <c r="AD29" s="11">
        <v>11.0</v>
      </c>
      <c r="AE29" s="11">
        <v>49.0</v>
      </c>
      <c r="AF29" s="11">
        <v>0.0</v>
      </c>
      <c r="AG29" s="11">
        <v>73.0</v>
      </c>
      <c r="AH29" s="11">
        <v>122.0</v>
      </c>
      <c r="AI29" s="11">
        <v>11.0909090909091</v>
      </c>
      <c r="AJ29" s="14"/>
      <c r="AK29" s="11"/>
      <c r="AL29" s="11"/>
      <c r="AM29" s="11"/>
      <c r="AN29" s="11"/>
      <c r="AO29" s="11">
        <v>0.0</v>
      </c>
      <c r="AP29" s="11"/>
      <c r="AQ29" s="14"/>
      <c r="AR29" s="11">
        <v>4.0</v>
      </c>
      <c r="AS29" s="11">
        <v>49.0</v>
      </c>
      <c r="AT29" s="11">
        <v>0.0</v>
      </c>
      <c r="AU29" s="11">
        <v>61.0</v>
      </c>
      <c r="AV29" s="11">
        <v>110.0</v>
      </c>
      <c r="AW29" s="11">
        <v>27.5</v>
      </c>
      <c r="AX29" s="14"/>
      <c r="AY29" s="11"/>
      <c r="AZ29" s="11"/>
      <c r="BA29" s="11"/>
      <c r="BB29" s="11"/>
      <c r="BC29" s="11">
        <v>0.0</v>
      </c>
      <c r="BD29" s="11"/>
      <c r="BE29" s="11"/>
    </row>
    <row r="30" ht="15.75" customHeight="1">
      <c r="A30" s="11" t="s">
        <v>332</v>
      </c>
      <c r="B30" s="11" t="s">
        <v>43</v>
      </c>
      <c r="C30" s="11">
        <v>70.5</v>
      </c>
      <c r="D30" s="11">
        <v>214.0</v>
      </c>
      <c r="E30" s="11">
        <v>4.66</v>
      </c>
      <c r="F30" s="11">
        <f t="shared" si="1"/>
        <v>-0.2746800734</v>
      </c>
      <c r="G30" s="11">
        <v>15.0</v>
      </c>
      <c r="H30" s="11">
        <f t="shared" si="18"/>
        <v>-1.120583347</v>
      </c>
      <c r="I30" s="11">
        <v>32.0</v>
      </c>
      <c r="J30" s="11">
        <f t="shared" si="23"/>
        <v>-0.5615144766</v>
      </c>
      <c r="K30" s="11">
        <v>118.0</v>
      </c>
      <c r="L30" s="11">
        <f t="shared" si="24"/>
        <v>-0.04484324256</v>
      </c>
      <c r="M30" s="11">
        <v>4.4</v>
      </c>
      <c r="N30" s="11">
        <f t="shared" si="21"/>
        <v>-0.6368802136</v>
      </c>
      <c r="O30" s="11">
        <v>6.88</v>
      </c>
      <c r="P30" s="11">
        <f t="shared" ref="P30:P31" si="25">STANDARDIZE(O30,$O$41,$O$42)*-1</f>
        <v>0.6960376298</v>
      </c>
      <c r="Q30" s="11">
        <f t="shared" si="3"/>
        <v>-1.942463724</v>
      </c>
      <c r="R30" s="11">
        <f t="shared" si="4"/>
        <v>-0.323743954</v>
      </c>
      <c r="S30" s="11">
        <v>2.0</v>
      </c>
      <c r="T30" s="11">
        <v>58.0</v>
      </c>
      <c r="U30" s="11">
        <v>53.0</v>
      </c>
      <c r="V30" s="14"/>
      <c r="W30" s="11">
        <v>16.0</v>
      </c>
      <c r="X30" s="11">
        <v>312.0</v>
      </c>
      <c r="Y30" s="11">
        <v>0.0</v>
      </c>
      <c r="Z30" s="11">
        <v>128.0</v>
      </c>
      <c r="AA30" s="11">
        <v>440.0</v>
      </c>
      <c r="AB30" s="11">
        <v>27.5</v>
      </c>
      <c r="AC30" s="14"/>
      <c r="AD30" s="11">
        <v>5.0</v>
      </c>
      <c r="AE30" s="11">
        <v>191.0</v>
      </c>
      <c r="AF30" s="11">
        <v>0.0</v>
      </c>
      <c r="AG30" s="11">
        <v>0.0</v>
      </c>
      <c r="AH30" s="11">
        <v>191.0</v>
      </c>
      <c r="AI30" s="11">
        <v>38.2</v>
      </c>
      <c r="AJ30" s="14"/>
      <c r="AK30" s="11"/>
      <c r="AL30" s="11"/>
      <c r="AM30" s="11"/>
      <c r="AN30" s="11"/>
      <c r="AO30" s="11">
        <v>0.0</v>
      </c>
      <c r="AP30" s="11"/>
      <c r="AQ30" s="14"/>
      <c r="AR30" s="11"/>
      <c r="AS30" s="11"/>
      <c r="AT30" s="11"/>
      <c r="AU30" s="11"/>
      <c r="AV30" s="11">
        <v>0.0</v>
      </c>
      <c r="AW30" s="11"/>
      <c r="AX30" s="14"/>
      <c r="AY30" s="11"/>
      <c r="AZ30" s="11"/>
      <c r="BA30" s="11"/>
      <c r="BB30" s="11"/>
      <c r="BC30" s="11">
        <v>0.0</v>
      </c>
      <c r="BD30" s="11"/>
      <c r="BE30" s="11"/>
    </row>
    <row r="31" ht="15.75" customHeight="1">
      <c r="A31" s="11" t="s">
        <v>334</v>
      </c>
      <c r="B31" s="11" t="s">
        <v>43</v>
      </c>
      <c r="C31" s="11">
        <v>68.25</v>
      </c>
      <c r="D31" s="11">
        <v>208.0</v>
      </c>
      <c r="E31" s="11">
        <v>4.68</v>
      </c>
      <c r="F31" s="11">
        <f t="shared" si="1"/>
        <v>-0.4188384097</v>
      </c>
      <c r="G31" s="11">
        <v>19.0</v>
      </c>
      <c r="H31" s="11">
        <f t="shared" si="18"/>
        <v>-0.3399522515</v>
      </c>
      <c r="I31" s="11">
        <v>32.5</v>
      </c>
      <c r="J31" s="11">
        <f t="shared" si="23"/>
        <v>-0.3887407915</v>
      </c>
      <c r="K31" s="11">
        <v>113.0</v>
      </c>
      <c r="L31" s="11">
        <f t="shared" si="24"/>
        <v>-1.069831644</v>
      </c>
      <c r="M31" s="11">
        <v>4.18</v>
      </c>
      <c r="N31" s="11">
        <f t="shared" si="21"/>
        <v>0.788004332</v>
      </c>
      <c r="O31" s="11">
        <v>6.95</v>
      </c>
      <c r="P31" s="11">
        <f t="shared" si="25"/>
        <v>0.3028374249</v>
      </c>
      <c r="Q31" s="11">
        <f t="shared" si="3"/>
        <v>-1.12652134</v>
      </c>
      <c r="R31" s="11">
        <f t="shared" si="4"/>
        <v>-0.1877535566</v>
      </c>
      <c r="S31" s="11"/>
      <c r="T31" s="11"/>
      <c r="U31" s="11"/>
      <c r="V31" s="14"/>
      <c r="W31" s="11"/>
      <c r="X31" s="11"/>
      <c r="Y31" s="11"/>
      <c r="Z31" s="11"/>
      <c r="AA31" s="11">
        <v>0.0</v>
      </c>
      <c r="AB31" s="11"/>
      <c r="AC31" s="14"/>
      <c r="AD31" s="11"/>
      <c r="AE31" s="11"/>
      <c r="AF31" s="11"/>
      <c r="AG31" s="11"/>
      <c r="AH31" s="11">
        <v>0.0</v>
      </c>
      <c r="AI31" s="11"/>
      <c r="AJ31" s="14"/>
      <c r="AK31" s="11"/>
      <c r="AL31" s="11"/>
      <c r="AM31" s="11"/>
      <c r="AN31" s="11"/>
      <c r="AO31" s="11">
        <v>0.0</v>
      </c>
      <c r="AP31" s="11"/>
      <c r="AQ31" s="14"/>
      <c r="AR31" s="11"/>
      <c r="AS31" s="11"/>
      <c r="AT31" s="11"/>
      <c r="AU31" s="11"/>
      <c r="AV31" s="11">
        <v>0.0</v>
      </c>
      <c r="AW31" s="11"/>
      <c r="AX31" s="14"/>
      <c r="AY31" s="11"/>
      <c r="AZ31" s="11"/>
      <c r="BA31" s="11"/>
      <c r="BB31" s="11"/>
      <c r="BC31" s="11">
        <v>0.0</v>
      </c>
      <c r="BD31" s="11"/>
      <c r="BE31" s="11"/>
    </row>
    <row r="32" ht="15.75" customHeight="1">
      <c r="A32" s="11" t="s">
        <v>348</v>
      </c>
      <c r="B32" s="11" t="s">
        <v>43</v>
      </c>
      <c r="C32" s="11">
        <v>70.25</v>
      </c>
      <c r="D32" s="11">
        <v>168.0</v>
      </c>
      <c r="E32" s="11">
        <v>4.34</v>
      </c>
      <c r="F32" s="11">
        <f t="shared" si="1"/>
        <v>2.031853309</v>
      </c>
      <c r="G32" s="11"/>
      <c r="H32" s="11"/>
      <c r="I32" s="11">
        <v>34.0</v>
      </c>
      <c r="J32" s="11">
        <f t="shared" si="23"/>
        <v>0.1295802638</v>
      </c>
      <c r="K32" s="11">
        <v>121.0</v>
      </c>
      <c r="L32" s="11">
        <f t="shared" si="24"/>
        <v>0.5701497983</v>
      </c>
      <c r="M32" s="11"/>
      <c r="N32" s="11"/>
      <c r="O32" s="11"/>
      <c r="P32" s="11"/>
      <c r="Q32" s="11">
        <f t="shared" si="3"/>
        <v>2.731583371</v>
      </c>
      <c r="R32" s="11">
        <f t="shared" si="4"/>
        <v>0.9105277902</v>
      </c>
      <c r="S32" s="11"/>
      <c r="T32" s="11"/>
      <c r="U32" s="11"/>
      <c r="V32" s="14"/>
      <c r="W32" s="11"/>
      <c r="X32" s="11"/>
      <c r="Y32" s="11"/>
      <c r="Z32" s="11"/>
      <c r="AA32" s="11">
        <v>0.0</v>
      </c>
      <c r="AB32" s="11"/>
      <c r="AC32" s="14"/>
      <c r="AD32" s="11">
        <v>1.0</v>
      </c>
      <c r="AE32" s="11">
        <v>0.0</v>
      </c>
      <c r="AF32" s="11">
        <v>0.0</v>
      </c>
      <c r="AG32" s="11">
        <v>5.0</v>
      </c>
      <c r="AH32" s="11">
        <v>5.0</v>
      </c>
      <c r="AI32" s="11">
        <v>5.0</v>
      </c>
      <c r="AJ32" s="14"/>
      <c r="AK32" s="11"/>
      <c r="AL32" s="11"/>
      <c r="AM32" s="11"/>
      <c r="AN32" s="11"/>
      <c r="AO32" s="11">
        <v>0.0</v>
      </c>
      <c r="AP32" s="11"/>
      <c r="AQ32" s="14"/>
      <c r="AR32" s="11"/>
      <c r="AS32" s="11"/>
      <c r="AT32" s="11"/>
      <c r="AU32" s="11"/>
      <c r="AV32" s="11">
        <v>0.0</v>
      </c>
      <c r="AW32" s="11"/>
      <c r="AX32" s="14"/>
      <c r="AY32" s="11"/>
      <c r="AZ32" s="11"/>
      <c r="BA32" s="11"/>
      <c r="BB32" s="11"/>
      <c r="BC32" s="11">
        <v>0.0</v>
      </c>
      <c r="BD32" s="11"/>
      <c r="BE32" s="11"/>
    </row>
    <row r="33" ht="15.75" customHeight="1">
      <c r="A33" s="11" t="s">
        <v>355</v>
      </c>
      <c r="B33" s="11" t="s">
        <v>43</v>
      </c>
      <c r="C33" s="11">
        <v>69.13</v>
      </c>
      <c r="D33" s="11">
        <v>199.0</v>
      </c>
      <c r="E33" s="11">
        <v>4.8</v>
      </c>
      <c r="F33" s="11">
        <f t="shared" si="1"/>
        <v>-1.283788428</v>
      </c>
      <c r="G33" s="11">
        <v>18.0</v>
      </c>
      <c r="H33" s="11">
        <f t="shared" ref="H33:H37" si="26">STANDARDIZE(G33,$G$41,$G$42)</f>
        <v>-0.5351100255</v>
      </c>
      <c r="I33" s="11">
        <v>32.5</v>
      </c>
      <c r="J33" s="11">
        <f t="shared" si="23"/>
        <v>-0.3887407915</v>
      </c>
      <c r="K33" s="11">
        <v>112.0</v>
      </c>
      <c r="L33" s="11">
        <f t="shared" si="24"/>
        <v>-1.274829324</v>
      </c>
      <c r="M33" s="11">
        <v>4.21</v>
      </c>
      <c r="N33" s="11">
        <f t="shared" ref="N33:N37" si="27">STANDARDIZE(M33,$M$41,$M$42)*-1</f>
        <v>0.593701894</v>
      </c>
      <c r="O33" s="11">
        <v>7.17</v>
      </c>
      <c r="P33" s="11">
        <f t="shared" ref="P33:P37" si="28">STANDARDIZE(O33,$O$41,$O$42)*-1</f>
        <v>-0.9329346476</v>
      </c>
      <c r="Q33" s="11">
        <f t="shared" si="3"/>
        <v>-3.821701323</v>
      </c>
      <c r="R33" s="11">
        <f t="shared" si="4"/>
        <v>-0.6369502205</v>
      </c>
      <c r="S33" s="11"/>
      <c r="T33" s="11"/>
      <c r="U33" s="11"/>
      <c r="V33" s="14"/>
      <c r="W33" s="11">
        <v>1.0</v>
      </c>
      <c r="X33" s="11">
        <v>9.0</v>
      </c>
      <c r="Y33" s="11">
        <v>0.0</v>
      </c>
      <c r="Z33" s="11">
        <v>0.0</v>
      </c>
      <c r="AA33" s="11">
        <v>9.0</v>
      </c>
      <c r="AB33" s="11">
        <v>9.0</v>
      </c>
      <c r="AC33" s="14"/>
      <c r="AD33" s="11"/>
      <c r="AE33" s="11"/>
      <c r="AF33" s="11"/>
      <c r="AG33" s="11"/>
      <c r="AH33" s="11">
        <v>0.0</v>
      </c>
      <c r="AI33" s="11"/>
      <c r="AJ33" s="14"/>
      <c r="AK33" s="11"/>
      <c r="AL33" s="11"/>
      <c r="AM33" s="11"/>
      <c r="AN33" s="11"/>
      <c r="AO33" s="11">
        <v>0.0</v>
      </c>
      <c r="AP33" s="11"/>
      <c r="AQ33" s="14"/>
      <c r="AR33" s="11"/>
      <c r="AS33" s="11"/>
      <c r="AT33" s="11"/>
      <c r="AU33" s="11"/>
      <c r="AV33" s="11">
        <v>0.0</v>
      </c>
      <c r="AW33" s="11"/>
      <c r="AX33" s="14"/>
      <c r="AY33" s="11"/>
      <c r="AZ33" s="11"/>
      <c r="BA33" s="11"/>
      <c r="BB33" s="11"/>
      <c r="BC33" s="11">
        <v>0.0</v>
      </c>
      <c r="BD33" s="11"/>
      <c r="BE33" s="11"/>
    </row>
    <row r="34" ht="15.75" customHeight="1">
      <c r="A34" s="11" t="s">
        <v>358</v>
      </c>
      <c r="B34" s="11" t="s">
        <v>43</v>
      </c>
      <c r="C34" s="11">
        <v>70.25</v>
      </c>
      <c r="D34" s="11">
        <v>214.0</v>
      </c>
      <c r="E34" s="11">
        <v>4.73</v>
      </c>
      <c r="F34" s="11">
        <f t="shared" si="1"/>
        <v>-0.7792342507</v>
      </c>
      <c r="G34" s="11">
        <v>21.0</v>
      </c>
      <c r="H34" s="11">
        <f t="shared" si="26"/>
        <v>0.05036329652</v>
      </c>
      <c r="I34" s="11">
        <v>39.0</v>
      </c>
      <c r="J34" s="11">
        <f t="shared" si="23"/>
        <v>1.857317115</v>
      </c>
      <c r="K34" s="11">
        <v>125.0</v>
      </c>
      <c r="L34" s="11">
        <f t="shared" si="24"/>
        <v>1.390140519</v>
      </c>
      <c r="M34" s="11">
        <v>4.09</v>
      </c>
      <c r="N34" s="11">
        <f t="shared" si="27"/>
        <v>1.370911646</v>
      </c>
      <c r="O34" s="11">
        <v>6.85</v>
      </c>
      <c r="P34" s="11">
        <f t="shared" si="28"/>
        <v>0.8645520033</v>
      </c>
      <c r="Q34" s="11">
        <f t="shared" si="3"/>
        <v>4.75405033</v>
      </c>
      <c r="R34" s="11">
        <f t="shared" si="4"/>
        <v>0.7923417216</v>
      </c>
      <c r="S34" s="11">
        <v>6.0</v>
      </c>
      <c r="T34" s="11">
        <v>190.0</v>
      </c>
      <c r="U34" s="11">
        <v>156.0</v>
      </c>
      <c r="V34" s="14"/>
      <c r="W34" s="11">
        <v>1.0</v>
      </c>
      <c r="X34" s="11">
        <v>0.0</v>
      </c>
      <c r="Y34" s="11">
        <v>0.0</v>
      </c>
      <c r="Z34" s="11">
        <v>17.0</v>
      </c>
      <c r="AA34" s="11">
        <v>17.0</v>
      </c>
      <c r="AB34" s="11">
        <v>17.0</v>
      </c>
      <c r="AC34" s="14"/>
      <c r="AD34" s="11">
        <v>9.0</v>
      </c>
      <c r="AE34" s="11">
        <v>34.0</v>
      </c>
      <c r="AF34" s="11">
        <v>0.0</v>
      </c>
      <c r="AG34" s="11">
        <v>133.0</v>
      </c>
      <c r="AH34" s="11">
        <v>167.0</v>
      </c>
      <c r="AI34" s="11">
        <v>18.5555555555556</v>
      </c>
      <c r="AJ34" s="14"/>
      <c r="AK34" s="11">
        <v>16.0</v>
      </c>
      <c r="AL34" s="11">
        <v>73.0</v>
      </c>
      <c r="AM34" s="11">
        <v>0.0</v>
      </c>
      <c r="AN34" s="11">
        <v>299.0</v>
      </c>
      <c r="AO34" s="11">
        <v>372.0</v>
      </c>
      <c r="AP34" s="11">
        <v>23.25</v>
      </c>
      <c r="AQ34" s="14"/>
      <c r="AR34" s="11">
        <v>16.0</v>
      </c>
      <c r="AS34" s="11">
        <v>238.0</v>
      </c>
      <c r="AT34" s="11">
        <v>0.0</v>
      </c>
      <c r="AU34" s="11">
        <v>209.0</v>
      </c>
      <c r="AV34" s="11">
        <v>447.0</v>
      </c>
      <c r="AW34" s="11">
        <v>27.9375</v>
      </c>
      <c r="AX34" s="14"/>
      <c r="AY34" s="11">
        <v>10.0</v>
      </c>
      <c r="AZ34" s="11">
        <v>195.0</v>
      </c>
      <c r="BA34" s="11">
        <v>0.0</v>
      </c>
      <c r="BB34" s="11">
        <v>102.0</v>
      </c>
      <c r="BC34" s="11">
        <v>297.0</v>
      </c>
      <c r="BD34" s="11">
        <v>29.7</v>
      </c>
      <c r="BE34" s="11"/>
    </row>
    <row r="35" ht="15.75" customHeight="1">
      <c r="A35" s="11" t="s">
        <v>360</v>
      </c>
      <c r="B35" s="11" t="s">
        <v>43</v>
      </c>
      <c r="C35" s="11">
        <v>65.75</v>
      </c>
      <c r="D35" s="11">
        <v>190.0</v>
      </c>
      <c r="E35" s="11">
        <v>4.8</v>
      </c>
      <c r="F35" s="11">
        <f t="shared" si="1"/>
        <v>-1.283788428</v>
      </c>
      <c r="G35" s="11">
        <v>15.0</v>
      </c>
      <c r="H35" s="11">
        <f t="shared" si="26"/>
        <v>-1.120583347</v>
      </c>
      <c r="I35" s="11">
        <v>34.0</v>
      </c>
      <c r="J35" s="11">
        <f t="shared" si="23"/>
        <v>0.1295802638</v>
      </c>
      <c r="K35" s="11">
        <v>114.0</v>
      </c>
      <c r="L35" s="11">
        <f t="shared" si="24"/>
        <v>-0.8648339637</v>
      </c>
      <c r="M35" s="11">
        <v>4.25</v>
      </c>
      <c r="N35" s="11">
        <f t="shared" si="27"/>
        <v>0.3346319766</v>
      </c>
      <c r="O35" s="11">
        <v>6.97</v>
      </c>
      <c r="P35" s="11">
        <f t="shared" si="28"/>
        <v>0.1904945092</v>
      </c>
      <c r="Q35" s="11">
        <f t="shared" si="3"/>
        <v>-2.614498989</v>
      </c>
      <c r="R35" s="11">
        <f t="shared" si="4"/>
        <v>-0.4357498316</v>
      </c>
      <c r="S35" s="11"/>
      <c r="T35" s="11"/>
      <c r="U35" s="11"/>
      <c r="V35" s="14"/>
      <c r="W35" s="11"/>
      <c r="X35" s="11"/>
      <c r="Y35" s="11"/>
      <c r="Z35" s="11"/>
      <c r="AA35" s="11">
        <v>0.0</v>
      </c>
      <c r="AB35" s="11"/>
      <c r="AC35" s="14"/>
      <c r="AD35" s="11"/>
      <c r="AE35" s="11"/>
      <c r="AF35" s="11"/>
      <c r="AG35" s="11"/>
      <c r="AH35" s="11">
        <v>0.0</v>
      </c>
      <c r="AI35" s="11"/>
      <c r="AJ35" s="14"/>
      <c r="AK35" s="11"/>
      <c r="AL35" s="11"/>
      <c r="AM35" s="11"/>
      <c r="AN35" s="11"/>
      <c r="AO35" s="11">
        <v>0.0</v>
      </c>
      <c r="AP35" s="11"/>
      <c r="AQ35" s="14"/>
      <c r="AR35" s="11"/>
      <c r="AS35" s="11"/>
      <c r="AT35" s="11"/>
      <c r="AU35" s="11"/>
      <c r="AV35" s="11">
        <v>0.0</v>
      </c>
      <c r="AW35" s="11"/>
      <c r="AX35" s="14"/>
      <c r="AY35" s="11"/>
      <c r="AZ35" s="11"/>
      <c r="BA35" s="11"/>
      <c r="BB35" s="11"/>
      <c r="BC35" s="11">
        <v>0.0</v>
      </c>
      <c r="BD35" s="11"/>
      <c r="BE35" s="11"/>
    </row>
    <row r="36" ht="15.75" customHeight="1">
      <c r="A36" s="11" t="s">
        <v>389</v>
      </c>
      <c r="B36" s="11" t="s">
        <v>43</v>
      </c>
      <c r="C36" s="11">
        <v>70.5</v>
      </c>
      <c r="D36" s="11">
        <v>213.0</v>
      </c>
      <c r="E36" s="11">
        <v>4.68</v>
      </c>
      <c r="F36" s="11">
        <f t="shared" si="1"/>
        <v>-0.4188384097</v>
      </c>
      <c r="G36" s="11">
        <v>15.0</v>
      </c>
      <c r="H36" s="11">
        <f t="shared" si="26"/>
        <v>-1.120583347</v>
      </c>
      <c r="I36" s="11">
        <v>31.0</v>
      </c>
      <c r="J36" s="11">
        <f t="shared" si="23"/>
        <v>-0.9070618469</v>
      </c>
      <c r="K36" s="11">
        <v>117.0</v>
      </c>
      <c r="L36" s="11">
        <f t="shared" si="24"/>
        <v>-0.2498409228</v>
      </c>
      <c r="M36" s="11">
        <v>4.44</v>
      </c>
      <c r="N36" s="11">
        <f t="shared" si="27"/>
        <v>-0.8959501309</v>
      </c>
      <c r="O36" s="11">
        <v>6.97</v>
      </c>
      <c r="P36" s="11">
        <f t="shared" si="28"/>
        <v>0.1904945092</v>
      </c>
      <c r="Q36" s="11">
        <f t="shared" si="3"/>
        <v>-3.401780149</v>
      </c>
      <c r="R36" s="11">
        <f t="shared" si="4"/>
        <v>-0.5669633581</v>
      </c>
      <c r="S36" s="11"/>
      <c r="T36" s="11"/>
      <c r="U36" s="11"/>
      <c r="V36" s="14"/>
      <c r="W36" s="11"/>
      <c r="X36" s="11"/>
      <c r="Y36" s="11"/>
      <c r="Z36" s="11"/>
      <c r="AA36" s="11">
        <v>0.0</v>
      </c>
      <c r="AB36" s="11"/>
      <c r="AC36" s="14"/>
      <c r="AD36" s="11"/>
      <c r="AE36" s="11"/>
      <c r="AF36" s="11"/>
      <c r="AG36" s="11"/>
      <c r="AH36" s="11">
        <v>0.0</v>
      </c>
      <c r="AI36" s="11"/>
      <c r="AJ36" s="14"/>
      <c r="AK36" s="11"/>
      <c r="AL36" s="11"/>
      <c r="AM36" s="11"/>
      <c r="AN36" s="11"/>
      <c r="AO36" s="11">
        <v>0.0</v>
      </c>
      <c r="AP36" s="11"/>
      <c r="AQ36" s="14"/>
      <c r="AR36" s="11"/>
      <c r="AS36" s="11"/>
      <c r="AT36" s="11"/>
      <c r="AU36" s="11"/>
      <c r="AV36" s="11">
        <v>0.0</v>
      </c>
      <c r="AW36" s="11"/>
      <c r="AX36" s="14"/>
      <c r="AY36" s="11"/>
      <c r="AZ36" s="11"/>
      <c r="BA36" s="11"/>
      <c r="BB36" s="11"/>
      <c r="BC36" s="11">
        <v>0.0</v>
      </c>
      <c r="BD36" s="11"/>
      <c r="BE36" s="11"/>
    </row>
    <row r="37" ht="15.75" customHeight="1">
      <c r="A37" s="11" t="s">
        <v>390</v>
      </c>
      <c r="B37" s="11" t="s">
        <v>43</v>
      </c>
      <c r="C37" s="11">
        <v>69.13</v>
      </c>
      <c r="D37" s="11">
        <v>214.0</v>
      </c>
      <c r="E37" s="11">
        <v>4.76</v>
      </c>
      <c r="F37" s="11">
        <f t="shared" si="1"/>
        <v>-0.9954717552</v>
      </c>
      <c r="G37" s="11">
        <v>17.0</v>
      </c>
      <c r="H37" s="11">
        <f t="shared" si="26"/>
        <v>-0.7302677995</v>
      </c>
      <c r="I37" s="11">
        <v>30.0</v>
      </c>
      <c r="J37" s="11">
        <f t="shared" si="23"/>
        <v>-1.252609217</v>
      </c>
      <c r="K37" s="11">
        <v>110.0</v>
      </c>
      <c r="L37" s="11">
        <f t="shared" si="24"/>
        <v>-1.684824685</v>
      </c>
      <c r="M37" s="11">
        <v>4.5</v>
      </c>
      <c r="N37" s="11">
        <f t="shared" si="27"/>
        <v>-1.284555007</v>
      </c>
      <c r="O37" s="11">
        <v>7.13</v>
      </c>
      <c r="P37" s="11">
        <f t="shared" si="28"/>
        <v>-0.7082488163</v>
      </c>
      <c r="Q37" s="11">
        <f t="shared" si="3"/>
        <v>-6.65597728</v>
      </c>
      <c r="R37" s="11">
        <f t="shared" si="4"/>
        <v>-1.109329547</v>
      </c>
      <c r="S37" s="11">
        <v>5.0</v>
      </c>
      <c r="T37" s="11">
        <v>140.0</v>
      </c>
      <c r="U37" s="11">
        <v>121.0</v>
      </c>
      <c r="V37" s="14"/>
      <c r="W37" s="11">
        <v>16.0</v>
      </c>
      <c r="X37" s="11">
        <v>131.0</v>
      </c>
      <c r="Y37" s="11">
        <v>0.0</v>
      </c>
      <c r="Z37" s="11">
        <v>138.0</v>
      </c>
      <c r="AA37" s="11">
        <v>269.0</v>
      </c>
      <c r="AB37" s="11">
        <v>16.8125</v>
      </c>
      <c r="AC37" s="14"/>
      <c r="AD37" s="11">
        <v>14.0</v>
      </c>
      <c r="AE37" s="11">
        <v>208.0</v>
      </c>
      <c r="AF37" s="11">
        <v>0.0</v>
      </c>
      <c r="AG37" s="11">
        <v>130.0</v>
      </c>
      <c r="AH37" s="11">
        <v>338.0</v>
      </c>
      <c r="AI37" s="11">
        <v>24.1428571428571</v>
      </c>
      <c r="AJ37" s="14"/>
      <c r="AK37" s="11">
        <v>16.0</v>
      </c>
      <c r="AL37" s="11">
        <v>76.0</v>
      </c>
      <c r="AM37" s="11">
        <v>0.0</v>
      </c>
      <c r="AN37" s="11">
        <v>272.0</v>
      </c>
      <c r="AO37" s="11">
        <v>348.0</v>
      </c>
      <c r="AP37" s="11">
        <v>21.75</v>
      </c>
      <c r="AQ37" s="14"/>
      <c r="AR37" s="11">
        <v>15.0</v>
      </c>
      <c r="AS37" s="11">
        <v>11.0</v>
      </c>
      <c r="AT37" s="11">
        <v>0.0</v>
      </c>
      <c r="AU37" s="11">
        <v>269.0</v>
      </c>
      <c r="AV37" s="11">
        <v>280.0</v>
      </c>
      <c r="AW37" s="11">
        <v>18.6666666666667</v>
      </c>
      <c r="AX37" s="14"/>
      <c r="AY37" s="11"/>
      <c r="AZ37" s="11"/>
      <c r="BA37" s="11"/>
      <c r="BB37" s="11"/>
      <c r="BC37" s="11">
        <v>0.0</v>
      </c>
      <c r="BD37" s="11"/>
      <c r="BE37" s="11"/>
    </row>
    <row r="38" ht="15.75" customHeight="1">
      <c r="A38" s="11" t="s">
        <v>408</v>
      </c>
      <c r="B38" s="11" t="s">
        <v>43</v>
      </c>
      <c r="C38" s="11">
        <v>70.13</v>
      </c>
      <c r="D38" s="11">
        <v>201.0</v>
      </c>
      <c r="E38" s="11">
        <v>4.68</v>
      </c>
      <c r="F38" s="11">
        <f t="shared" si="1"/>
        <v>-0.4188384097</v>
      </c>
      <c r="G38" s="11"/>
      <c r="H38" s="11"/>
      <c r="I38" s="11">
        <v>32.0</v>
      </c>
      <c r="J38" s="11">
        <f t="shared" si="23"/>
        <v>-0.5615144766</v>
      </c>
      <c r="K38" s="11">
        <v>118.0</v>
      </c>
      <c r="L38" s="11">
        <f t="shared" si="24"/>
        <v>-0.04484324256</v>
      </c>
      <c r="M38" s="11"/>
      <c r="N38" s="11"/>
      <c r="O38" s="11"/>
      <c r="P38" s="11"/>
      <c r="Q38" s="11">
        <f t="shared" si="3"/>
        <v>-1.025196129</v>
      </c>
      <c r="R38" s="11">
        <f t="shared" si="4"/>
        <v>-0.341732043</v>
      </c>
      <c r="S38" s="11">
        <v>6.0</v>
      </c>
      <c r="T38" s="11">
        <v>199.0</v>
      </c>
      <c r="U38" s="11">
        <v>163.0</v>
      </c>
      <c r="V38" s="14"/>
      <c r="W38" s="11">
        <v>14.0</v>
      </c>
      <c r="X38" s="11">
        <v>48.0</v>
      </c>
      <c r="Y38" s="11">
        <v>0.0</v>
      </c>
      <c r="Z38" s="11">
        <v>249.0</v>
      </c>
      <c r="AA38" s="11">
        <v>297.0</v>
      </c>
      <c r="AB38" s="11">
        <v>21.2142857142857</v>
      </c>
      <c r="AC38" s="14"/>
      <c r="AD38" s="11">
        <v>14.0</v>
      </c>
      <c r="AE38" s="11">
        <v>172.0</v>
      </c>
      <c r="AF38" s="11">
        <v>0.0</v>
      </c>
      <c r="AG38" s="11">
        <v>101.0</v>
      </c>
      <c r="AH38" s="11">
        <v>273.0</v>
      </c>
      <c r="AI38" s="11">
        <v>19.5</v>
      </c>
      <c r="AJ38" s="14"/>
      <c r="AK38" s="11">
        <v>16.0</v>
      </c>
      <c r="AL38" s="11">
        <v>470.0</v>
      </c>
      <c r="AM38" s="11">
        <v>0.0</v>
      </c>
      <c r="AN38" s="11">
        <v>106.0</v>
      </c>
      <c r="AO38" s="11">
        <v>576.0</v>
      </c>
      <c r="AP38" s="11">
        <v>36.0</v>
      </c>
      <c r="AQ38" s="14"/>
      <c r="AR38" s="11">
        <v>10.0</v>
      </c>
      <c r="AS38" s="11">
        <v>423.0</v>
      </c>
      <c r="AT38" s="11">
        <v>0.0</v>
      </c>
      <c r="AU38" s="11">
        <v>0.0</v>
      </c>
      <c r="AV38" s="11">
        <v>423.0</v>
      </c>
      <c r="AW38" s="11">
        <v>42.3</v>
      </c>
      <c r="AX38" s="14"/>
      <c r="AY38" s="11">
        <v>16.0</v>
      </c>
      <c r="AZ38" s="11">
        <v>469.0</v>
      </c>
      <c r="BA38" s="11">
        <v>0.0</v>
      </c>
      <c r="BB38" s="11">
        <v>0.0</v>
      </c>
      <c r="BC38" s="11">
        <v>469.0</v>
      </c>
      <c r="BD38" s="11">
        <v>29.3125</v>
      </c>
      <c r="BE38" s="11"/>
    </row>
    <row r="39" ht="15.75" customHeight="1">
      <c r="A39" s="11" t="s">
        <v>434</v>
      </c>
      <c r="B39" s="11" t="s">
        <v>43</v>
      </c>
      <c r="C39" s="11">
        <v>68.38</v>
      </c>
      <c r="D39" s="11">
        <v>216.0</v>
      </c>
      <c r="E39" s="11">
        <v>4.55</v>
      </c>
      <c r="F39" s="11">
        <f t="shared" si="1"/>
        <v>0.5181907767</v>
      </c>
      <c r="G39" s="11">
        <v>27.0</v>
      </c>
      <c r="H39" s="11">
        <f>STANDARDIZE(G39,$G$41,$G$42)</f>
        <v>1.221309941</v>
      </c>
      <c r="I39" s="11">
        <v>33.0</v>
      </c>
      <c r="J39" s="11">
        <f t="shared" si="23"/>
        <v>-0.2159671064</v>
      </c>
      <c r="K39" s="11">
        <v>122.0</v>
      </c>
      <c r="L39" s="11">
        <f t="shared" si="24"/>
        <v>0.7751474785</v>
      </c>
      <c r="M39" s="11">
        <v>4.17</v>
      </c>
      <c r="N39" s="11">
        <f>STANDARDIZE(M39,$M$41,$M$42)*-1</f>
        <v>0.8527718114</v>
      </c>
      <c r="O39" s="11">
        <v>6.7</v>
      </c>
      <c r="P39" s="11">
        <f>STANDARDIZE(O39,$O$41,$O$42)*-1</f>
        <v>1.707123871</v>
      </c>
      <c r="Q39" s="11">
        <f t="shared" si="3"/>
        <v>4.858576772</v>
      </c>
      <c r="R39" s="11">
        <f t="shared" si="4"/>
        <v>0.8097627953</v>
      </c>
      <c r="S39" s="11">
        <v>5.0</v>
      </c>
      <c r="T39" s="11">
        <v>160.0</v>
      </c>
      <c r="U39" s="11">
        <v>134.0</v>
      </c>
      <c r="V39" s="14"/>
      <c r="W39" s="11">
        <v>14.0</v>
      </c>
      <c r="X39" s="11">
        <v>566.0</v>
      </c>
      <c r="Y39" s="11">
        <v>0.0</v>
      </c>
      <c r="Z39" s="11">
        <v>0.0</v>
      </c>
      <c r="AA39" s="11">
        <v>566.0</v>
      </c>
      <c r="AB39" s="11">
        <v>40.4285714285714</v>
      </c>
      <c r="AC39" s="14"/>
      <c r="AD39" s="11">
        <v>13.0</v>
      </c>
      <c r="AE39" s="11">
        <v>175.0</v>
      </c>
      <c r="AF39" s="11">
        <v>0.0</v>
      </c>
      <c r="AG39" s="11">
        <v>6.0</v>
      </c>
      <c r="AH39" s="11">
        <v>181.0</v>
      </c>
      <c r="AI39" s="11">
        <v>13.9230769230769</v>
      </c>
      <c r="AJ39" s="14"/>
      <c r="AK39" s="11">
        <v>8.0</v>
      </c>
      <c r="AL39" s="11">
        <v>140.0</v>
      </c>
      <c r="AM39" s="11">
        <v>0.0</v>
      </c>
      <c r="AN39" s="11">
        <v>48.0</v>
      </c>
      <c r="AO39" s="11">
        <v>188.0</v>
      </c>
      <c r="AP39" s="11">
        <v>23.5</v>
      </c>
      <c r="AQ39" s="14"/>
      <c r="AR39" s="11"/>
      <c r="AS39" s="11"/>
      <c r="AT39" s="11"/>
      <c r="AU39" s="11"/>
      <c r="AV39" s="11">
        <v>0.0</v>
      </c>
      <c r="AW39" s="11"/>
      <c r="AX39" s="14"/>
      <c r="AY39" s="11"/>
      <c r="AZ39" s="11"/>
      <c r="BA39" s="11"/>
      <c r="BB39" s="11"/>
      <c r="BC39" s="11">
        <v>0.0</v>
      </c>
      <c r="BD39" s="11"/>
      <c r="BE39" s="11"/>
    </row>
    <row r="40" ht="15.75" customHeight="1"/>
    <row r="41" ht="15.75" customHeight="1">
      <c r="B41" s="11" t="s">
        <v>479</v>
      </c>
      <c r="C41" s="16">
        <f t="shared" ref="C41:E41" si="29">AVERAGE(C3:C39)</f>
        <v>70.22162162</v>
      </c>
      <c r="D41" s="16">
        <f t="shared" si="29"/>
        <v>213</v>
      </c>
      <c r="E41" s="16">
        <f t="shared" si="29"/>
        <v>4.621891892</v>
      </c>
      <c r="F41" s="16"/>
      <c r="G41" s="16">
        <f>AVERAGE(G3:G39)</f>
        <v>20.74193548</v>
      </c>
      <c r="H41" s="16"/>
      <c r="I41" s="16">
        <f>AVERAGE(I3:I39)</f>
        <v>33.625</v>
      </c>
      <c r="J41" s="16"/>
      <c r="K41" s="16">
        <f>AVERAGE(K3:K39)</f>
        <v>118.21875</v>
      </c>
      <c r="L41" s="16"/>
      <c r="M41" s="16">
        <f>AVERAGE(M3:M39)</f>
        <v>4.301666667</v>
      </c>
      <c r="N41" s="16"/>
      <c r="O41" s="16">
        <f>AVERAGE(O3:O39)</f>
        <v>7.003913043</v>
      </c>
      <c r="P41" s="16"/>
    </row>
    <row r="42" ht="15.75" customHeight="1">
      <c r="B42" s="11" t="s">
        <v>480</v>
      </c>
      <c r="C42" s="16">
        <f t="shared" ref="C42:E42" si="30">_xlfn.STDEV.P(C3:C39)</f>
        <v>1.966707378</v>
      </c>
      <c r="D42" s="16">
        <f t="shared" si="30"/>
        <v>15.77716448</v>
      </c>
      <c r="E42" s="16">
        <f t="shared" si="30"/>
        <v>0.1387363402</v>
      </c>
      <c r="F42" s="16"/>
      <c r="G42" s="16">
        <f>_xlfn.STDEV.P(G3:G39)</f>
        <v>5.124059265</v>
      </c>
      <c r="H42" s="16"/>
      <c r="I42" s="16">
        <f>_xlfn.STDEV.P(I3:I39)</f>
        <v>2.893959226</v>
      </c>
      <c r="J42" s="16"/>
      <c r="K42" s="16">
        <f>_xlfn.STDEV.P(K3:K39)</f>
        <v>4.87810398</v>
      </c>
      <c r="L42" s="16"/>
      <c r="M42" s="16">
        <f>_xlfn.STDEV.P(M3:M39)</f>
        <v>0.1543984744</v>
      </c>
      <c r="N42" s="16"/>
      <c r="O42" s="16">
        <f>_xlfn.STDEV.P(O3:O39)</f>
        <v>0.1780263569</v>
      </c>
      <c r="P42" s="16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U1"/>
    <mergeCell ref="W1:AB1"/>
    <mergeCell ref="AD1:AI1"/>
    <mergeCell ref="AK1:AP1"/>
    <mergeCell ref="AR1:AW1"/>
    <mergeCell ref="AY1:BD1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57" width="8.57"/>
  </cols>
  <sheetData>
    <row r="1">
      <c r="A1" s="12" t="s">
        <v>458</v>
      </c>
      <c r="V1" s="13"/>
      <c r="W1" s="12">
        <v>2013.0</v>
      </c>
      <c r="AC1" s="13"/>
      <c r="AD1" s="12">
        <v>2014.0</v>
      </c>
      <c r="AJ1" s="13"/>
      <c r="AK1" s="12">
        <v>2015.0</v>
      </c>
      <c r="AQ1" s="13"/>
      <c r="AR1" s="12">
        <v>2016.0</v>
      </c>
      <c r="AX1" s="13"/>
      <c r="AY1" s="12">
        <v>2017.0</v>
      </c>
      <c r="BE1" s="11"/>
    </row>
    <row r="2">
      <c r="A2" s="12" t="s">
        <v>1</v>
      </c>
      <c r="B2" s="12" t="s">
        <v>459</v>
      </c>
      <c r="C2" s="12" t="s">
        <v>4</v>
      </c>
      <c r="D2" s="12" t="s">
        <v>5</v>
      </c>
      <c r="E2" s="12" t="s">
        <v>6</v>
      </c>
      <c r="F2" s="12" t="s">
        <v>460</v>
      </c>
      <c r="G2" s="12" t="s">
        <v>7</v>
      </c>
      <c r="H2" s="12" t="s">
        <v>461</v>
      </c>
      <c r="I2" s="12" t="s">
        <v>462</v>
      </c>
      <c r="J2" s="12" t="s">
        <v>463</v>
      </c>
      <c r="K2" s="12" t="s">
        <v>464</v>
      </c>
      <c r="L2" s="12" t="s">
        <v>465</v>
      </c>
      <c r="M2" s="12" t="s">
        <v>10</v>
      </c>
      <c r="N2" s="12" t="s">
        <v>466</v>
      </c>
      <c r="O2" s="12" t="s">
        <v>11</v>
      </c>
      <c r="P2" s="12" t="s">
        <v>467</v>
      </c>
      <c r="Q2" s="12" t="s">
        <v>468</v>
      </c>
      <c r="R2" s="12" t="s">
        <v>469</v>
      </c>
      <c r="S2" s="12" t="s">
        <v>470</v>
      </c>
      <c r="T2" s="12" t="s">
        <v>471</v>
      </c>
      <c r="U2" s="12" t="s">
        <v>472</v>
      </c>
      <c r="V2" s="13"/>
      <c r="W2" s="12" t="s">
        <v>473</v>
      </c>
      <c r="X2" s="12" t="s">
        <v>474</v>
      </c>
      <c r="Y2" s="12" t="s">
        <v>475</v>
      </c>
      <c r="Z2" s="12" t="s">
        <v>476</v>
      </c>
      <c r="AA2" s="12" t="s">
        <v>477</v>
      </c>
      <c r="AB2" s="12" t="s">
        <v>478</v>
      </c>
      <c r="AC2" s="13"/>
      <c r="AD2" s="12" t="s">
        <v>473</v>
      </c>
      <c r="AE2" s="12" t="s">
        <v>474</v>
      </c>
      <c r="AF2" s="12" t="s">
        <v>475</v>
      </c>
      <c r="AG2" s="12" t="s">
        <v>476</v>
      </c>
      <c r="AH2" s="12" t="s">
        <v>477</v>
      </c>
      <c r="AI2" s="12" t="s">
        <v>478</v>
      </c>
      <c r="AJ2" s="13"/>
      <c r="AK2" s="12" t="s">
        <v>473</v>
      </c>
      <c r="AL2" s="12" t="s">
        <v>474</v>
      </c>
      <c r="AM2" s="12" t="s">
        <v>475</v>
      </c>
      <c r="AN2" s="12" t="s">
        <v>476</v>
      </c>
      <c r="AO2" s="12" t="s">
        <v>477</v>
      </c>
      <c r="AP2" s="12" t="s">
        <v>478</v>
      </c>
      <c r="AQ2" s="13"/>
      <c r="AR2" s="12" t="s">
        <v>473</v>
      </c>
      <c r="AS2" s="12" t="s">
        <v>474</v>
      </c>
      <c r="AT2" s="12" t="s">
        <v>475</v>
      </c>
      <c r="AU2" s="12" t="s">
        <v>476</v>
      </c>
      <c r="AV2" s="12" t="s">
        <v>477</v>
      </c>
      <c r="AW2" s="12" t="s">
        <v>478</v>
      </c>
      <c r="AX2" s="13"/>
      <c r="AY2" s="12" t="s">
        <v>473</v>
      </c>
      <c r="AZ2" s="12" t="s">
        <v>474</v>
      </c>
      <c r="BA2" s="12" t="s">
        <v>475</v>
      </c>
      <c r="BB2" s="12" t="s">
        <v>476</v>
      </c>
      <c r="BC2" s="12" t="s">
        <v>477</v>
      </c>
      <c r="BD2" s="12" t="s">
        <v>478</v>
      </c>
      <c r="BE2" s="11"/>
    </row>
    <row r="3">
      <c r="A3" s="11" t="s">
        <v>163</v>
      </c>
      <c r="B3" s="11" t="s">
        <v>164</v>
      </c>
      <c r="C3" s="11">
        <v>73.25</v>
      </c>
      <c r="D3" s="11">
        <v>213.0</v>
      </c>
      <c r="E3" s="11">
        <v>4.74</v>
      </c>
      <c r="F3" s="11">
        <f t="shared" ref="F3:F6" si="1">STANDARDIZE(E3,$E$8,$E$9)*-1</f>
        <v>0.9997481425</v>
      </c>
      <c r="G3" s="11">
        <v>11.0</v>
      </c>
      <c r="H3" s="11">
        <f t="shared" ref="H3:H4" si="2">STANDARDIZE(G3,$G$8,$G$9)</f>
        <v>-0.8748177653</v>
      </c>
      <c r="I3" s="11">
        <v>29.0</v>
      </c>
      <c r="J3" s="11">
        <f>STANDARDIZE(I3,$I$8,$I$9)</f>
        <v>-1</v>
      </c>
      <c r="K3" s="11">
        <v>110.0</v>
      </c>
      <c r="L3" s="11">
        <f>STANDARDIZE(K3,$K$8,$K$9)</f>
        <v>-0.1622214211</v>
      </c>
      <c r="M3" s="11"/>
      <c r="N3" s="11"/>
      <c r="O3" s="11"/>
      <c r="P3" s="11"/>
      <c r="Q3" s="11">
        <f t="shared" ref="Q3:Q6" si="3">F3+H3+J3+L3+N3+P3</f>
        <v>-1.037291044</v>
      </c>
      <c r="R3" s="11"/>
      <c r="S3" s="11"/>
      <c r="T3" s="11"/>
      <c r="U3" s="11"/>
      <c r="V3" s="14"/>
      <c r="W3" s="11"/>
      <c r="X3" s="11"/>
      <c r="Y3" s="11"/>
      <c r="Z3" s="11"/>
      <c r="AA3" s="11">
        <v>0.0</v>
      </c>
      <c r="AB3" s="11"/>
      <c r="AC3" s="14"/>
      <c r="AD3" s="11"/>
      <c r="AE3" s="11"/>
      <c r="AF3" s="11"/>
      <c r="AG3" s="11"/>
      <c r="AH3" s="11">
        <v>0.0</v>
      </c>
      <c r="AI3" s="11"/>
      <c r="AJ3" s="14"/>
      <c r="AK3" s="11"/>
      <c r="AL3" s="11"/>
      <c r="AM3" s="11"/>
      <c r="AN3" s="11"/>
      <c r="AO3" s="11">
        <v>0.0</v>
      </c>
      <c r="AP3" s="11"/>
      <c r="AQ3" s="14"/>
      <c r="AR3" s="11"/>
      <c r="AS3" s="11"/>
      <c r="AT3" s="11"/>
      <c r="AU3" s="11"/>
      <c r="AV3" s="11">
        <v>0.0</v>
      </c>
      <c r="AW3" s="11"/>
      <c r="AX3" s="14"/>
      <c r="AY3" s="11"/>
      <c r="AZ3" s="11"/>
      <c r="BA3" s="11"/>
      <c r="BB3" s="11"/>
      <c r="BC3" s="11">
        <v>0.0</v>
      </c>
      <c r="BD3" s="11"/>
      <c r="BE3" s="11"/>
    </row>
    <row r="4">
      <c r="A4" s="11" t="s">
        <v>252</v>
      </c>
      <c r="B4" s="11" t="s">
        <v>164</v>
      </c>
      <c r="C4" s="11">
        <v>75.63</v>
      </c>
      <c r="D4" s="11">
        <v>232.0</v>
      </c>
      <c r="E4" s="11">
        <v>5.06</v>
      </c>
      <c r="F4" s="11">
        <f t="shared" si="1"/>
        <v>-1.031486179</v>
      </c>
      <c r="G4" s="11">
        <v>13.0</v>
      </c>
      <c r="H4" s="11">
        <f t="shared" si="2"/>
        <v>-0.5248906592</v>
      </c>
      <c r="I4" s="11"/>
      <c r="J4" s="11"/>
      <c r="K4" s="11"/>
      <c r="L4" s="11"/>
      <c r="M4" s="11"/>
      <c r="N4" s="11"/>
      <c r="O4" s="11"/>
      <c r="P4" s="11"/>
      <c r="Q4" s="11">
        <f t="shared" si="3"/>
        <v>-1.556376838</v>
      </c>
      <c r="R4" s="11"/>
      <c r="S4" s="11"/>
      <c r="T4" s="11"/>
      <c r="U4" s="11"/>
      <c r="V4" s="14"/>
      <c r="W4" s="11"/>
      <c r="X4" s="11"/>
      <c r="Y4" s="11"/>
      <c r="Z4" s="11"/>
      <c r="AA4" s="11">
        <v>0.0</v>
      </c>
      <c r="AB4" s="11"/>
      <c r="AC4" s="14"/>
      <c r="AD4" s="11"/>
      <c r="AE4" s="11"/>
      <c r="AF4" s="11"/>
      <c r="AG4" s="11"/>
      <c r="AH4" s="11">
        <v>0.0</v>
      </c>
      <c r="AI4" s="11"/>
      <c r="AJ4" s="14"/>
      <c r="AK4" s="11"/>
      <c r="AL4" s="11"/>
      <c r="AM4" s="11"/>
      <c r="AN4" s="11"/>
      <c r="AO4" s="11">
        <v>0.0</v>
      </c>
      <c r="AP4" s="11"/>
      <c r="AQ4" s="14"/>
      <c r="AR4" s="11"/>
      <c r="AS4" s="11"/>
      <c r="AT4" s="11"/>
      <c r="AU4" s="11"/>
      <c r="AV4" s="11">
        <v>0.0</v>
      </c>
      <c r="AW4" s="11"/>
      <c r="AX4" s="14"/>
      <c r="AY4" s="11"/>
      <c r="AZ4" s="11"/>
      <c r="BA4" s="11"/>
      <c r="BB4" s="11"/>
      <c r="BC4" s="11">
        <v>0.0</v>
      </c>
      <c r="BD4" s="11"/>
      <c r="BE4" s="11"/>
    </row>
    <row r="5">
      <c r="A5" s="11" t="s">
        <v>160</v>
      </c>
      <c r="B5" s="11" t="s">
        <v>161</v>
      </c>
      <c r="C5" s="11">
        <v>74.0</v>
      </c>
      <c r="D5" s="11">
        <v>193.0</v>
      </c>
      <c r="E5" s="11">
        <v>4.74</v>
      </c>
      <c r="F5" s="11">
        <f t="shared" si="1"/>
        <v>0.9997481425</v>
      </c>
      <c r="G5" s="11"/>
      <c r="H5" s="11"/>
      <c r="I5" s="11">
        <v>33.5</v>
      </c>
      <c r="J5" s="11">
        <f>STANDARDIZE(I5,$I$8,$I$9)</f>
        <v>1</v>
      </c>
      <c r="K5" s="11">
        <v>116.0</v>
      </c>
      <c r="L5" s="11">
        <f t="shared" ref="L5:L6" si="4">STANDARDIZE(K5,$K$8,$K$9)</f>
        <v>1.297771369</v>
      </c>
      <c r="M5" s="11"/>
      <c r="N5" s="11"/>
      <c r="O5" s="11"/>
      <c r="P5" s="11"/>
      <c r="Q5" s="11">
        <f t="shared" si="3"/>
        <v>3.297519512</v>
      </c>
      <c r="R5" s="11"/>
      <c r="S5" s="11">
        <v>6.0</v>
      </c>
      <c r="T5" s="11">
        <v>177.0</v>
      </c>
      <c r="U5" s="11">
        <v>147.0</v>
      </c>
      <c r="V5" s="14"/>
      <c r="W5" s="11"/>
      <c r="X5" s="11"/>
      <c r="Y5" s="11"/>
      <c r="Z5" s="11"/>
      <c r="AA5" s="11">
        <v>0.0</v>
      </c>
      <c r="AB5" s="11"/>
      <c r="AC5" s="14"/>
      <c r="AD5" s="11"/>
      <c r="AE5" s="11"/>
      <c r="AF5" s="11"/>
      <c r="AG5" s="11"/>
      <c r="AH5" s="11">
        <v>0.0</v>
      </c>
      <c r="AI5" s="11"/>
      <c r="AJ5" s="14"/>
      <c r="AK5" s="11">
        <v>15.0</v>
      </c>
      <c r="AL5" s="11">
        <v>0.0</v>
      </c>
      <c r="AM5" s="11">
        <v>0.0</v>
      </c>
      <c r="AN5" s="11">
        <v>148.0</v>
      </c>
      <c r="AO5" s="11">
        <v>148.0</v>
      </c>
      <c r="AP5" s="11">
        <v>9.86666666666667</v>
      </c>
      <c r="AQ5" s="14"/>
      <c r="AR5" s="11">
        <v>16.0</v>
      </c>
      <c r="AS5" s="11">
        <v>0.0</v>
      </c>
      <c r="AT5" s="11">
        <v>0.0</v>
      </c>
      <c r="AU5" s="11">
        <v>173.0</v>
      </c>
      <c r="AV5" s="11">
        <v>173.0</v>
      </c>
      <c r="AW5" s="11">
        <v>10.8125</v>
      </c>
      <c r="AX5" s="14"/>
      <c r="AY5" s="11"/>
      <c r="AZ5" s="11"/>
      <c r="BA5" s="11"/>
      <c r="BB5" s="11"/>
      <c r="BC5" s="11">
        <v>0.0</v>
      </c>
      <c r="BD5" s="11"/>
      <c r="BE5" s="11"/>
    </row>
    <row r="6">
      <c r="A6" s="11" t="s">
        <v>290</v>
      </c>
      <c r="B6" s="11" t="s">
        <v>291</v>
      </c>
      <c r="C6" s="11">
        <v>77.0</v>
      </c>
      <c r="D6" s="11">
        <v>258.0</v>
      </c>
      <c r="E6" s="11">
        <v>5.05</v>
      </c>
      <c r="F6" s="11">
        <f t="shared" si="1"/>
        <v>-0.9680101063</v>
      </c>
      <c r="G6" s="11">
        <v>24.0</v>
      </c>
      <c r="H6" s="11">
        <f>STANDARDIZE(G6,$G$8,$G$9)</f>
        <v>1.399708424</v>
      </c>
      <c r="I6" s="11"/>
      <c r="J6" s="11"/>
      <c r="K6" s="11">
        <v>106.0</v>
      </c>
      <c r="L6" s="11">
        <f t="shared" si="4"/>
        <v>-1.135549948</v>
      </c>
      <c r="M6" s="11"/>
      <c r="N6" s="11"/>
      <c r="O6" s="11"/>
      <c r="P6" s="11"/>
      <c r="Q6" s="11">
        <f t="shared" si="3"/>
        <v>-0.7038516297</v>
      </c>
      <c r="R6" s="11"/>
      <c r="S6" s="11"/>
      <c r="T6" s="11"/>
      <c r="U6" s="11"/>
      <c r="V6" s="14"/>
      <c r="W6" s="11"/>
      <c r="X6" s="11"/>
      <c r="Y6" s="11"/>
      <c r="Z6" s="11"/>
      <c r="AA6" s="11">
        <v>0.0</v>
      </c>
      <c r="AB6" s="11"/>
      <c r="AC6" s="14"/>
      <c r="AD6" s="11"/>
      <c r="AE6" s="11"/>
      <c r="AF6" s="11"/>
      <c r="AG6" s="11"/>
      <c r="AH6" s="11">
        <v>0.0</v>
      </c>
      <c r="AI6" s="11"/>
      <c r="AJ6" s="14"/>
      <c r="AK6" s="11"/>
      <c r="AL6" s="11"/>
      <c r="AM6" s="11"/>
      <c r="AN6" s="11"/>
      <c r="AO6" s="11">
        <v>0.0</v>
      </c>
      <c r="AP6" s="11"/>
      <c r="AQ6" s="14"/>
      <c r="AR6" s="11"/>
      <c r="AS6" s="11"/>
      <c r="AT6" s="11"/>
      <c r="AU6" s="11"/>
      <c r="AV6" s="11">
        <v>0.0</v>
      </c>
      <c r="AW6" s="11"/>
      <c r="AX6" s="14"/>
      <c r="AY6" s="11"/>
      <c r="AZ6" s="11"/>
      <c r="BA6" s="11"/>
      <c r="BB6" s="11"/>
      <c r="BC6" s="11">
        <v>0.0</v>
      </c>
      <c r="BD6" s="11"/>
      <c r="BE6" s="11"/>
    </row>
    <row r="8">
      <c r="B8" s="11" t="s">
        <v>479</v>
      </c>
      <c r="C8" s="16">
        <f t="shared" ref="C8:E8" si="5">AVERAGE(C3:C6)</f>
        <v>74.97</v>
      </c>
      <c r="D8" s="16">
        <f t="shared" si="5"/>
        <v>224</v>
      </c>
      <c r="E8" s="16">
        <f t="shared" si="5"/>
        <v>4.8975</v>
      </c>
      <c r="F8" s="16"/>
      <c r="G8" s="16">
        <f>AVERAGE(G3:G6)</f>
        <v>16</v>
      </c>
      <c r="H8" s="16"/>
      <c r="I8" s="16">
        <f>AVERAGE(I3:I6)</f>
        <v>31.25</v>
      </c>
      <c r="J8" s="16"/>
      <c r="K8" s="16">
        <f>AVERAGE(K3:K6)</f>
        <v>110.6666667</v>
      </c>
      <c r="L8" s="16"/>
    </row>
    <row r="9">
      <c r="B9" s="11" t="s">
        <v>480</v>
      </c>
      <c r="C9" s="16">
        <f t="shared" ref="C9:E9" si="6">_xlfn.STDEV.P(C3:C6)</f>
        <v>1.453942915</v>
      </c>
      <c r="D9" s="16">
        <f t="shared" si="6"/>
        <v>23.98958107</v>
      </c>
      <c r="E9" s="16">
        <f t="shared" si="6"/>
        <v>0.1575396775</v>
      </c>
      <c r="F9" s="16"/>
      <c r="G9" s="16">
        <f>_xlfn.STDEV.P(G3:G6)</f>
        <v>5.715476066</v>
      </c>
      <c r="H9" s="16"/>
      <c r="I9" s="16">
        <f>_xlfn.STDEV.P(I3:I6)</f>
        <v>2.25</v>
      </c>
      <c r="J9" s="16"/>
      <c r="K9" s="16">
        <f>_xlfn.STDEV.P(K3:K6)</f>
        <v>4.109609335</v>
      </c>
      <c r="L9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U1"/>
    <mergeCell ref="W1:AB1"/>
    <mergeCell ref="AD1:AI1"/>
    <mergeCell ref="AK1:AP1"/>
    <mergeCell ref="AR1:AW1"/>
    <mergeCell ref="AY1:BD1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6.86"/>
    <col customWidth="1" min="3" max="57" width="8.57"/>
  </cols>
  <sheetData>
    <row r="1">
      <c r="A1" s="12" t="s">
        <v>458</v>
      </c>
      <c r="V1" s="13"/>
      <c r="W1" s="12">
        <v>2013.0</v>
      </c>
      <c r="AC1" s="13"/>
      <c r="AD1" s="12">
        <v>2014.0</v>
      </c>
      <c r="AJ1" s="13"/>
      <c r="AK1" s="12">
        <v>2015.0</v>
      </c>
      <c r="AQ1" s="13"/>
      <c r="AR1" s="12">
        <v>2016.0</v>
      </c>
      <c r="AX1" s="13"/>
      <c r="AY1" s="12">
        <v>2017.0</v>
      </c>
      <c r="BE1" s="11"/>
    </row>
    <row r="2">
      <c r="A2" s="12" t="s">
        <v>1</v>
      </c>
      <c r="B2" s="12" t="s">
        <v>459</v>
      </c>
      <c r="C2" s="12" t="s">
        <v>4</v>
      </c>
      <c r="D2" s="12" t="s">
        <v>5</v>
      </c>
      <c r="E2" s="12" t="s">
        <v>6</v>
      </c>
      <c r="F2" s="12" t="s">
        <v>460</v>
      </c>
      <c r="G2" s="12" t="s">
        <v>7</v>
      </c>
      <c r="H2" s="12" t="s">
        <v>461</v>
      </c>
      <c r="I2" s="12" t="s">
        <v>462</v>
      </c>
      <c r="J2" s="12" t="s">
        <v>463</v>
      </c>
      <c r="K2" s="12" t="s">
        <v>464</v>
      </c>
      <c r="L2" s="12" t="s">
        <v>465</v>
      </c>
      <c r="M2" s="12" t="s">
        <v>10</v>
      </c>
      <c r="N2" s="12" t="s">
        <v>466</v>
      </c>
      <c r="O2" s="12" t="s">
        <v>11</v>
      </c>
      <c r="P2" s="12" t="s">
        <v>467</v>
      </c>
      <c r="Q2" s="12" t="s">
        <v>468</v>
      </c>
      <c r="R2" s="12" t="s">
        <v>469</v>
      </c>
      <c r="S2" s="12" t="s">
        <v>470</v>
      </c>
      <c r="T2" s="12" t="s">
        <v>471</v>
      </c>
      <c r="U2" s="12" t="s">
        <v>472</v>
      </c>
      <c r="V2" s="13"/>
      <c r="W2" s="12" t="s">
        <v>473</v>
      </c>
      <c r="X2" s="12" t="s">
        <v>474</v>
      </c>
      <c r="Y2" s="12" t="s">
        <v>475</v>
      </c>
      <c r="Z2" s="12" t="s">
        <v>476</v>
      </c>
      <c r="AA2" s="12" t="s">
        <v>477</v>
      </c>
      <c r="AB2" s="12" t="s">
        <v>478</v>
      </c>
      <c r="AC2" s="13"/>
      <c r="AD2" s="12" t="s">
        <v>473</v>
      </c>
      <c r="AE2" s="12" t="s">
        <v>474</v>
      </c>
      <c r="AF2" s="12" t="s">
        <v>475</v>
      </c>
      <c r="AG2" s="12" t="s">
        <v>476</v>
      </c>
      <c r="AH2" s="12" t="s">
        <v>477</v>
      </c>
      <c r="AI2" s="12" t="s">
        <v>478</v>
      </c>
      <c r="AJ2" s="13"/>
      <c r="AK2" s="12" t="s">
        <v>473</v>
      </c>
      <c r="AL2" s="12" t="s">
        <v>474</v>
      </c>
      <c r="AM2" s="12" t="s">
        <v>475</v>
      </c>
      <c r="AN2" s="12" t="s">
        <v>476</v>
      </c>
      <c r="AO2" s="12" t="s">
        <v>477</v>
      </c>
      <c r="AP2" s="12" t="s">
        <v>478</v>
      </c>
      <c r="AQ2" s="13"/>
      <c r="AR2" s="12" t="s">
        <v>473</v>
      </c>
      <c r="AS2" s="12" t="s">
        <v>474</v>
      </c>
      <c r="AT2" s="12" t="s">
        <v>475</v>
      </c>
      <c r="AU2" s="12" t="s">
        <v>476</v>
      </c>
      <c r="AV2" s="12" t="s">
        <v>477</v>
      </c>
      <c r="AW2" s="12" t="s">
        <v>478</v>
      </c>
      <c r="AX2" s="13"/>
      <c r="AY2" s="12" t="s">
        <v>473</v>
      </c>
      <c r="AZ2" s="12" t="s">
        <v>474</v>
      </c>
      <c r="BA2" s="12" t="s">
        <v>475</v>
      </c>
      <c r="BB2" s="12" t="s">
        <v>476</v>
      </c>
      <c r="BC2" s="12" t="s">
        <v>477</v>
      </c>
      <c r="BD2" s="12" t="s">
        <v>478</v>
      </c>
      <c r="BE2" s="11"/>
    </row>
    <row r="3">
      <c r="A3" s="11" t="s">
        <v>96</v>
      </c>
      <c r="B3" s="11" t="s">
        <v>97</v>
      </c>
      <c r="C3" s="11">
        <v>74.75</v>
      </c>
      <c r="D3" s="11">
        <v>244.0</v>
      </c>
      <c r="E3" s="11">
        <v>4.5</v>
      </c>
      <c r="F3" s="11">
        <f t="shared" ref="F3:F20" si="1">STANDARDIZE(E3,$E$22,$E$23)*-1</f>
        <v>2.09425862</v>
      </c>
      <c r="G3" s="11">
        <v>18.0</v>
      </c>
      <c r="H3" s="11">
        <f t="shared" ref="H3:H5" si="2">STANDARDIZE(G3,$G$22,$G$23)</f>
        <v>-0.419000952</v>
      </c>
      <c r="I3" s="11">
        <v>37.5</v>
      </c>
      <c r="J3" s="11">
        <f t="shared" ref="J3:J7" si="3">STANDARDIZE(I3,$I$22,$I$23)</f>
        <v>2.082762233</v>
      </c>
      <c r="K3" s="11">
        <v>125.0</v>
      </c>
      <c r="L3" s="11">
        <f t="shared" ref="L3:L7" si="4">STANDARDIZE(K3,$K$22,$K$23)</f>
        <v>2.710120968</v>
      </c>
      <c r="M3" s="11">
        <v>4.51</v>
      </c>
      <c r="N3" s="11">
        <f t="shared" ref="N3:N7" si="5">STANDARDIZE(M3,$M$22,$M$23)*-1</f>
        <v>-0.9289853059</v>
      </c>
      <c r="O3" s="11">
        <v>7.08</v>
      </c>
      <c r="P3" s="11">
        <f t="shared" ref="P3:P7" si="6">STANDARDIZE(O3,$O$22,$O$23)*-1</f>
        <v>0.5062257413</v>
      </c>
      <c r="Q3" s="11">
        <f t="shared" ref="Q3:Q20" si="7">F3+H3+J3+L3+N3+P3</f>
        <v>6.045381304</v>
      </c>
      <c r="R3" s="11">
        <f t="shared" ref="R3:R20" si="8">AVERAGE(F3,H3,J3,L3,N3,P3)</f>
        <v>1.007563551</v>
      </c>
      <c r="S3" s="11">
        <v>7.0</v>
      </c>
      <c r="T3" s="11">
        <v>222.0</v>
      </c>
      <c r="U3" s="11">
        <v>174.0</v>
      </c>
      <c r="V3" s="11"/>
      <c r="W3" s="11">
        <v>9.0</v>
      </c>
      <c r="X3" s="11">
        <v>51.0</v>
      </c>
      <c r="Y3" s="11">
        <v>0.0</v>
      </c>
      <c r="Z3" s="11">
        <v>50.0</v>
      </c>
      <c r="AA3" s="11">
        <v>101.0</v>
      </c>
      <c r="AB3" s="11">
        <v>11.2222222222222</v>
      </c>
      <c r="AC3" s="11"/>
      <c r="AD3" s="11">
        <v>10.0</v>
      </c>
      <c r="AE3" s="11">
        <v>213.0</v>
      </c>
      <c r="AF3" s="11">
        <v>0.0</v>
      </c>
      <c r="AG3" s="11">
        <v>20.0</v>
      </c>
      <c r="AH3" s="11">
        <v>233.0</v>
      </c>
      <c r="AI3" s="11">
        <v>23.3</v>
      </c>
      <c r="AJ3" s="11"/>
      <c r="AK3" s="11">
        <v>13.0</v>
      </c>
      <c r="AL3" s="11">
        <v>347.0</v>
      </c>
      <c r="AM3" s="11">
        <v>0.0</v>
      </c>
      <c r="AN3" s="11">
        <v>106.0</v>
      </c>
      <c r="AO3" s="11">
        <v>453.0</v>
      </c>
      <c r="AP3" s="11">
        <v>34.8461538461538</v>
      </c>
      <c r="AQ3" s="11"/>
      <c r="AR3" s="11"/>
      <c r="AS3" s="11"/>
      <c r="AT3" s="11"/>
      <c r="AU3" s="11"/>
      <c r="AV3" s="11">
        <v>0.0</v>
      </c>
      <c r="AW3" s="11"/>
      <c r="AX3" s="11"/>
      <c r="AY3" s="11"/>
      <c r="AZ3" s="11"/>
      <c r="BA3" s="11"/>
      <c r="BB3" s="11"/>
      <c r="BC3" s="11">
        <v>0.0</v>
      </c>
      <c r="BD3" s="11"/>
      <c r="BE3" s="11"/>
    </row>
    <row r="4">
      <c r="A4" s="11" t="s">
        <v>101</v>
      </c>
      <c r="B4" s="11" t="s">
        <v>97</v>
      </c>
      <c r="C4" s="11">
        <v>77.13</v>
      </c>
      <c r="D4" s="11">
        <v>254.0</v>
      </c>
      <c r="E4" s="11">
        <v>4.99</v>
      </c>
      <c r="F4" s="11">
        <f t="shared" si="1"/>
        <v>-1.886638153</v>
      </c>
      <c r="G4" s="11">
        <v>17.0</v>
      </c>
      <c r="H4" s="11">
        <f t="shared" si="2"/>
        <v>-0.6704015232</v>
      </c>
      <c r="I4" s="11">
        <v>33.5</v>
      </c>
      <c r="J4" s="11">
        <f t="shared" si="3"/>
        <v>0.2846941181</v>
      </c>
      <c r="K4" s="11">
        <v>110.0</v>
      </c>
      <c r="L4" s="11">
        <f t="shared" si="4"/>
        <v>-1.173810356</v>
      </c>
      <c r="M4" s="11">
        <v>4.5</v>
      </c>
      <c r="N4" s="11">
        <f t="shared" si="5"/>
        <v>-0.8257647164</v>
      </c>
      <c r="O4" s="11">
        <v>7.48</v>
      </c>
      <c r="P4" s="11">
        <f t="shared" si="6"/>
        <v>-2.509587186</v>
      </c>
      <c r="Q4" s="11">
        <f t="shared" si="7"/>
        <v>-6.781507816</v>
      </c>
      <c r="R4" s="11">
        <f t="shared" si="8"/>
        <v>-1.130251303</v>
      </c>
      <c r="S4" s="11"/>
      <c r="T4" s="11"/>
      <c r="U4" s="11"/>
      <c r="V4" s="11"/>
      <c r="W4" s="11"/>
      <c r="X4" s="11"/>
      <c r="Y4" s="11"/>
      <c r="Z4" s="11"/>
      <c r="AA4" s="11">
        <v>0.0</v>
      </c>
      <c r="AB4" s="11"/>
      <c r="AC4" s="11"/>
      <c r="AD4" s="11">
        <v>5.0</v>
      </c>
      <c r="AE4" s="11">
        <v>2.0</v>
      </c>
      <c r="AF4" s="11">
        <v>0.0</v>
      </c>
      <c r="AG4" s="11">
        <v>57.0</v>
      </c>
      <c r="AH4" s="11">
        <v>59.0</v>
      </c>
      <c r="AI4" s="11">
        <v>11.8</v>
      </c>
      <c r="AJ4" s="11"/>
      <c r="AK4" s="11"/>
      <c r="AL4" s="11"/>
      <c r="AM4" s="11"/>
      <c r="AN4" s="11"/>
      <c r="AO4" s="11">
        <v>0.0</v>
      </c>
      <c r="AP4" s="11"/>
      <c r="AQ4" s="11"/>
      <c r="AR4" s="11"/>
      <c r="AS4" s="11"/>
      <c r="AT4" s="11"/>
      <c r="AU4" s="11"/>
      <c r="AV4" s="11">
        <v>0.0</v>
      </c>
      <c r="AW4" s="11"/>
      <c r="AX4" s="11"/>
      <c r="AY4" s="11"/>
      <c r="AZ4" s="11"/>
      <c r="BA4" s="11"/>
      <c r="BB4" s="11"/>
      <c r="BC4" s="11">
        <v>0.0</v>
      </c>
      <c r="BD4" s="11"/>
      <c r="BE4" s="11"/>
    </row>
    <row r="5">
      <c r="A5" s="11" t="s">
        <v>158</v>
      </c>
      <c r="B5" s="11" t="s">
        <v>97</v>
      </c>
      <c r="C5" s="11">
        <v>76.88</v>
      </c>
      <c r="D5" s="11">
        <v>262.0</v>
      </c>
      <c r="E5" s="11">
        <v>4.75</v>
      </c>
      <c r="F5" s="11">
        <f t="shared" si="1"/>
        <v>0.06318883766</v>
      </c>
      <c r="G5" s="11">
        <v>22.0</v>
      </c>
      <c r="H5" s="11">
        <f t="shared" si="2"/>
        <v>0.5866013328</v>
      </c>
      <c r="I5" s="11">
        <v>35.0</v>
      </c>
      <c r="J5" s="11">
        <f t="shared" si="3"/>
        <v>0.9589696611</v>
      </c>
      <c r="K5" s="11">
        <v>112.0</v>
      </c>
      <c r="L5" s="11">
        <f t="shared" si="4"/>
        <v>-0.6559528458</v>
      </c>
      <c r="M5" s="11">
        <v>4.52</v>
      </c>
      <c r="N5" s="11">
        <f t="shared" si="5"/>
        <v>-1.032205895</v>
      </c>
      <c r="O5" s="11">
        <v>7.36</v>
      </c>
      <c r="P5" s="11">
        <f t="shared" si="6"/>
        <v>-1.604843308</v>
      </c>
      <c r="Q5" s="11">
        <f t="shared" si="7"/>
        <v>-1.684242217</v>
      </c>
      <c r="R5" s="11">
        <f t="shared" si="8"/>
        <v>-0.2807070362</v>
      </c>
      <c r="S5" s="11">
        <v>4.0</v>
      </c>
      <c r="T5" s="11">
        <v>106.0</v>
      </c>
      <c r="U5" s="11">
        <v>93.0</v>
      </c>
      <c r="V5" s="11"/>
      <c r="W5" s="11">
        <v>15.0</v>
      </c>
      <c r="X5" s="11">
        <v>279.0</v>
      </c>
      <c r="Y5" s="11">
        <v>0.0</v>
      </c>
      <c r="Z5" s="11">
        <v>14.0</v>
      </c>
      <c r="AA5" s="11">
        <v>293.0</v>
      </c>
      <c r="AB5" s="11">
        <v>19.5333333333333</v>
      </c>
      <c r="AC5" s="11"/>
      <c r="AD5" s="11">
        <v>14.0</v>
      </c>
      <c r="AE5" s="11">
        <v>507.0</v>
      </c>
      <c r="AF5" s="11">
        <v>0.0</v>
      </c>
      <c r="AG5" s="11">
        <v>28.0</v>
      </c>
      <c r="AH5" s="11">
        <v>535.0</v>
      </c>
      <c r="AI5" s="11">
        <v>38.2142857142857</v>
      </c>
      <c r="AJ5" s="11"/>
      <c r="AK5" s="11">
        <v>13.0</v>
      </c>
      <c r="AL5" s="11">
        <v>457.0</v>
      </c>
      <c r="AM5" s="11">
        <v>0.0</v>
      </c>
      <c r="AN5" s="11">
        <v>24.0</v>
      </c>
      <c r="AO5" s="11">
        <v>481.0</v>
      </c>
      <c r="AP5" s="11">
        <v>37.0</v>
      </c>
      <c r="AQ5" s="11"/>
      <c r="AR5" s="11">
        <v>14.0</v>
      </c>
      <c r="AS5" s="11">
        <v>701.0</v>
      </c>
      <c r="AT5" s="11">
        <v>0.0</v>
      </c>
      <c r="AU5" s="11">
        <v>57.0</v>
      </c>
      <c r="AV5" s="11">
        <v>758.0</v>
      </c>
      <c r="AW5" s="11">
        <v>54.1428571428571</v>
      </c>
      <c r="AX5" s="11"/>
      <c r="AY5" s="11">
        <v>14.0</v>
      </c>
      <c r="AZ5" s="11">
        <v>580.0</v>
      </c>
      <c r="BA5" s="11">
        <v>0.0</v>
      </c>
      <c r="BB5" s="11">
        <v>41.0</v>
      </c>
      <c r="BC5" s="11">
        <v>621.0</v>
      </c>
      <c r="BD5" s="11">
        <v>44.3571428571429</v>
      </c>
      <c r="BE5" s="11"/>
    </row>
    <row r="6">
      <c r="A6" s="11" t="s">
        <v>185</v>
      </c>
      <c r="B6" s="11" t="s">
        <v>97</v>
      </c>
      <c r="C6" s="11">
        <v>77.88</v>
      </c>
      <c r="D6" s="11">
        <v>254.0</v>
      </c>
      <c r="E6" s="11">
        <v>4.84</v>
      </c>
      <c r="F6" s="11">
        <f t="shared" si="1"/>
        <v>-0.6679962838</v>
      </c>
      <c r="G6" s="11"/>
      <c r="H6" s="11"/>
      <c r="I6" s="11">
        <v>32.0</v>
      </c>
      <c r="J6" s="11">
        <f t="shared" si="3"/>
        <v>-0.3895814248</v>
      </c>
      <c r="K6" s="11">
        <v>114.0</v>
      </c>
      <c r="L6" s="11">
        <f t="shared" si="4"/>
        <v>-0.138095336</v>
      </c>
      <c r="M6" s="11">
        <v>4.31</v>
      </c>
      <c r="N6" s="11">
        <f t="shared" si="5"/>
        <v>1.135426485</v>
      </c>
      <c r="O6" s="11">
        <v>7.07</v>
      </c>
      <c r="P6" s="11">
        <f t="shared" si="6"/>
        <v>0.5816210645</v>
      </c>
      <c r="Q6" s="11">
        <f t="shared" si="7"/>
        <v>0.5213745049</v>
      </c>
      <c r="R6" s="11">
        <f t="shared" si="8"/>
        <v>0.104274901</v>
      </c>
      <c r="S6" s="11">
        <v>2.0</v>
      </c>
      <c r="T6" s="11">
        <v>47.0</v>
      </c>
      <c r="U6" s="11">
        <v>42.0</v>
      </c>
      <c r="V6" s="11"/>
      <c r="W6" s="11">
        <v>16.0</v>
      </c>
      <c r="X6" s="11">
        <v>197.0</v>
      </c>
      <c r="Y6" s="11">
        <v>0.0</v>
      </c>
      <c r="Z6" s="11">
        <v>127.0</v>
      </c>
      <c r="AA6" s="11">
        <v>324.0</v>
      </c>
      <c r="AB6" s="11">
        <v>20.25</v>
      </c>
      <c r="AC6" s="11"/>
      <c r="AD6" s="11">
        <v>16.0</v>
      </c>
      <c r="AE6" s="11">
        <v>261.0</v>
      </c>
      <c r="AF6" s="11">
        <v>0.0</v>
      </c>
      <c r="AG6" s="11">
        <v>156.0</v>
      </c>
      <c r="AH6" s="11">
        <v>417.0</v>
      </c>
      <c r="AI6" s="11">
        <v>26.0625</v>
      </c>
      <c r="AJ6" s="11"/>
      <c r="AK6" s="11">
        <v>14.0</v>
      </c>
      <c r="AL6" s="11">
        <v>237.0</v>
      </c>
      <c r="AM6" s="11">
        <v>0.0</v>
      </c>
      <c r="AN6" s="11">
        <v>159.0</v>
      </c>
      <c r="AO6" s="11">
        <v>396.0</v>
      </c>
      <c r="AP6" s="11">
        <v>28.2857142857143</v>
      </c>
      <c r="AQ6" s="11"/>
      <c r="AR6" s="11">
        <v>16.0</v>
      </c>
      <c r="AS6" s="11">
        <v>167.0</v>
      </c>
      <c r="AT6" s="11">
        <v>0.0</v>
      </c>
      <c r="AU6" s="11">
        <v>160.0</v>
      </c>
      <c r="AV6" s="11">
        <v>327.0</v>
      </c>
      <c r="AW6" s="11">
        <v>20.4375</v>
      </c>
      <c r="AX6" s="11"/>
      <c r="AY6" s="11">
        <v>2.0</v>
      </c>
      <c r="AZ6" s="11">
        <v>20.0</v>
      </c>
      <c r="BA6" s="11">
        <v>0.0</v>
      </c>
      <c r="BB6" s="11">
        <v>0.0</v>
      </c>
      <c r="BC6" s="11">
        <v>20.0</v>
      </c>
      <c r="BD6" s="11">
        <v>10.0</v>
      </c>
      <c r="BE6" s="11"/>
    </row>
    <row r="7">
      <c r="A7" s="11" t="s">
        <v>201</v>
      </c>
      <c r="B7" s="11" t="s">
        <v>97</v>
      </c>
      <c r="C7" s="11">
        <v>75.38</v>
      </c>
      <c r="D7" s="11">
        <v>252.0</v>
      </c>
      <c r="E7" s="11">
        <v>4.65</v>
      </c>
      <c r="F7" s="11">
        <f t="shared" si="1"/>
        <v>0.8756167504</v>
      </c>
      <c r="G7" s="11">
        <v>18.0</v>
      </c>
      <c r="H7" s="11">
        <f t="shared" ref="H7:H9" si="9">STANDARDIZE(G7,$G$22,$G$23)</f>
        <v>-0.419000952</v>
      </c>
      <c r="I7" s="11">
        <v>34.5</v>
      </c>
      <c r="J7" s="11">
        <f t="shared" si="3"/>
        <v>0.7342111468</v>
      </c>
      <c r="K7" s="11">
        <v>116.0</v>
      </c>
      <c r="L7" s="11">
        <f t="shared" si="4"/>
        <v>0.3797621739</v>
      </c>
      <c r="M7" s="11">
        <v>4.27</v>
      </c>
      <c r="N7" s="11">
        <f t="shared" si="5"/>
        <v>1.548308843</v>
      </c>
      <c r="O7" s="11">
        <v>7.12</v>
      </c>
      <c r="P7" s="11">
        <f t="shared" si="6"/>
        <v>0.2046444486</v>
      </c>
      <c r="Q7" s="11">
        <f t="shared" si="7"/>
        <v>3.323542411</v>
      </c>
      <c r="R7" s="11">
        <f t="shared" si="8"/>
        <v>0.5539237352</v>
      </c>
      <c r="S7" s="11"/>
      <c r="T7" s="11"/>
      <c r="U7" s="11"/>
      <c r="V7" s="11"/>
      <c r="W7" s="11">
        <v>9.0</v>
      </c>
      <c r="X7" s="11">
        <v>9.0</v>
      </c>
      <c r="Y7" s="11">
        <v>0.0</v>
      </c>
      <c r="Z7" s="11">
        <v>142.0</v>
      </c>
      <c r="AA7" s="11">
        <v>151.0</v>
      </c>
      <c r="AB7" s="11">
        <v>16.7777777777778</v>
      </c>
      <c r="AC7" s="11"/>
      <c r="AD7" s="11"/>
      <c r="AE7" s="11"/>
      <c r="AF7" s="11"/>
      <c r="AG7" s="11"/>
      <c r="AH7" s="11">
        <v>0.0</v>
      </c>
      <c r="AI7" s="11"/>
      <c r="AJ7" s="11"/>
      <c r="AK7" s="11">
        <v>11.0</v>
      </c>
      <c r="AL7" s="11">
        <v>120.0</v>
      </c>
      <c r="AM7" s="11">
        <v>0.0</v>
      </c>
      <c r="AN7" s="11">
        <v>25.0</v>
      </c>
      <c r="AO7" s="11">
        <v>145.0</v>
      </c>
      <c r="AP7" s="11">
        <v>13.1818181818182</v>
      </c>
      <c r="AQ7" s="11"/>
      <c r="AR7" s="11"/>
      <c r="AS7" s="11"/>
      <c r="AT7" s="11"/>
      <c r="AU7" s="11"/>
      <c r="AV7" s="11">
        <v>0.0</v>
      </c>
      <c r="AW7" s="11"/>
      <c r="AX7" s="11"/>
      <c r="AY7" s="11"/>
      <c r="AZ7" s="11"/>
      <c r="BA7" s="11"/>
      <c r="BB7" s="11"/>
      <c r="BC7" s="11">
        <v>0.0</v>
      </c>
      <c r="BD7" s="11"/>
      <c r="BE7" s="11"/>
    </row>
    <row r="8">
      <c r="A8" s="11" t="s">
        <v>244</v>
      </c>
      <c r="B8" s="11" t="s">
        <v>97</v>
      </c>
      <c r="C8" s="11">
        <v>74.5</v>
      </c>
      <c r="D8" s="11">
        <v>236.0</v>
      </c>
      <c r="E8" s="11">
        <v>4.72</v>
      </c>
      <c r="F8" s="11">
        <f t="shared" si="1"/>
        <v>0.3069172115</v>
      </c>
      <c r="G8" s="11">
        <v>16.0</v>
      </c>
      <c r="H8" s="11">
        <f t="shared" si="9"/>
        <v>-0.9218020943</v>
      </c>
      <c r="I8" s="11"/>
      <c r="J8" s="11"/>
      <c r="K8" s="11"/>
      <c r="L8" s="11"/>
      <c r="M8" s="11"/>
      <c r="N8" s="11"/>
      <c r="O8" s="11"/>
      <c r="P8" s="11"/>
      <c r="Q8" s="11">
        <f t="shared" si="7"/>
        <v>-0.6148848829</v>
      </c>
      <c r="R8" s="11">
        <f t="shared" si="8"/>
        <v>-0.3074424414</v>
      </c>
      <c r="S8" s="11">
        <v>3.0</v>
      </c>
      <c r="T8" s="11">
        <v>85.0</v>
      </c>
      <c r="U8" s="11">
        <v>76.0</v>
      </c>
      <c r="V8" s="11"/>
      <c r="W8" s="11">
        <v>9.0</v>
      </c>
      <c r="X8" s="11">
        <v>378.0</v>
      </c>
      <c r="Y8" s="11">
        <v>0.0</v>
      </c>
      <c r="Z8" s="11">
        <v>32.0</v>
      </c>
      <c r="AA8" s="11">
        <v>410.0</v>
      </c>
      <c r="AB8" s="11">
        <v>45.5555555555556</v>
      </c>
      <c r="AC8" s="11"/>
      <c r="AD8" s="11">
        <v>11.0</v>
      </c>
      <c r="AE8" s="11">
        <v>364.0</v>
      </c>
      <c r="AF8" s="11">
        <v>0.0</v>
      </c>
      <c r="AG8" s="11">
        <v>0.0</v>
      </c>
      <c r="AH8" s="11">
        <v>364.0</v>
      </c>
      <c r="AI8" s="11">
        <v>33.0909090909091</v>
      </c>
      <c r="AJ8" s="11"/>
      <c r="AK8" s="11">
        <v>14.0</v>
      </c>
      <c r="AL8" s="11">
        <v>702.0</v>
      </c>
      <c r="AM8" s="11">
        <v>0.0</v>
      </c>
      <c r="AN8" s="11">
        <v>4.0</v>
      </c>
      <c r="AO8" s="11">
        <v>706.0</v>
      </c>
      <c r="AP8" s="11">
        <v>50.4285714285714</v>
      </c>
      <c r="AQ8" s="11"/>
      <c r="AR8" s="11">
        <v>12.0</v>
      </c>
      <c r="AS8" s="11">
        <v>566.0</v>
      </c>
      <c r="AT8" s="11">
        <v>0.0</v>
      </c>
      <c r="AU8" s="11">
        <v>0.0</v>
      </c>
      <c r="AV8" s="11">
        <v>566.0</v>
      </c>
      <c r="AW8" s="11">
        <v>47.1666666666667</v>
      </c>
      <c r="AX8" s="11"/>
      <c r="AY8" s="11">
        <v>6.0</v>
      </c>
      <c r="AZ8" s="11">
        <v>234.0</v>
      </c>
      <c r="BA8" s="11">
        <v>0.0</v>
      </c>
      <c r="BB8" s="11">
        <v>0.0</v>
      </c>
      <c r="BC8" s="11">
        <v>234.0</v>
      </c>
      <c r="BD8" s="11">
        <v>39.0</v>
      </c>
      <c r="BE8" s="11"/>
    </row>
    <row r="9">
      <c r="A9" s="11" t="s">
        <v>245</v>
      </c>
      <c r="B9" s="11" t="s">
        <v>97</v>
      </c>
      <c r="C9" s="11">
        <v>79.38</v>
      </c>
      <c r="D9" s="11">
        <v>259.0</v>
      </c>
      <c r="E9" s="11">
        <v>4.82</v>
      </c>
      <c r="F9" s="11">
        <f t="shared" si="1"/>
        <v>-0.5055107013</v>
      </c>
      <c r="G9" s="11">
        <v>17.0</v>
      </c>
      <c r="H9" s="11">
        <f t="shared" si="9"/>
        <v>-0.6704015232</v>
      </c>
      <c r="I9" s="11"/>
      <c r="J9" s="11"/>
      <c r="K9" s="11"/>
      <c r="L9" s="11"/>
      <c r="M9" s="11"/>
      <c r="N9" s="11"/>
      <c r="O9" s="11"/>
      <c r="P9" s="11"/>
      <c r="Q9" s="11">
        <f t="shared" si="7"/>
        <v>-1.175912224</v>
      </c>
      <c r="R9" s="11">
        <f t="shared" si="8"/>
        <v>-0.5879561122</v>
      </c>
      <c r="S9" s="11"/>
      <c r="T9" s="11"/>
      <c r="U9" s="11"/>
      <c r="V9" s="11"/>
      <c r="W9" s="11">
        <v>16.0</v>
      </c>
      <c r="X9" s="11">
        <v>307.0</v>
      </c>
      <c r="Y9" s="11">
        <v>0.0</v>
      </c>
      <c r="Z9" s="11">
        <v>23.0</v>
      </c>
      <c r="AA9" s="11">
        <v>330.0</v>
      </c>
      <c r="AB9" s="11">
        <v>20.625</v>
      </c>
      <c r="AC9" s="11"/>
      <c r="AD9" s="11">
        <v>7.0</v>
      </c>
      <c r="AE9" s="11">
        <v>117.0</v>
      </c>
      <c r="AF9" s="11">
        <v>0.0</v>
      </c>
      <c r="AG9" s="11">
        <v>37.0</v>
      </c>
      <c r="AH9" s="11">
        <v>154.0</v>
      </c>
      <c r="AI9" s="11">
        <v>22.0</v>
      </c>
      <c r="AJ9" s="11"/>
      <c r="AK9" s="11"/>
      <c r="AL9" s="11"/>
      <c r="AM9" s="11"/>
      <c r="AN9" s="11"/>
      <c r="AO9" s="11">
        <v>0.0</v>
      </c>
      <c r="AP9" s="11"/>
      <c r="AQ9" s="11"/>
      <c r="AR9" s="11"/>
      <c r="AS9" s="11"/>
      <c r="AT9" s="11"/>
      <c r="AU9" s="11"/>
      <c r="AV9" s="11">
        <v>0.0</v>
      </c>
      <c r="AW9" s="11"/>
      <c r="AX9" s="11"/>
      <c r="AY9" s="11"/>
      <c r="AZ9" s="11"/>
      <c r="BA9" s="11"/>
      <c r="BB9" s="11"/>
      <c r="BC9" s="11">
        <v>0.0</v>
      </c>
      <c r="BD9" s="11"/>
      <c r="BE9" s="11"/>
    </row>
    <row r="10">
      <c r="A10" s="11" t="s">
        <v>255</v>
      </c>
      <c r="B10" s="11" t="s">
        <v>97</v>
      </c>
      <c r="C10" s="11">
        <v>74.63</v>
      </c>
      <c r="D10" s="11">
        <v>258.0</v>
      </c>
      <c r="E10" s="11">
        <v>4.94</v>
      </c>
      <c r="F10" s="11">
        <f t="shared" si="1"/>
        <v>-1.480424197</v>
      </c>
      <c r="G10" s="11"/>
      <c r="H10" s="11"/>
      <c r="I10" s="11">
        <v>31.5</v>
      </c>
      <c r="J10" s="11">
        <f t="shared" ref="J10:J16" si="10">STANDARDIZE(I10,$I$22,$I$23)</f>
        <v>-0.6143399392</v>
      </c>
      <c r="K10" s="11">
        <v>116.0</v>
      </c>
      <c r="L10" s="11">
        <f t="shared" ref="L10:L16" si="11">STANDARDIZE(K10,$K$22,$K$23)</f>
        <v>0.3797621739</v>
      </c>
      <c r="M10" s="11">
        <v>4.45</v>
      </c>
      <c r="N10" s="11">
        <f t="shared" ref="N10:N14" si="12">STANDARDIZE(M10,$M$22,$M$23)*-1</f>
        <v>-0.3096617686</v>
      </c>
      <c r="O10" s="11">
        <v>7.12</v>
      </c>
      <c r="P10" s="11">
        <f t="shared" ref="P10:P14" si="13">STANDARDIZE(O10,$O$22,$O$23)*-1</f>
        <v>0.2046444486</v>
      </c>
      <c r="Q10" s="11">
        <f t="shared" si="7"/>
        <v>-1.820019282</v>
      </c>
      <c r="R10" s="11">
        <f t="shared" si="8"/>
        <v>-0.3640038564</v>
      </c>
      <c r="S10" s="11">
        <v>7.0</v>
      </c>
      <c r="T10" s="11">
        <v>254.0</v>
      </c>
      <c r="U10" s="11">
        <v>196.0</v>
      </c>
      <c r="V10" s="11"/>
      <c r="W10" s="11">
        <v>2.0</v>
      </c>
      <c r="X10" s="11">
        <v>14.0</v>
      </c>
      <c r="Y10" s="11">
        <v>0.0</v>
      </c>
      <c r="Z10" s="11">
        <v>0.0</v>
      </c>
      <c r="AA10" s="11">
        <v>14.0</v>
      </c>
      <c r="AB10" s="11">
        <v>7.0</v>
      </c>
      <c r="AC10" s="11"/>
      <c r="AD10" s="11"/>
      <c r="AE10" s="11"/>
      <c r="AF10" s="11"/>
      <c r="AG10" s="11"/>
      <c r="AH10" s="11">
        <v>0.0</v>
      </c>
      <c r="AI10" s="11"/>
      <c r="AJ10" s="11"/>
      <c r="AK10" s="11">
        <v>2.0</v>
      </c>
      <c r="AL10" s="11">
        <v>11.0</v>
      </c>
      <c r="AM10" s="11">
        <v>0.0</v>
      </c>
      <c r="AN10" s="11">
        <v>9.0</v>
      </c>
      <c r="AO10" s="11">
        <v>20.0</v>
      </c>
      <c r="AP10" s="11">
        <v>10.0</v>
      </c>
      <c r="AQ10" s="11"/>
      <c r="AR10" s="11"/>
      <c r="AS10" s="11"/>
      <c r="AT10" s="11"/>
      <c r="AU10" s="11"/>
      <c r="AV10" s="11">
        <v>0.0</v>
      </c>
      <c r="AW10" s="11"/>
      <c r="AX10" s="11"/>
      <c r="AY10" s="11"/>
      <c r="AZ10" s="11"/>
      <c r="BA10" s="11"/>
      <c r="BB10" s="11"/>
      <c r="BC10" s="11">
        <v>0.0</v>
      </c>
      <c r="BD10" s="11"/>
      <c r="BE10" s="11"/>
    </row>
    <row r="11">
      <c r="A11" s="11" t="s">
        <v>287</v>
      </c>
      <c r="B11" s="11" t="s">
        <v>97</v>
      </c>
      <c r="C11" s="11">
        <v>80.0</v>
      </c>
      <c r="D11" s="11">
        <v>260.0</v>
      </c>
      <c r="E11" s="11">
        <v>4.86</v>
      </c>
      <c r="F11" s="11">
        <f t="shared" si="1"/>
        <v>-0.8304818664</v>
      </c>
      <c r="G11" s="11">
        <v>17.0</v>
      </c>
      <c r="H11" s="11">
        <f t="shared" ref="H11:H16" si="14">STANDARDIZE(G11,$G$22,$G$23)</f>
        <v>-0.6704015232</v>
      </c>
      <c r="I11" s="11">
        <v>31.0</v>
      </c>
      <c r="J11" s="11">
        <f t="shared" si="10"/>
        <v>-0.8390984535</v>
      </c>
      <c r="K11" s="11">
        <v>113.0</v>
      </c>
      <c r="L11" s="11">
        <f t="shared" si="11"/>
        <v>-0.3970240909</v>
      </c>
      <c r="M11" s="11">
        <v>4.57</v>
      </c>
      <c r="N11" s="11">
        <f t="shared" si="12"/>
        <v>-1.548308843</v>
      </c>
      <c r="O11" s="11">
        <v>7.09</v>
      </c>
      <c r="P11" s="11">
        <f t="shared" si="13"/>
        <v>0.4308304181</v>
      </c>
      <c r="Q11" s="11">
        <f t="shared" si="7"/>
        <v>-3.854484359</v>
      </c>
      <c r="R11" s="11">
        <f t="shared" si="8"/>
        <v>-0.6424140598</v>
      </c>
      <c r="S11" s="11">
        <v>4.0</v>
      </c>
      <c r="T11" s="11">
        <v>133.0</v>
      </c>
      <c r="U11" s="11">
        <v>114.0</v>
      </c>
      <c r="V11" s="11"/>
      <c r="W11" s="11">
        <v>16.0</v>
      </c>
      <c r="X11" s="11">
        <v>192.0</v>
      </c>
      <c r="Y11" s="11">
        <v>0.0</v>
      </c>
      <c r="Z11" s="11">
        <v>131.0</v>
      </c>
      <c r="AA11" s="11">
        <v>323.0</v>
      </c>
      <c r="AB11" s="11">
        <v>20.1875</v>
      </c>
      <c r="AC11" s="11"/>
      <c r="AD11" s="11">
        <v>16.0</v>
      </c>
      <c r="AE11" s="11">
        <v>940.0</v>
      </c>
      <c r="AF11" s="11">
        <v>0.0</v>
      </c>
      <c r="AG11" s="11">
        <v>93.0</v>
      </c>
      <c r="AH11" s="11">
        <v>1033.0</v>
      </c>
      <c r="AI11" s="11">
        <v>64.5625</v>
      </c>
      <c r="AJ11" s="11"/>
      <c r="AK11" s="11">
        <v>16.0</v>
      </c>
      <c r="AL11" s="11">
        <v>522.0</v>
      </c>
      <c r="AM11" s="11">
        <v>0.0</v>
      </c>
      <c r="AN11" s="11">
        <v>206.0</v>
      </c>
      <c r="AO11" s="11">
        <v>728.0</v>
      </c>
      <c r="AP11" s="11">
        <v>45.5</v>
      </c>
      <c r="AQ11" s="11"/>
      <c r="AR11" s="11">
        <v>16.0</v>
      </c>
      <c r="AS11" s="11">
        <v>570.0</v>
      </c>
      <c r="AT11" s="11">
        <v>0.0</v>
      </c>
      <c r="AU11" s="11">
        <v>133.0</v>
      </c>
      <c r="AV11" s="11">
        <v>703.0</v>
      </c>
      <c r="AW11" s="11">
        <v>43.9375</v>
      </c>
      <c r="AX11" s="11"/>
      <c r="AY11" s="11">
        <v>15.0</v>
      </c>
      <c r="AZ11" s="11">
        <v>421.0</v>
      </c>
      <c r="BA11" s="11">
        <v>0.0</v>
      </c>
      <c r="BB11" s="11">
        <v>133.0</v>
      </c>
      <c r="BC11" s="11">
        <v>554.0</v>
      </c>
      <c r="BD11" s="11">
        <v>36.9333333333333</v>
      </c>
      <c r="BE11" s="11"/>
    </row>
    <row r="12">
      <c r="A12" s="11" t="s">
        <v>308</v>
      </c>
      <c r="B12" s="11" t="s">
        <v>97</v>
      </c>
      <c r="C12" s="11">
        <v>75.25</v>
      </c>
      <c r="D12" s="11">
        <v>240.0</v>
      </c>
      <c r="E12" s="11">
        <v>4.73</v>
      </c>
      <c r="F12" s="11">
        <f t="shared" si="1"/>
        <v>0.2256744202</v>
      </c>
      <c r="G12" s="11">
        <v>15.0</v>
      </c>
      <c r="H12" s="11">
        <f t="shared" si="14"/>
        <v>-1.173202666</v>
      </c>
      <c r="I12" s="11">
        <v>30.0</v>
      </c>
      <c r="J12" s="11">
        <f t="shared" si="10"/>
        <v>-1.288615482</v>
      </c>
      <c r="K12" s="11">
        <v>111.0</v>
      </c>
      <c r="L12" s="11">
        <f t="shared" si="11"/>
        <v>-0.9148816007</v>
      </c>
      <c r="M12" s="11">
        <v>4.3</v>
      </c>
      <c r="N12" s="11">
        <f t="shared" si="12"/>
        <v>1.238647075</v>
      </c>
      <c r="O12" s="11">
        <v>7.25</v>
      </c>
      <c r="P12" s="11">
        <f t="shared" si="13"/>
        <v>-0.7754947526</v>
      </c>
      <c r="Q12" s="11">
        <f t="shared" si="7"/>
        <v>-2.687873006</v>
      </c>
      <c r="R12" s="11">
        <f t="shared" si="8"/>
        <v>-0.4479788344</v>
      </c>
      <c r="S12" s="11"/>
      <c r="T12" s="11"/>
      <c r="U12" s="11"/>
      <c r="V12" s="11"/>
      <c r="W12" s="11">
        <v>12.0</v>
      </c>
      <c r="X12" s="11">
        <v>109.0</v>
      </c>
      <c r="Y12" s="11">
        <v>0.0</v>
      </c>
      <c r="Z12" s="11">
        <v>171.0</v>
      </c>
      <c r="AA12" s="11">
        <v>280.0</v>
      </c>
      <c r="AB12" s="11">
        <v>23.3333333333333</v>
      </c>
      <c r="AC12" s="11"/>
      <c r="AD12" s="11">
        <v>13.0</v>
      </c>
      <c r="AE12" s="11">
        <v>157.0</v>
      </c>
      <c r="AF12" s="11">
        <v>0.0</v>
      </c>
      <c r="AG12" s="11">
        <v>166.0</v>
      </c>
      <c r="AH12" s="11">
        <v>323.0</v>
      </c>
      <c r="AI12" s="11">
        <v>24.8461538461538</v>
      </c>
      <c r="AJ12" s="11"/>
      <c r="AK12" s="11">
        <v>4.0</v>
      </c>
      <c r="AL12" s="11">
        <v>26.0</v>
      </c>
      <c r="AM12" s="11">
        <v>0.0</v>
      </c>
      <c r="AN12" s="11">
        <v>74.0</v>
      </c>
      <c r="AO12" s="11">
        <v>100.0</v>
      </c>
      <c r="AP12" s="11">
        <v>25.0</v>
      </c>
      <c r="AQ12" s="11"/>
      <c r="AR12" s="11">
        <v>16.0</v>
      </c>
      <c r="AS12" s="11">
        <v>253.0</v>
      </c>
      <c r="AT12" s="11">
        <v>0.0</v>
      </c>
      <c r="AU12" s="11">
        <v>213.0</v>
      </c>
      <c r="AV12" s="11">
        <v>466.0</v>
      </c>
      <c r="AW12" s="11">
        <v>29.125</v>
      </c>
      <c r="AX12" s="11"/>
      <c r="AY12" s="11">
        <v>16.0</v>
      </c>
      <c r="AZ12" s="11">
        <v>127.0</v>
      </c>
      <c r="BA12" s="11">
        <v>0.0</v>
      </c>
      <c r="BB12" s="11">
        <v>225.0</v>
      </c>
      <c r="BC12" s="11">
        <v>352.0</v>
      </c>
      <c r="BD12" s="11">
        <v>22.0</v>
      </c>
      <c r="BE12" s="11"/>
    </row>
    <row r="13">
      <c r="A13" s="11" t="s">
        <v>315</v>
      </c>
      <c r="B13" s="11" t="s">
        <v>97</v>
      </c>
      <c r="C13" s="11">
        <v>75.63</v>
      </c>
      <c r="D13" s="11">
        <v>242.0</v>
      </c>
      <c r="E13" s="11">
        <v>4.62</v>
      </c>
      <c r="F13" s="11">
        <f t="shared" si="1"/>
        <v>1.119345124</v>
      </c>
      <c r="G13" s="11">
        <v>18.0</v>
      </c>
      <c r="H13" s="11">
        <f t="shared" si="14"/>
        <v>-0.419000952</v>
      </c>
      <c r="I13" s="11">
        <v>35.5</v>
      </c>
      <c r="J13" s="11">
        <f t="shared" si="10"/>
        <v>1.183728175</v>
      </c>
      <c r="K13" s="11">
        <v>115.0</v>
      </c>
      <c r="L13" s="11">
        <f t="shared" si="11"/>
        <v>0.120833419</v>
      </c>
      <c r="M13" s="11">
        <v>4.35</v>
      </c>
      <c r="N13" s="11">
        <f t="shared" si="12"/>
        <v>0.7225441268</v>
      </c>
      <c r="O13" s="11">
        <v>7.09</v>
      </c>
      <c r="P13" s="11">
        <f t="shared" si="13"/>
        <v>0.4308304181</v>
      </c>
      <c r="Q13" s="11">
        <f t="shared" si="7"/>
        <v>3.158280312</v>
      </c>
      <c r="R13" s="11">
        <f t="shared" si="8"/>
        <v>0.5263800519</v>
      </c>
      <c r="S13" s="11"/>
      <c r="T13" s="11"/>
      <c r="U13" s="11"/>
      <c r="V13" s="11"/>
      <c r="W13" s="11"/>
      <c r="X13" s="11"/>
      <c r="Y13" s="11"/>
      <c r="Z13" s="11"/>
      <c r="AA13" s="11">
        <v>0.0</v>
      </c>
      <c r="AB13" s="11"/>
      <c r="AC13" s="11"/>
      <c r="AD13" s="11"/>
      <c r="AE13" s="11"/>
      <c r="AF13" s="11"/>
      <c r="AG13" s="11"/>
      <c r="AH13" s="11">
        <v>0.0</v>
      </c>
      <c r="AI13" s="11"/>
      <c r="AJ13" s="11"/>
      <c r="AK13" s="11"/>
      <c r="AL13" s="11"/>
      <c r="AM13" s="11"/>
      <c r="AN13" s="11"/>
      <c r="AO13" s="11">
        <v>0.0</v>
      </c>
      <c r="AP13" s="11"/>
      <c r="AQ13" s="11"/>
      <c r="AR13" s="11"/>
      <c r="AS13" s="11"/>
      <c r="AT13" s="11"/>
      <c r="AU13" s="11"/>
      <c r="AV13" s="11">
        <v>0.0</v>
      </c>
      <c r="AW13" s="11"/>
      <c r="AX13" s="11"/>
      <c r="AY13" s="11"/>
      <c r="AZ13" s="11"/>
      <c r="BA13" s="11"/>
      <c r="BB13" s="11"/>
      <c r="BC13" s="11">
        <v>0.0</v>
      </c>
      <c r="BD13" s="11"/>
      <c r="BE13" s="11"/>
    </row>
    <row r="14">
      <c r="A14" s="11" t="s">
        <v>338</v>
      </c>
      <c r="B14" s="11" t="s">
        <v>97</v>
      </c>
      <c r="C14" s="11">
        <v>75.25</v>
      </c>
      <c r="D14" s="11">
        <v>242.0</v>
      </c>
      <c r="E14" s="11">
        <v>4.81</v>
      </c>
      <c r="F14" s="11">
        <f t="shared" si="1"/>
        <v>-0.42426791</v>
      </c>
      <c r="G14" s="11">
        <v>17.0</v>
      </c>
      <c r="H14" s="11">
        <f t="shared" si="14"/>
        <v>-0.6704015232</v>
      </c>
      <c r="I14" s="11">
        <v>31.0</v>
      </c>
      <c r="J14" s="11">
        <f t="shared" si="10"/>
        <v>-0.8390984535</v>
      </c>
      <c r="K14" s="11">
        <v>112.0</v>
      </c>
      <c r="L14" s="11">
        <f t="shared" si="11"/>
        <v>-0.6559528458</v>
      </c>
      <c r="M14" s="11">
        <v>4.43</v>
      </c>
      <c r="N14" s="11">
        <f t="shared" si="12"/>
        <v>-0.1032205895</v>
      </c>
      <c r="O14" s="11">
        <v>7.17</v>
      </c>
      <c r="P14" s="11">
        <f t="shared" si="13"/>
        <v>-0.1723321673</v>
      </c>
      <c r="Q14" s="11">
        <f t="shared" si="7"/>
        <v>-2.865273489</v>
      </c>
      <c r="R14" s="11">
        <f t="shared" si="8"/>
        <v>-0.4775455815</v>
      </c>
      <c r="S14" s="11">
        <v>6.0</v>
      </c>
      <c r="T14" s="11">
        <v>184.0</v>
      </c>
      <c r="U14" s="11">
        <v>151.0</v>
      </c>
      <c r="V14" s="11"/>
      <c r="W14" s="11">
        <v>16.0</v>
      </c>
      <c r="X14" s="11">
        <v>592.0</v>
      </c>
      <c r="Y14" s="11">
        <v>0.0</v>
      </c>
      <c r="Z14" s="11">
        <v>180.0</v>
      </c>
      <c r="AA14" s="11">
        <v>772.0</v>
      </c>
      <c r="AB14" s="11">
        <v>48.25</v>
      </c>
      <c r="AC14" s="11"/>
      <c r="AD14" s="11">
        <v>16.0</v>
      </c>
      <c r="AE14" s="11">
        <v>820.0</v>
      </c>
      <c r="AF14" s="11">
        <v>0.0</v>
      </c>
      <c r="AG14" s="11">
        <v>165.0</v>
      </c>
      <c r="AH14" s="11">
        <v>985.0</v>
      </c>
      <c r="AI14" s="11">
        <v>61.5625</v>
      </c>
      <c r="AJ14" s="11"/>
      <c r="AK14" s="11">
        <v>16.0</v>
      </c>
      <c r="AL14" s="11">
        <v>399.0</v>
      </c>
      <c r="AM14" s="11">
        <v>0.0</v>
      </c>
      <c r="AN14" s="11">
        <v>149.0</v>
      </c>
      <c r="AO14" s="11">
        <v>548.0</v>
      </c>
      <c r="AP14" s="11">
        <v>34.25</v>
      </c>
      <c r="AQ14" s="11"/>
      <c r="AR14" s="11">
        <v>13.0</v>
      </c>
      <c r="AS14" s="11">
        <v>314.0</v>
      </c>
      <c r="AT14" s="11">
        <v>0.0</v>
      </c>
      <c r="AU14" s="11">
        <v>112.0</v>
      </c>
      <c r="AV14" s="11">
        <v>426.0</v>
      </c>
      <c r="AW14" s="11">
        <v>32.7692307692308</v>
      </c>
      <c r="AX14" s="11"/>
      <c r="AY14" s="11"/>
      <c r="AZ14" s="11"/>
      <c r="BA14" s="11"/>
      <c r="BB14" s="11"/>
      <c r="BC14" s="11">
        <v>0.0</v>
      </c>
      <c r="BD14" s="11"/>
      <c r="BE14" s="11"/>
    </row>
    <row r="15">
      <c r="A15" s="11" t="s">
        <v>343</v>
      </c>
      <c r="B15" s="11" t="s">
        <v>97</v>
      </c>
      <c r="C15" s="11">
        <v>77.88</v>
      </c>
      <c r="D15" s="11">
        <v>269.0</v>
      </c>
      <c r="E15" s="11">
        <v>4.71</v>
      </c>
      <c r="F15" s="11">
        <f t="shared" si="1"/>
        <v>0.3881600028</v>
      </c>
      <c r="G15" s="11">
        <v>22.0</v>
      </c>
      <c r="H15" s="11">
        <f t="shared" si="14"/>
        <v>0.5866013328</v>
      </c>
      <c r="I15" s="11">
        <v>31.5</v>
      </c>
      <c r="J15" s="11">
        <f t="shared" si="10"/>
        <v>-0.6143399392</v>
      </c>
      <c r="K15" s="11">
        <v>113.0</v>
      </c>
      <c r="L15" s="11">
        <f t="shared" si="11"/>
        <v>-0.3970240909</v>
      </c>
      <c r="M15" s="11"/>
      <c r="N15" s="11"/>
      <c r="O15" s="11"/>
      <c r="P15" s="11"/>
      <c r="Q15" s="11">
        <f t="shared" si="7"/>
        <v>-0.0366026945</v>
      </c>
      <c r="R15" s="11">
        <f t="shared" si="8"/>
        <v>-0.009150673624</v>
      </c>
      <c r="S15" s="11">
        <v>6.0</v>
      </c>
      <c r="T15" s="11">
        <v>172.0</v>
      </c>
      <c r="U15" s="11">
        <v>143.0</v>
      </c>
      <c r="V15" s="11"/>
      <c r="W15" s="11">
        <v>16.0</v>
      </c>
      <c r="X15" s="11">
        <v>75.0</v>
      </c>
      <c r="Y15" s="11">
        <v>0.0</v>
      </c>
      <c r="Z15" s="11">
        <v>59.0</v>
      </c>
      <c r="AA15" s="11">
        <v>134.0</v>
      </c>
      <c r="AB15" s="11">
        <v>8.375</v>
      </c>
      <c r="AC15" s="11"/>
      <c r="AD15" s="11"/>
      <c r="AE15" s="11"/>
      <c r="AF15" s="11"/>
      <c r="AG15" s="11"/>
      <c r="AH15" s="11">
        <v>0.0</v>
      </c>
      <c r="AI15" s="11"/>
      <c r="AJ15" s="11"/>
      <c r="AK15" s="11"/>
      <c r="AL15" s="11"/>
      <c r="AM15" s="11"/>
      <c r="AN15" s="11"/>
      <c r="AO15" s="11">
        <v>0.0</v>
      </c>
      <c r="AP15" s="11"/>
      <c r="AQ15" s="11"/>
      <c r="AR15" s="11"/>
      <c r="AS15" s="11"/>
      <c r="AT15" s="11"/>
      <c r="AU15" s="11"/>
      <c r="AV15" s="11">
        <v>0.0</v>
      </c>
      <c r="AW15" s="11"/>
      <c r="AX15" s="11"/>
      <c r="AY15" s="11"/>
      <c r="AZ15" s="11"/>
      <c r="BA15" s="11"/>
      <c r="BB15" s="11"/>
      <c r="BC15" s="11">
        <v>0.0</v>
      </c>
      <c r="BD15" s="11"/>
      <c r="BE15" s="11"/>
    </row>
    <row r="16">
      <c r="A16" s="11" t="s">
        <v>351</v>
      </c>
      <c r="B16" s="11" t="s">
        <v>97</v>
      </c>
      <c r="C16" s="11">
        <v>75.25</v>
      </c>
      <c r="D16" s="11">
        <v>258.0</v>
      </c>
      <c r="E16" s="11">
        <v>4.94</v>
      </c>
      <c r="F16" s="11">
        <f t="shared" si="1"/>
        <v>-1.480424197</v>
      </c>
      <c r="G16" s="11">
        <v>21.0</v>
      </c>
      <c r="H16" s="11">
        <f t="shared" si="14"/>
        <v>0.3352007616</v>
      </c>
      <c r="I16" s="11">
        <v>30.5</v>
      </c>
      <c r="J16" s="11">
        <f t="shared" si="10"/>
        <v>-1.063856968</v>
      </c>
      <c r="K16" s="11">
        <v>112.0</v>
      </c>
      <c r="L16" s="11">
        <f t="shared" si="11"/>
        <v>-0.6559528458</v>
      </c>
      <c r="M16" s="11">
        <v>4.35</v>
      </c>
      <c r="N16" s="11">
        <f>STANDARDIZE(M16,$M$22,$M$23)*-1</f>
        <v>0.7225441268</v>
      </c>
      <c r="O16" s="11">
        <v>7.15</v>
      </c>
      <c r="P16" s="11">
        <f>STANDARDIZE(O16,$O$22,$O$23)*-1</f>
        <v>-0.02154152091</v>
      </c>
      <c r="Q16" s="11">
        <f t="shared" si="7"/>
        <v>-2.164030643</v>
      </c>
      <c r="R16" s="11">
        <f t="shared" si="8"/>
        <v>-0.3606717738</v>
      </c>
      <c r="S16" s="11"/>
      <c r="T16" s="11"/>
      <c r="U16" s="11"/>
      <c r="V16" s="11"/>
      <c r="W16" s="11"/>
      <c r="X16" s="11"/>
      <c r="Y16" s="11"/>
      <c r="Z16" s="11"/>
      <c r="AA16" s="11">
        <v>0.0</v>
      </c>
      <c r="AB16" s="11"/>
      <c r="AC16" s="11"/>
      <c r="AD16" s="11"/>
      <c r="AE16" s="11"/>
      <c r="AF16" s="11"/>
      <c r="AG16" s="11"/>
      <c r="AH16" s="11">
        <v>0.0</v>
      </c>
      <c r="AI16" s="11"/>
      <c r="AJ16" s="11"/>
      <c r="AK16" s="11"/>
      <c r="AL16" s="11"/>
      <c r="AM16" s="11"/>
      <c r="AN16" s="11"/>
      <c r="AO16" s="11">
        <v>0.0</v>
      </c>
      <c r="AP16" s="11"/>
      <c r="AQ16" s="11"/>
      <c r="AR16" s="11"/>
      <c r="AS16" s="11"/>
      <c r="AT16" s="11"/>
      <c r="AU16" s="11"/>
      <c r="AV16" s="11">
        <v>0.0</v>
      </c>
      <c r="AW16" s="11"/>
      <c r="AX16" s="11"/>
      <c r="AY16" s="11"/>
      <c r="AZ16" s="11"/>
      <c r="BA16" s="11"/>
      <c r="BB16" s="11"/>
      <c r="BC16" s="11">
        <v>0.0</v>
      </c>
      <c r="BD16" s="11"/>
      <c r="BE16" s="11"/>
    </row>
    <row r="17">
      <c r="A17" s="11" t="s">
        <v>416</v>
      </c>
      <c r="B17" s="11" t="s">
        <v>97</v>
      </c>
      <c r="C17" s="11">
        <v>77.0</v>
      </c>
      <c r="D17" s="11">
        <v>257.0</v>
      </c>
      <c r="E17" s="11">
        <v>4.63</v>
      </c>
      <c r="F17" s="11">
        <f t="shared" si="1"/>
        <v>1.038102333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>
        <f t="shared" si="7"/>
        <v>1.038102333</v>
      </c>
      <c r="R17" s="11">
        <f t="shared" si="8"/>
        <v>1.038102333</v>
      </c>
      <c r="S17" s="11">
        <v>3.0</v>
      </c>
      <c r="T17" s="11">
        <v>63.0</v>
      </c>
      <c r="U17" s="11">
        <v>57.0</v>
      </c>
      <c r="V17" s="11"/>
      <c r="W17" s="11">
        <v>1.0</v>
      </c>
      <c r="X17" s="11">
        <v>0.0</v>
      </c>
      <c r="Y17" s="11">
        <v>0.0</v>
      </c>
      <c r="Z17" s="11">
        <v>1.0</v>
      </c>
      <c r="AA17" s="11">
        <v>1.0</v>
      </c>
      <c r="AB17" s="11">
        <v>1.0</v>
      </c>
      <c r="AC17" s="11"/>
      <c r="AD17" s="11">
        <v>16.0</v>
      </c>
      <c r="AE17" s="11">
        <v>668.0</v>
      </c>
      <c r="AF17" s="11">
        <v>0.0</v>
      </c>
      <c r="AG17" s="11">
        <v>69.0</v>
      </c>
      <c r="AH17" s="11">
        <v>737.0</v>
      </c>
      <c r="AI17" s="11">
        <v>46.0625</v>
      </c>
      <c r="AJ17" s="11"/>
      <c r="AK17" s="11">
        <v>16.0</v>
      </c>
      <c r="AL17" s="11">
        <v>923.0</v>
      </c>
      <c r="AM17" s="11">
        <v>0.0</v>
      </c>
      <c r="AN17" s="11">
        <v>78.0</v>
      </c>
      <c r="AO17" s="11">
        <v>1001.0</v>
      </c>
      <c r="AP17" s="11">
        <v>62.5625</v>
      </c>
      <c r="AQ17" s="11"/>
      <c r="AR17" s="11">
        <v>16.0</v>
      </c>
      <c r="AS17" s="11">
        <v>886.0</v>
      </c>
      <c r="AT17" s="11">
        <v>0.0</v>
      </c>
      <c r="AU17" s="11">
        <v>14.0</v>
      </c>
      <c r="AV17" s="11">
        <v>900.0</v>
      </c>
      <c r="AW17" s="11">
        <v>56.25</v>
      </c>
      <c r="AX17" s="11"/>
      <c r="AY17" s="11">
        <v>15.0</v>
      </c>
      <c r="AZ17" s="11">
        <v>872.0</v>
      </c>
      <c r="BA17" s="11">
        <v>1.0</v>
      </c>
      <c r="BB17" s="11">
        <v>0.0</v>
      </c>
      <c r="BC17" s="11">
        <v>873.0</v>
      </c>
      <c r="BD17" s="11">
        <v>58.2</v>
      </c>
      <c r="BE17" s="11"/>
    </row>
    <row r="18">
      <c r="A18" s="11" t="s">
        <v>421</v>
      </c>
      <c r="B18" s="11" t="s">
        <v>97</v>
      </c>
      <c r="C18" s="11">
        <v>77.5</v>
      </c>
      <c r="D18" s="11">
        <v>250.0</v>
      </c>
      <c r="E18" s="11">
        <v>4.68</v>
      </c>
      <c r="F18" s="11">
        <f t="shared" si="1"/>
        <v>0.6318883766</v>
      </c>
      <c r="G18" s="11">
        <v>22.0</v>
      </c>
      <c r="H18" s="11">
        <f t="shared" ref="H18:H20" si="15">STANDARDIZE(G18,$G$22,$G$23)</f>
        <v>0.5866013328</v>
      </c>
      <c r="I18" s="11">
        <v>35.5</v>
      </c>
      <c r="J18" s="11">
        <f t="shared" ref="J18:J20" si="16">STANDARDIZE(I18,$I$22,$I$23)</f>
        <v>1.183728175</v>
      </c>
      <c r="K18" s="11">
        <v>119.0</v>
      </c>
      <c r="L18" s="11">
        <f t="shared" ref="L18:L20" si="17">STANDARDIZE(K18,$K$22,$K$23)</f>
        <v>1.156548439</v>
      </c>
      <c r="M18" s="11">
        <v>4.32</v>
      </c>
      <c r="N18" s="11">
        <f t="shared" ref="N18:N20" si="18">STANDARDIZE(M18,$M$22,$M$23)*-1</f>
        <v>1.032205895</v>
      </c>
      <c r="O18" s="11">
        <v>6.92</v>
      </c>
      <c r="P18" s="11">
        <f t="shared" ref="P18:P20" si="19">STANDARDIZE(O18,$O$22,$O$23)*-1</f>
        <v>1.712550912</v>
      </c>
      <c r="Q18" s="11">
        <f t="shared" si="7"/>
        <v>6.303523131</v>
      </c>
      <c r="R18" s="11">
        <f t="shared" si="8"/>
        <v>1.050587188</v>
      </c>
      <c r="S18" s="11">
        <v>1.0</v>
      </c>
      <c r="T18" s="11">
        <v>21.0</v>
      </c>
      <c r="U18" s="11">
        <v>20.0</v>
      </c>
      <c r="V18" s="11"/>
      <c r="W18" s="11">
        <v>15.0</v>
      </c>
      <c r="X18" s="11">
        <v>673.0</v>
      </c>
      <c r="Y18" s="11">
        <v>0.0</v>
      </c>
      <c r="Z18" s="11">
        <v>67.0</v>
      </c>
      <c r="AA18" s="11">
        <v>740.0</v>
      </c>
      <c r="AB18" s="11">
        <v>49.3333333333333</v>
      </c>
      <c r="AC18" s="11"/>
      <c r="AD18" s="11">
        <v>1.0</v>
      </c>
      <c r="AE18" s="11">
        <v>8.0</v>
      </c>
      <c r="AF18" s="11">
        <v>0.0</v>
      </c>
      <c r="AG18" s="11">
        <v>0.0</v>
      </c>
      <c r="AH18" s="11">
        <v>8.0</v>
      </c>
      <c r="AI18" s="11">
        <v>8.0</v>
      </c>
      <c r="AJ18" s="11"/>
      <c r="AK18" s="11">
        <v>13.0</v>
      </c>
      <c r="AL18" s="11">
        <v>750.0</v>
      </c>
      <c r="AM18" s="11">
        <v>0.0</v>
      </c>
      <c r="AN18" s="11">
        <v>0.0</v>
      </c>
      <c r="AO18" s="11">
        <v>750.0</v>
      </c>
      <c r="AP18" s="11">
        <v>57.6923076923077</v>
      </c>
      <c r="AQ18" s="11"/>
      <c r="AR18" s="11">
        <v>8.0</v>
      </c>
      <c r="AS18" s="11">
        <v>428.0</v>
      </c>
      <c r="AT18" s="11">
        <v>0.0</v>
      </c>
      <c r="AU18" s="11">
        <v>0.0</v>
      </c>
      <c r="AV18" s="11">
        <v>428.0</v>
      </c>
      <c r="AW18" s="11">
        <v>53.5</v>
      </c>
      <c r="AX18" s="11"/>
      <c r="AY18" s="11">
        <v>2.0</v>
      </c>
      <c r="AZ18" s="11">
        <v>104.0</v>
      </c>
      <c r="BA18" s="11">
        <v>0.0</v>
      </c>
      <c r="BB18" s="11">
        <v>0.0</v>
      </c>
      <c r="BC18" s="11">
        <v>104.0</v>
      </c>
      <c r="BD18" s="11">
        <v>52.0</v>
      </c>
      <c r="BE18" s="11"/>
    </row>
    <row r="19">
      <c r="A19" s="11" t="s">
        <v>426</v>
      </c>
      <c r="B19" s="11" t="s">
        <v>97</v>
      </c>
      <c r="C19" s="11">
        <v>76.13</v>
      </c>
      <c r="D19" s="11">
        <v>267.0</v>
      </c>
      <c r="E19" s="11">
        <v>4.69</v>
      </c>
      <c r="F19" s="11">
        <f t="shared" si="1"/>
        <v>0.5506455853</v>
      </c>
      <c r="G19" s="11">
        <v>31.0</v>
      </c>
      <c r="H19" s="11">
        <f t="shared" si="15"/>
        <v>2.849206473</v>
      </c>
      <c r="I19" s="11">
        <v>33.5</v>
      </c>
      <c r="J19" s="11">
        <f t="shared" si="16"/>
        <v>0.2846941181</v>
      </c>
      <c r="K19" s="11">
        <v>119.0</v>
      </c>
      <c r="L19" s="11">
        <f t="shared" si="17"/>
        <v>1.156548439</v>
      </c>
      <c r="M19" s="11">
        <v>4.53</v>
      </c>
      <c r="N19" s="11">
        <f t="shared" si="18"/>
        <v>-1.135426485</v>
      </c>
      <c r="O19" s="11">
        <v>7.08</v>
      </c>
      <c r="P19" s="11">
        <f t="shared" si="19"/>
        <v>0.5062257413</v>
      </c>
      <c r="Q19" s="11">
        <f t="shared" si="7"/>
        <v>4.211893872</v>
      </c>
      <c r="R19" s="11">
        <f t="shared" si="8"/>
        <v>0.701982312</v>
      </c>
      <c r="S19" s="11">
        <v>2.0</v>
      </c>
      <c r="T19" s="11">
        <v>55.0</v>
      </c>
      <c r="U19" s="11">
        <v>50.0</v>
      </c>
      <c r="V19" s="11"/>
      <c r="W19" s="11">
        <v>15.0</v>
      </c>
      <c r="X19" s="11">
        <v>479.0</v>
      </c>
      <c r="Y19" s="11">
        <v>0.0</v>
      </c>
      <c r="Z19" s="11">
        <v>113.0</v>
      </c>
      <c r="AA19" s="11">
        <v>592.0</v>
      </c>
      <c r="AB19" s="11">
        <v>39.4666666666667</v>
      </c>
      <c r="AC19" s="11"/>
      <c r="AD19" s="11">
        <v>8.0</v>
      </c>
      <c r="AE19" s="11">
        <v>194.0</v>
      </c>
      <c r="AF19" s="11">
        <v>0.0</v>
      </c>
      <c r="AG19" s="11">
        <v>59.0</v>
      </c>
      <c r="AH19" s="11">
        <v>253.0</v>
      </c>
      <c r="AI19" s="11">
        <v>31.625</v>
      </c>
      <c r="AJ19" s="11"/>
      <c r="AK19" s="11">
        <v>14.0</v>
      </c>
      <c r="AL19" s="11">
        <v>468.0</v>
      </c>
      <c r="AM19" s="11">
        <v>0.0</v>
      </c>
      <c r="AN19" s="11">
        <v>107.0</v>
      </c>
      <c r="AO19" s="11">
        <v>575.0</v>
      </c>
      <c r="AP19" s="11">
        <v>41.0714285714286</v>
      </c>
      <c r="AQ19" s="11"/>
      <c r="AR19" s="11">
        <v>11.0</v>
      </c>
      <c r="AS19" s="11">
        <v>443.0</v>
      </c>
      <c r="AT19" s="11">
        <v>0.0</v>
      </c>
      <c r="AU19" s="11">
        <v>46.0</v>
      </c>
      <c r="AV19" s="11">
        <v>489.0</v>
      </c>
      <c r="AW19" s="11">
        <v>44.4545454545455</v>
      </c>
      <c r="AX19" s="11"/>
      <c r="AY19" s="11">
        <v>10.0</v>
      </c>
      <c r="AZ19" s="11">
        <v>271.0</v>
      </c>
      <c r="BA19" s="11">
        <v>0.0</v>
      </c>
      <c r="BB19" s="11">
        <v>37.0</v>
      </c>
      <c r="BC19" s="11">
        <v>308.0</v>
      </c>
      <c r="BD19" s="11">
        <v>30.8</v>
      </c>
      <c r="BE19" s="11"/>
    </row>
    <row r="20">
      <c r="A20" s="11" t="s">
        <v>438</v>
      </c>
      <c r="B20" s="11" t="s">
        <v>97</v>
      </c>
      <c r="C20" s="11">
        <v>77.0</v>
      </c>
      <c r="D20" s="11">
        <v>249.0</v>
      </c>
      <c r="E20" s="11">
        <v>4.76</v>
      </c>
      <c r="F20" s="11">
        <f t="shared" si="1"/>
        <v>-0.01805395362</v>
      </c>
      <c r="G20" s="11">
        <v>24.0</v>
      </c>
      <c r="H20" s="11">
        <f t="shared" si="15"/>
        <v>1.089402475</v>
      </c>
      <c r="I20" s="11">
        <v>30.5</v>
      </c>
      <c r="J20" s="11">
        <f t="shared" si="16"/>
        <v>-1.063856968</v>
      </c>
      <c r="K20" s="11">
        <v>111.0</v>
      </c>
      <c r="L20" s="11">
        <f t="shared" si="17"/>
        <v>-0.9148816007</v>
      </c>
      <c r="M20" s="11">
        <v>4.47</v>
      </c>
      <c r="N20" s="11">
        <f t="shared" si="18"/>
        <v>-0.5161029477</v>
      </c>
      <c r="O20" s="11">
        <v>7.08</v>
      </c>
      <c r="P20" s="11">
        <f t="shared" si="19"/>
        <v>0.5062257413</v>
      </c>
      <c r="Q20" s="11">
        <f t="shared" si="7"/>
        <v>-0.9172672534</v>
      </c>
      <c r="R20" s="11">
        <f t="shared" si="8"/>
        <v>-0.1528778756</v>
      </c>
      <c r="S20" s="11">
        <v>2.0</v>
      </c>
      <c r="T20" s="11">
        <v>35.0</v>
      </c>
      <c r="U20" s="11">
        <v>33.0</v>
      </c>
      <c r="V20" s="11"/>
      <c r="W20" s="11">
        <v>16.0</v>
      </c>
      <c r="X20" s="11">
        <v>450.0</v>
      </c>
      <c r="Y20" s="11">
        <v>0.0</v>
      </c>
      <c r="Z20" s="11">
        <v>167.0</v>
      </c>
      <c r="AA20" s="11">
        <v>617.0</v>
      </c>
      <c r="AB20" s="11">
        <v>38.5625</v>
      </c>
      <c r="AC20" s="11"/>
      <c r="AD20" s="11">
        <v>16.0</v>
      </c>
      <c r="AE20" s="11">
        <v>588.0</v>
      </c>
      <c r="AF20" s="11">
        <v>0.0</v>
      </c>
      <c r="AG20" s="11">
        <v>210.0</v>
      </c>
      <c r="AH20" s="11">
        <v>798.0</v>
      </c>
      <c r="AI20" s="11">
        <v>49.875</v>
      </c>
      <c r="AJ20" s="11"/>
      <c r="AK20" s="11">
        <v>15.0</v>
      </c>
      <c r="AL20" s="11">
        <v>789.0</v>
      </c>
      <c r="AM20" s="11">
        <v>0.0</v>
      </c>
      <c r="AN20" s="11">
        <v>83.0</v>
      </c>
      <c r="AO20" s="11">
        <v>872.0</v>
      </c>
      <c r="AP20" s="11">
        <v>58.1333333333333</v>
      </c>
      <c r="AQ20" s="11"/>
      <c r="AR20" s="11">
        <v>14.0</v>
      </c>
      <c r="AS20" s="11">
        <v>849.0</v>
      </c>
      <c r="AT20" s="11">
        <v>0.0</v>
      </c>
      <c r="AU20" s="11">
        <v>137.0</v>
      </c>
      <c r="AV20" s="11">
        <v>986.0</v>
      </c>
      <c r="AW20" s="11">
        <v>70.4285714285714</v>
      </c>
      <c r="AX20" s="11"/>
      <c r="AY20" s="11">
        <v>14.0</v>
      </c>
      <c r="AZ20" s="11">
        <v>776.0</v>
      </c>
      <c r="BA20" s="11">
        <v>0.0</v>
      </c>
      <c r="BB20" s="11">
        <v>83.0</v>
      </c>
      <c r="BC20" s="11">
        <v>859.0</v>
      </c>
      <c r="BD20" s="11">
        <v>61.3571428571429</v>
      </c>
      <c r="BE20" s="11"/>
    </row>
    <row r="21" ht="15.75" customHeight="1"/>
    <row r="22" ht="15.75" customHeight="1">
      <c r="B22" s="11" t="s">
        <v>481</v>
      </c>
      <c r="C22" s="16">
        <f t="shared" ref="C22:E22" si="20">AVERAGE(C3:C20)</f>
        <v>76.52333333</v>
      </c>
      <c r="D22" s="16">
        <f t="shared" si="20"/>
        <v>252.9444444</v>
      </c>
      <c r="E22" s="16">
        <f t="shared" si="20"/>
        <v>4.757777778</v>
      </c>
      <c r="F22" s="16"/>
      <c r="G22" s="16">
        <f>AVERAGE(G3:G20)</f>
        <v>19.66666667</v>
      </c>
      <c r="H22" s="16"/>
      <c r="I22" s="16">
        <f>AVERAGE(I3:I20)</f>
        <v>32.86666667</v>
      </c>
      <c r="J22" s="16"/>
      <c r="K22" s="16">
        <f>AVERAGE(K3:K20)</f>
        <v>114.5333333</v>
      </c>
      <c r="L22" s="16"/>
      <c r="M22" s="16">
        <f>AVERAGE(M3:M20)</f>
        <v>4.42</v>
      </c>
      <c r="N22" s="16"/>
      <c r="O22" s="16">
        <f>AVERAGE(O3:O20)</f>
        <v>7.147142857</v>
      </c>
      <c r="P22" s="16"/>
    </row>
    <row r="23" ht="15.75" customHeight="1">
      <c r="B23" s="11" t="s">
        <v>480</v>
      </c>
      <c r="C23" s="16">
        <f t="shared" ref="C23:E23" si="21">_xlfn.STDEV.P(C3:C20)</f>
        <v>1.55955478</v>
      </c>
      <c r="D23" s="16">
        <f t="shared" si="21"/>
        <v>9.107214614</v>
      </c>
      <c r="E23" s="16">
        <f t="shared" si="21"/>
        <v>0.1230878438</v>
      </c>
      <c r="F23" s="16"/>
      <c r="G23" s="16">
        <f>_xlfn.STDEV.P(G3:G20)</f>
        <v>3.977715704</v>
      </c>
      <c r="H23" s="16"/>
      <c r="I23" s="16">
        <f>_xlfn.STDEV.P(I3:I20)</f>
        <v>2.224609828</v>
      </c>
      <c r="J23" s="16"/>
      <c r="K23" s="16">
        <f>_xlfn.STDEV.P(K3:K20)</f>
        <v>3.862066229</v>
      </c>
      <c r="L23" s="16"/>
      <c r="M23" s="16">
        <f>_xlfn.STDEV.P(M3:M20)</f>
        <v>0.09687989619</v>
      </c>
      <c r="N23" s="16"/>
      <c r="O23" s="16">
        <f>_xlfn.STDEV.P(O3:O20)</f>
        <v>0.1326342216</v>
      </c>
      <c r="P23" s="1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U1"/>
    <mergeCell ref="W1:AB1"/>
    <mergeCell ref="AD1:AI1"/>
    <mergeCell ref="AK1:AP1"/>
    <mergeCell ref="AR1:AW1"/>
    <mergeCell ref="AY1:BD1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6.86"/>
    <col customWidth="1" min="3" max="57" width="8.57"/>
  </cols>
  <sheetData>
    <row r="1">
      <c r="A1" s="12" t="s">
        <v>458</v>
      </c>
      <c r="V1" s="13"/>
      <c r="W1" s="12">
        <v>2013.0</v>
      </c>
      <c r="AC1" s="13"/>
      <c r="AD1" s="12">
        <v>2014.0</v>
      </c>
      <c r="AJ1" s="13"/>
      <c r="AK1" s="12">
        <v>2015.0</v>
      </c>
      <c r="AQ1" s="13"/>
      <c r="AR1" s="12">
        <v>2016.0</v>
      </c>
      <c r="AX1" s="13"/>
      <c r="AY1" s="12">
        <v>2017.0</v>
      </c>
      <c r="BE1" s="11"/>
    </row>
    <row r="2">
      <c r="A2" s="12" t="s">
        <v>1</v>
      </c>
      <c r="B2" s="12" t="s">
        <v>459</v>
      </c>
      <c r="C2" s="12" t="s">
        <v>4</v>
      </c>
      <c r="D2" s="12" t="s">
        <v>5</v>
      </c>
      <c r="E2" s="12" t="s">
        <v>6</v>
      </c>
      <c r="F2" s="12" t="s">
        <v>460</v>
      </c>
      <c r="G2" s="12" t="s">
        <v>7</v>
      </c>
      <c r="H2" s="12" t="s">
        <v>461</v>
      </c>
      <c r="I2" s="12" t="s">
        <v>462</v>
      </c>
      <c r="J2" s="12" t="s">
        <v>463</v>
      </c>
      <c r="K2" s="12" t="s">
        <v>464</v>
      </c>
      <c r="L2" s="12" t="s">
        <v>465</v>
      </c>
      <c r="M2" s="12" t="s">
        <v>10</v>
      </c>
      <c r="N2" s="12" t="s">
        <v>466</v>
      </c>
      <c r="O2" s="12" t="s">
        <v>11</v>
      </c>
      <c r="P2" s="12" t="s">
        <v>467</v>
      </c>
      <c r="Q2" s="12" t="s">
        <v>468</v>
      </c>
      <c r="R2" s="12" t="s">
        <v>469</v>
      </c>
      <c r="S2" s="12" t="s">
        <v>470</v>
      </c>
      <c r="T2" s="12" t="s">
        <v>471</v>
      </c>
      <c r="U2" s="12" t="s">
        <v>472</v>
      </c>
      <c r="V2" s="13"/>
      <c r="W2" s="12" t="s">
        <v>473</v>
      </c>
      <c r="X2" s="12" t="s">
        <v>474</v>
      </c>
      <c r="Y2" s="12" t="s">
        <v>475</v>
      </c>
      <c r="Z2" s="12" t="s">
        <v>476</v>
      </c>
      <c r="AA2" s="12" t="s">
        <v>477</v>
      </c>
      <c r="AB2" s="12" t="s">
        <v>478</v>
      </c>
      <c r="AC2" s="13"/>
      <c r="AD2" s="12" t="s">
        <v>473</v>
      </c>
      <c r="AE2" s="12" t="s">
        <v>474</v>
      </c>
      <c r="AF2" s="12" t="s">
        <v>475</v>
      </c>
      <c r="AG2" s="12" t="s">
        <v>476</v>
      </c>
      <c r="AH2" s="12" t="s">
        <v>477</v>
      </c>
      <c r="AI2" s="12" t="s">
        <v>478</v>
      </c>
      <c r="AJ2" s="13"/>
      <c r="AK2" s="12" t="s">
        <v>473</v>
      </c>
      <c r="AL2" s="12" t="s">
        <v>474</v>
      </c>
      <c r="AM2" s="12" t="s">
        <v>475</v>
      </c>
      <c r="AN2" s="12" t="s">
        <v>476</v>
      </c>
      <c r="AO2" s="12" t="s">
        <v>477</v>
      </c>
      <c r="AP2" s="12" t="s">
        <v>478</v>
      </c>
      <c r="AQ2" s="13"/>
      <c r="AR2" s="12" t="s">
        <v>473</v>
      </c>
      <c r="AS2" s="12" t="s">
        <v>474</v>
      </c>
      <c r="AT2" s="12" t="s">
        <v>475</v>
      </c>
      <c r="AU2" s="12" t="s">
        <v>476</v>
      </c>
      <c r="AV2" s="12" t="s">
        <v>477</v>
      </c>
      <c r="AW2" s="12" t="s">
        <v>478</v>
      </c>
      <c r="AX2" s="13"/>
      <c r="AY2" s="12" t="s">
        <v>473</v>
      </c>
      <c r="AZ2" s="12" t="s">
        <v>474</v>
      </c>
      <c r="BA2" s="12" t="s">
        <v>475</v>
      </c>
      <c r="BB2" s="12" t="s">
        <v>476</v>
      </c>
      <c r="BC2" s="12" t="s">
        <v>477</v>
      </c>
      <c r="BD2" s="12" t="s">
        <v>478</v>
      </c>
      <c r="BE2" s="11"/>
    </row>
    <row r="3">
      <c r="A3" s="11" t="s">
        <v>18</v>
      </c>
      <c r="B3" s="11" t="s">
        <v>19</v>
      </c>
      <c r="C3" s="11">
        <v>74.38</v>
      </c>
      <c r="D3" s="11">
        <v>217.0</v>
      </c>
      <c r="E3" s="11">
        <v>4.54</v>
      </c>
      <c r="F3" s="11">
        <f t="shared" ref="F3:F37" si="1">STANDARDIZE(E3,$E$40,$E$41)*-1</f>
        <v>-0.3702776654</v>
      </c>
      <c r="G3" s="11">
        <v>9.0</v>
      </c>
      <c r="H3" s="11">
        <f t="shared" ref="H3:H9" si="2">STANDARDIZE(G3,$G$40,$G$41)</f>
        <v>-0.8534091953</v>
      </c>
      <c r="I3" s="11">
        <v>33.5</v>
      </c>
      <c r="J3" s="11">
        <f t="shared" ref="J3:J25" si="3">STANDARDIZE(I3,$I$40,$I$41)</f>
        <v>-0.4503956211</v>
      </c>
      <c r="K3" s="11">
        <v>123.0</v>
      </c>
      <c r="L3" s="11">
        <f t="shared" ref="L3:L37" si="4">STANDARDIZE(K3,$K$40,$K$41)</f>
        <v>0.3269980288</v>
      </c>
      <c r="M3" s="11">
        <v>4.41</v>
      </c>
      <c r="N3" s="11">
        <f t="shared" ref="N3:N10" si="5">STANDARDIZE(M3,$M$40,$M$41)*-1</f>
        <v>-0.9755331879</v>
      </c>
      <c r="O3" s="11">
        <v>7.11</v>
      </c>
      <c r="P3" s="11">
        <f t="shared" ref="P3:P4" si="6">STANDARDIZE(O3,$O$40,$O$41)*-1</f>
        <v>-1.207008408</v>
      </c>
      <c r="Q3" s="11">
        <f t="shared" ref="Q3:Q37" si="7">F3+H3+J3+L3+N3+P3</f>
        <v>-3.529626049</v>
      </c>
      <c r="R3" s="11">
        <f t="shared" ref="R3:R37" si="8">AVERAGE(F3,H3,J3,L3,N3,P3)</f>
        <v>-0.5882710082</v>
      </c>
      <c r="S3" s="11">
        <v>7.0</v>
      </c>
      <c r="T3" s="11">
        <v>238.0</v>
      </c>
      <c r="U3" s="11">
        <v>188.0</v>
      </c>
      <c r="V3" s="11"/>
      <c r="W3" s="11"/>
      <c r="X3" s="11"/>
      <c r="Y3" s="11"/>
      <c r="Z3" s="11"/>
      <c r="AA3" s="11">
        <v>0.0</v>
      </c>
      <c r="AB3" s="11"/>
      <c r="AC3" s="11"/>
      <c r="AD3" s="11"/>
      <c r="AE3" s="11"/>
      <c r="AF3" s="11"/>
      <c r="AG3" s="11"/>
      <c r="AH3" s="11">
        <v>0.0</v>
      </c>
      <c r="AI3" s="11"/>
      <c r="AJ3" s="11"/>
      <c r="AK3" s="11"/>
      <c r="AL3" s="11"/>
      <c r="AM3" s="11"/>
      <c r="AN3" s="11"/>
      <c r="AO3" s="11">
        <v>0.0</v>
      </c>
      <c r="AP3" s="11"/>
      <c r="AQ3" s="11"/>
      <c r="AR3" s="11"/>
      <c r="AS3" s="11"/>
      <c r="AT3" s="11"/>
      <c r="AU3" s="11"/>
      <c r="AV3" s="11">
        <v>0.0</v>
      </c>
      <c r="AW3" s="11"/>
      <c r="AX3" s="11"/>
      <c r="AY3" s="11"/>
      <c r="AZ3" s="11"/>
      <c r="BA3" s="11"/>
      <c r="BB3" s="11"/>
      <c r="BC3" s="11">
        <v>0.0</v>
      </c>
      <c r="BD3" s="11"/>
      <c r="BE3" s="11"/>
    </row>
    <row r="4">
      <c r="A4" s="11" t="s">
        <v>24</v>
      </c>
      <c r="B4" s="11" t="s">
        <v>19</v>
      </c>
      <c r="C4" s="11">
        <v>67.0</v>
      </c>
      <c r="D4" s="11">
        <v>173.0</v>
      </c>
      <c r="E4" s="11">
        <v>4.58</v>
      </c>
      <c r="F4" s="11">
        <f t="shared" si="1"/>
        <v>-0.7816972937</v>
      </c>
      <c r="G4" s="11">
        <v>7.0</v>
      </c>
      <c r="H4" s="11">
        <f t="shared" si="2"/>
        <v>-1.253444756</v>
      </c>
      <c r="I4" s="11">
        <v>32.0</v>
      </c>
      <c r="J4" s="11">
        <f t="shared" si="3"/>
        <v>-1.062933666</v>
      </c>
      <c r="K4" s="11">
        <v>117.0</v>
      </c>
      <c r="L4" s="11">
        <f t="shared" si="4"/>
        <v>-0.6401792395</v>
      </c>
      <c r="M4" s="11">
        <v>4.37</v>
      </c>
      <c r="N4" s="11">
        <f t="shared" si="5"/>
        <v>-0.7235204477</v>
      </c>
      <c r="O4" s="11">
        <v>6.81</v>
      </c>
      <c r="P4" s="11">
        <f t="shared" si="6"/>
        <v>0.5749921946</v>
      </c>
      <c r="Q4" s="11">
        <f t="shared" si="7"/>
        <v>-3.886783208</v>
      </c>
      <c r="R4" s="11">
        <f t="shared" si="8"/>
        <v>-0.6477972013</v>
      </c>
      <c r="S4" s="11">
        <v>4.0</v>
      </c>
      <c r="T4" s="11">
        <v>101.0</v>
      </c>
      <c r="U4" s="11">
        <v>89.0</v>
      </c>
      <c r="V4" s="11"/>
      <c r="W4" s="11">
        <v>15.0</v>
      </c>
      <c r="X4" s="11">
        <v>601.0</v>
      </c>
      <c r="Y4" s="11">
        <v>0.0</v>
      </c>
      <c r="Z4" s="11">
        <v>62.0</v>
      </c>
      <c r="AA4" s="11">
        <v>663.0</v>
      </c>
      <c r="AB4" s="11">
        <v>44.2</v>
      </c>
      <c r="AC4" s="11"/>
      <c r="AD4" s="11">
        <v>12.0</v>
      </c>
      <c r="AE4" s="11">
        <v>59.0</v>
      </c>
      <c r="AF4" s="11">
        <v>0.0</v>
      </c>
      <c r="AG4" s="11">
        <v>63.0</v>
      </c>
      <c r="AH4" s="11">
        <v>122.0</v>
      </c>
      <c r="AI4" s="11">
        <v>10.1666666666667</v>
      </c>
      <c r="AJ4" s="11"/>
      <c r="AK4" s="11"/>
      <c r="AL4" s="11"/>
      <c r="AM4" s="11"/>
      <c r="AN4" s="11"/>
      <c r="AO4" s="11">
        <v>0.0</v>
      </c>
      <c r="AP4" s="11"/>
      <c r="AQ4" s="11"/>
      <c r="AR4" s="11"/>
      <c r="AS4" s="11"/>
      <c r="AT4" s="11"/>
      <c r="AU4" s="11"/>
      <c r="AV4" s="11">
        <v>0.0</v>
      </c>
      <c r="AW4" s="11"/>
      <c r="AX4" s="11"/>
      <c r="AY4" s="11"/>
      <c r="AZ4" s="11"/>
      <c r="BA4" s="11"/>
      <c r="BB4" s="11"/>
      <c r="BC4" s="11">
        <v>0.0</v>
      </c>
      <c r="BD4" s="11"/>
      <c r="BE4" s="11"/>
    </row>
    <row r="5">
      <c r="A5" s="11" t="s">
        <v>30</v>
      </c>
      <c r="B5" s="11" t="s">
        <v>19</v>
      </c>
      <c r="C5" s="11">
        <v>70.25</v>
      </c>
      <c r="D5" s="11">
        <v>193.0</v>
      </c>
      <c r="E5" s="11">
        <v>4.59</v>
      </c>
      <c r="F5" s="11">
        <f t="shared" si="1"/>
        <v>-0.8845522007</v>
      </c>
      <c r="G5" s="11">
        <v>14.0</v>
      </c>
      <c r="H5" s="11">
        <f t="shared" si="2"/>
        <v>0.1466797054</v>
      </c>
      <c r="I5" s="11">
        <v>33.0</v>
      </c>
      <c r="J5" s="11">
        <f t="shared" si="3"/>
        <v>-0.6545749693</v>
      </c>
      <c r="K5" s="11">
        <v>117.0</v>
      </c>
      <c r="L5" s="11">
        <f t="shared" si="4"/>
        <v>-0.6401792395</v>
      </c>
      <c r="M5" s="11">
        <v>4.15</v>
      </c>
      <c r="N5" s="11">
        <f t="shared" si="5"/>
        <v>0.6625496235</v>
      </c>
      <c r="O5" s="11"/>
      <c r="P5" s="11"/>
      <c r="Q5" s="11">
        <f t="shared" si="7"/>
        <v>-1.370077081</v>
      </c>
      <c r="R5" s="11">
        <f t="shared" si="8"/>
        <v>-0.2740154161</v>
      </c>
      <c r="S5" s="11">
        <v>6.0</v>
      </c>
      <c r="T5" s="11">
        <v>195.0</v>
      </c>
      <c r="U5" s="11">
        <v>159.0</v>
      </c>
      <c r="V5" s="11"/>
      <c r="W5" s="11"/>
      <c r="X5" s="11"/>
      <c r="Y5" s="11"/>
      <c r="Z5" s="11"/>
      <c r="AA5" s="11">
        <v>0.0</v>
      </c>
      <c r="AB5" s="11"/>
      <c r="AC5" s="11"/>
      <c r="AD5" s="11"/>
      <c r="AE5" s="11"/>
      <c r="AF5" s="11"/>
      <c r="AG5" s="11"/>
      <c r="AH5" s="11">
        <v>0.0</v>
      </c>
      <c r="AI5" s="11"/>
      <c r="AJ5" s="11"/>
      <c r="AK5" s="11"/>
      <c r="AL5" s="11"/>
      <c r="AM5" s="11"/>
      <c r="AN5" s="11"/>
      <c r="AO5" s="11">
        <v>0.0</v>
      </c>
      <c r="AP5" s="11"/>
      <c r="AQ5" s="11"/>
      <c r="AR5" s="11"/>
      <c r="AS5" s="11"/>
      <c r="AT5" s="11"/>
      <c r="AU5" s="11"/>
      <c r="AV5" s="11">
        <v>0.0</v>
      </c>
      <c r="AW5" s="11"/>
      <c r="AX5" s="11"/>
      <c r="AY5" s="11"/>
      <c r="AZ5" s="11"/>
      <c r="BA5" s="11"/>
      <c r="BB5" s="11"/>
      <c r="BC5" s="11">
        <v>0.0</v>
      </c>
      <c r="BD5" s="11"/>
      <c r="BE5" s="11"/>
    </row>
    <row r="6">
      <c r="A6" s="11" t="s">
        <v>32</v>
      </c>
      <c r="B6" s="11" t="s">
        <v>19</v>
      </c>
      <c r="C6" s="11">
        <v>73.25</v>
      </c>
      <c r="D6" s="11">
        <v>202.0</v>
      </c>
      <c r="E6" s="11">
        <v>4.59</v>
      </c>
      <c r="F6" s="11">
        <f t="shared" si="1"/>
        <v>-0.8845522007</v>
      </c>
      <c r="G6" s="11">
        <v>7.0</v>
      </c>
      <c r="H6" s="11">
        <f t="shared" si="2"/>
        <v>-1.253444756</v>
      </c>
      <c r="I6" s="11">
        <v>32.0</v>
      </c>
      <c r="J6" s="11">
        <f t="shared" si="3"/>
        <v>-1.062933666</v>
      </c>
      <c r="K6" s="11">
        <v>112.0</v>
      </c>
      <c r="L6" s="11">
        <f t="shared" si="4"/>
        <v>-1.446160296</v>
      </c>
      <c r="M6" s="11">
        <v>4.29</v>
      </c>
      <c r="N6" s="11">
        <f t="shared" si="5"/>
        <v>-0.2194949673</v>
      </c>
      <c r="O6" s="11">
        <v>7.04</v>
      </c>
      <c r="P6" s="11">
        <f t="shared" ref="P6:P8" si="9">STANDARDIZE(O6,$O$40,$O$41)*-1</f>
        <v>-0.7912082678</v>
      </c>
      <c r="Q6" s="11">
        <f t="shared" si="7"/>
        <v>-5.657794154</v>
      </c>
      <c r="R6" s="11">
        <f t="shared" si="8"/>
        <v>-0.9429656923</v>
      </c>
      <c r="S6" s="11"/>
      <c r="T6" s="11"/>
      <c r="U6" s="11"/>
      <c r="V6" s="11"/>
      <c r="W6" s="11"/>
      <c r="X6" s="11"/>
      <c r="Y6" s="11"/>
      <c r="Z6" s="11"/>
      <c r="AA6" s="11">
        <v>0.0</v>
      </c>
      <c r="AB6" s="11"/>
      <c r="AC6" s="11"/>
      <c r="AD6" s="11"/>
      <c r="AE6" s="11"/>
      <c r="AF6" s="11"/>
      <c r="AG6" s="11"/>
      <c r="AH6" s="11">
        <v>0.0</v>
      </c>
      <c r="AI6" s="11"/>
      <c r="AJ6" s="11"/>
      <c r="AK6" s="11"/>
      <c r="AL6" s="11"/>
      <c r="AM6" s="11"/>
      <c r="AN6" s="11"/>
      <c r="AO6" s="11">
        <v>0.0</v>
      </c>
      <c r="AP6" s="11"/>
      <c r="AQ6" s="11"/>
      <c r="AR6" s="11"/>
      <c r="AS6" s="11"/>
      <c r="AT6" s="11"/>
      <c r="AU6" s="11"/>
      <c r="AV6" s="11">
        <v>0.0</v>
      </c>
      <c r="AW6" s="11"/>
      <c r="AX6" s="11"/>
      <c r="AY6" s="11"/>
      <c r="AZ6" s="11"/>
      <c r="BA6" s="11"/>
      <c r="BB6" s="11"/>
      <c r="BC6" s="11">
        <v>0.0</v>
      </c>
      <c r="BD6" s="11"/>
      <c r="BE6" s="11"/>
    </row>
    <row r="7">
      <c r="A7" s="11" t="s">
        <v>73</v>
      </c>
      <c r="B7" s="11" t="s">
        <v>19</v>
      </c>
      <c r="C7" s="11">
        <v>77.0</v>
      </c>
      <c r="D7" s="11">
        <v>216.0</v>
      </c>
      <c r="E7" s="11">
        <v>4.67</v>
      </c>
      <c r="F7" s="11">
        <f t="shared" si="1"/>
        <v>-1.707391457</v>
      </c>
      <c r="G7" s="11">
        <v>9.0</v>
      </c>
      <c r="H7" s="11">
        <f t="shared" si="2"/>
        <v>-0.8534091953</v>
      </c>
      <c r="I7" s="11">
        <v>33.5</v>
      </c>
      <c r="J7" s="11">
        <f t="shared" si="3"/>
        <v>-0.4503956211</v>
      </c>
      <c r="K7" s="11">
        <v>115.0</v>
      </c>
      <c r="L7" s="11">
        <f t="shared" si="4"/>
        <v>-0.9625716623</v>
      </c>
      <c r="M7" s="11">
        <v>4.44</v>
      </c>
      <c r="N7" s="11">
        <f t="shared" si="5"/>
        <v>-1.164542743</v>
      </c>
      <c r="O7" s="11">
        <v>7.11</v>
      </c>
      <c r="P7" s="11">
        <f t="shared" si="9"/>
        <v>-1.207008408</v>
      </c>
      <c r="Q7" s="11">
        <f t="shared" si="7"/>
        <v>-6.345319087</v>
      </c>
      <c r="R7" s="11">
        <f t="shared" si="8"/>
        <v>-1.057553181</v>
      </c>
      <c r="S7" s="11"/>
      <c r="T7" s="11"/>
      <c r="U7" s="11"/>
      <c r="V7" s="11"/>
      <c r="W7" s="11"/>
      <c r="X7" s="11"/>
      <c r="Y7" s="11"/>
      <c r="Z7" s="11"/>
      <c r="AA7" s="11">
        <v>0.0</v>
      </c>
      <c r="AB7" s="11"/>
      <c r="AC7" s="11"/>
      <c r="AD7" s="11"/>
      <c r="AE7" s="11"/>
      <c r="AF7" s="11"/>
      <c r="AG7" s="11"/>
      <c r="AH7" s="11">
        <v>0.0</v>
      </c>
      <c r="AI7" s="11"/>
      <c r="AJ7" s="11"/>
      <c r="AK7" s="11"/>
      <c r="AL7" s="11"/>
      <c r="AM7" s="11"/>
      <c r="AN7" s="11"/>
      <c r="AO7" s="11">
        <v>0.0</v>
      </c>
      <c r="AP7" s="11"/>
      <c r="AQ7" s="11"/>
      <c r="AR7" s="11"/>
      <c r="AS7" s="11"/>
      <c r="AT7" s="11"/>
      <c r="AU7" s="11"/>
      <c r="AV7" s="11">
        <v>0.0</v>
      </c>
      <c r="AW7" s="11"/>
      <c r="AX7" s="11"/>
      <c r="AY7" s="11"/>
      <c r="AZ7" s="11"/>
      <c r="BA7" s="11"/>
      <c r="BB7" s="11"/>
      <c r="BC7" s="11">
        <v>0.0</v>
      </c>
      <c r="BD7" s="11"/>
      <c r="BE7" s="11"/>
    </row>
    <row r="8">
      <c r="A8" s="11" t="s">
        <v>98</v>
      </c>
      <c r="B8" s="11" t="s">
        <v>19</v>
      </c>
      <c r="C8" s="11">
        <v>72.75</v>
      </c>
      <c r="D8" s="11">
        <v>229.0</v>
      </c>
      <c r="E8" s="11">
        <v>4.55</v>
      </c>
      <c r="F8" s="11">
        <f t="shared" si="1"/>
        <v>-0.4731325725</v>
      </c>
      <c r="G8" s="11">
        <v>20.0</v>
      </c>
      <c r="H8" s="11">
        <f t="shared" si="2"/>
        <v>1.346786386</v>
      </c>
      <c r="I8" s="11">
        <v>35.5</v>
      </c>
      <c r="J8" s="11">
        <f t="shared" si="3"/>
        <v>0.3663217718</v>
      </c>
      <c r="K8" s="11">
        <v>116.0</v>
      </c>
      <c r="L8" s="11">
        <f t="shared" si="4"/>
        <v>-0.8013754509</v>
      </c>
      <c r="M8" s="11">
        <v>4.39</v>
      </c>
      <c r="N8" s="11">
        <f t="shared" si="5"/>
        <v>-0.8495268178</v>
      </c>
      <c r="O8" s="11">
        <v>6.89</v>
      </c>
      <c r="P8" s="11">
        <f t="shared" si="9"/>
        <v>0.09979203377</v>
      </c>
      <c r="Q8" s="11">
        <f t="shared" si="7"/>
        <v>-0.3111346492</v>
      </c>
      <c r="R8" s="11">
        <f t="shared" si="8"/>
        <v>-0.05185577487</v>
      </c>
      <c r="S8" s="11">
        <v>4.0</v>
      </c>
      <c r="T8" s="11">
        <v>123.0</v>
      </c>
      <c r="U8" s="11">
        <v>106.0</v>
      </c>
      <c r="V8" s="11"/>
      <c r="W8" s="11">
        <v>4.0</v>
      </c>
      <c r="X8" s="11">
        <v>2.0</v>
      </c>
      <c r="Y8" s="11">
        <v>0.0</v>
      </c>
      <c r="Z8" s="11">
        <v>18.0</v>
      </c>
      <c r="AA8" s="11">
        <v>20.0</v>
      </c>
      <c r="AB8" s="11">
        <v>5.0</v>
      </c>
      <c r="AC8" s="11"/>
      <c r="AD8" s="11"/>
      <c r="AE8" s="11"/>
      <c r="AF8" s="11"/>
      <c r="AG8" s="11"/>
      <c r="AH8" s="11">
        <v>0.0</v>
      </c>
      <c r="AI8" s="11"/>
      <c r="AJ8" s="11"/>
      <c r="AK8" s="11">
        <v>5.0</v>
      </c>
      <c r="AL8" s="11">
        <v>67.0</v>
      </c>
      <c r="AM8" s="11">
        <v>0.0</v>
      </c>
      <c r="AN8" s="11">
        <v>9.0</v>
      </c>
      <c r="AO8" s="11">
        <v>76.0</v>
      </c>
      <c r="AP8" s="11">
        <v>15.2</v>
      </c>
      <c r="AQ8" s="11"/>
      <c r="AR8" s="11">
        <v>9.0</v>
      </c>
      <c r="AS8" s="11">
        <v>230.0</v>
      </c>
      <c r="AT8" s="11">
        <v>0.0</v>
      </c>
      <c r="AU8" s="11">
        <v>2.0</v>
      </c>
      <c r="AV8" s="11">
        <v>232.0</v>
      </c>
      <c r="AW8" s="11">
        <v>25.7777777777778</v>
      </c>
      <c r="AX8" s="11"/>
      <c r="AY8" s="11"/>
      <c r="AZ8" s="11"/>
      <c r="BA8" s="11"/>
      <c r="BB8" s="11"/>
      <c r="BC8" s="11">
        <v>0.0</v>
      </c>
      <c r="BD8" s="11"/>
      <c r="BE8" s="11"/>
    </row>
    <row r="9">
      <c r="A9" s="11" t="s">
        <v>107</v>
      </c>
      <c r="B9" s="11" t="s">
        <v>19</v>
      </c>
      <c r="C9" s="11">
        <v>73.75</v>
      </c>
      <c r="D9" s="11">
        <v>212.0</v>
      </c>
      <c r="E9" s="11">
        <v>4.56</v>
      </c>
      <c r="F9" s="11">
        <f t="shared" si="1"/>
        <v>-0.5759874795</v>
      </c>
      <c r="G9" s="11">
        <v>11.0</v>
      </c>
      <c r="H9" s="11">
        <f t="shared" si="2"/>
        <v>-0.453373635</v>
      </c>
      <c r="I9" s="11">
        <v>29.5</v>
      </c>
      <c r="J9" s="11">
        <f t="shared" si="3"/>
        <v>-2.083830407</v>
      </c>
      <c r="K9" s="11">
        <v>107.0</v>
      </c>
      <c r="L9" s="11">
        <f t="shared" si="4"/>
        <v>-2.252141353</v>
      </c>
      <c r="M9" s="11">
        <v>4.31</v>
      </c>
      <c r="N9" s="11">
        <f t="shared" si="5"/>
        <v>-0.3455013374</v>
      </c>
      <c r="O9" s="11"/>
      <c r="P9" s="11"/>
      <c r="Q9" s="11">
        <f t="shared" si="7"/>
        <v>-5.710834212</v>
      </c>
      <c r="R9" s="11">
        <f t="shared" si="8"/>
        <v>-1.142166842</v>
      </c>
      <c r="S9" s="11">
        <v>6.0</v>
      </c>
      <c r="T9" s="11">
        <v>197.0</v>
      </c>
      <c r="U9" s="11">
        <v>161.0</v>
      </c>
      <c r="V9" s="11"/>
      <c r="W9" s="11"/>
      <c r="X9" s="11"/>
      <c r="Y9" s="11"/>
      <c r="Z9" s="11"/>
      <c r="AA9" s="11">
        <v>0.0</v>
      </c>
      <c r="AB9" s="11"/>
      <c r="AC9" s="11"/>
      <c r="AD9" s="11"/>
      <c r="AE9" s="11"/>
      <c r="AF9" s="11"/>
      <c r="AG9" s="11"/>
      <c r="AH9" s="11">
        <v>0.0</v>
      </c>
      <c r="AI9" s="11"/>
      <c r="AJ9" s="11"/>
      <c r="AK9" s="11"/>
      <c r="AL9" s="11"/>
      <c r="AM9" s="11"/>
      <c r="AN9" s="11"/>
      <c r="AO9" s="11">
        <v>0.0</v>
      </c>
      <c r="AP9" s="11"/>
      <c r="AQ9" s="11"/>
      <c r="AR9" s="11">
        <v>11.0</v>
      </c>
      <c r="AS9" s="11">
        <v>384.0</v>
      </c>
      <c r="AT9" s="11">
        <v>0.0</v>
      </c>
      <c r="AU9" s="11">
        <v>57.0</v>
      </c>
      <c r="AV9" s="11">
        <v>441.0</v>
      </c>
      <c r="AW9" s="11">
        <v>40.0909090909091</v>
      </c>
      <c r="AX9" s="11"/>
      <c r="AY9" s="11">
        <v>3.0</v>
      </c>
      <c r="AZ9" s="11">
        <v>53.0</v>
      </c>
      <c r="BA9" s="11">
        <v>0.0</v>
      </c>
      <c r="BB9" s="11">
        <v>15.0</v>
      </c>
      <c r="BC9" s="11">
        <v>68.0</v>
      </c>
      <c r="BD9" s="11">
        <v>22.6666666666667</v>
      </c>
      <c r="BE9" s="11"/>
    </row>
    <row r="10">
      <c r="A10" s="11" t="s">
        <v>111</v>
      </c>
      <c r="B10" s="11" t="s">
        <v>19</v>
      </c>
      <c r="C10" s="11">
        <v>72.25</v>
      </c>
      <c r="D10" s="11">
        <v>196.0</v>
      </c>
      <c r="E10" s="11">
        <v>4.68</v>
      </c>
      <c r="F10" s="11">
        <f t="shared" si="1"/>
        <v>-1.810246364</v>
      </c>
      <c r="G10" s="11"/>
      <c r="H10" s="11"/>
      <c r="I10" s="11">
        <v>32.5</v>
      </c>
      <c r="J10" s="11">
        <f t="shared" si="3"/>
        <v>-0.8587543176</v>
      </c>
      <c r="K10" s="11">
        <v>125.0</v>
      </c>
      <c r="L10" s="11">
        <f t="shared" si="4"/>
        <v>0.6493904516</v>
      </c>
      <c r="M10" s="11">
        <v>4.22</v>
      </c>
      <c r="N10" s="11">
        <f t="shared" si="5"/>
        <v>0.2215273281</v>
      </c>
      <c r="O10" s="11">
        <v>6.93</v>
      </c>
      <c r="P10" s="11">
        <f>STANDARDIZE(O10,$O$40,$O$41)*-1</f>
        <v>-0.1378080466</v>
      </c>
      <c r="Q10" s="11">
        <f t="shared" si="7"/>
        <v>-1.935890949</v>
      </c>
      <c r="R10" s="11">
        <f t="shared" si="8"/>
        <v>-0.3871781898</v>
      </c>
      <c r="S10" s="11"/>
      <c r="T10" s="11"/>
      <c r="U10" s="11"/>
      <c r="V10" s="11"/>
      <c r="W10" s="11"/>
      <c r="X10" s="11"/>
      <c r="Y10" s="11"/>
      <c r="Z10" s="11"/>
      <c r="AA10" s="11">
        <v>0.0</v>
      </c>
      <c r="AB10" s="11"/>
      <c r="AC10" s="11"/>
      <c r="AD10" s="11"/>
      <c r="AE10" s="11"/>
      <c r="AF10" s="11"/>
      <c r="AG10" s="11"/>
      <c r="AH10" s="11">
        <v>0.0</v>
      </c>
      <c r="AI10" s="11"/>
      <c r="AJ10" s="11"/>
      <c r="AK10" s="11"/>
      <c r="AL10" s="11"/>
      <c r="AM10" s="11"/>
      <c r="AN10" s="11"/>
      <c r="AO10" s="11">
        <v>0.0</v>
      </c>
      <c r="AP10" s="11"/>
      <c r="AQ10" s="11"/>
      <c r="AR10" s="11"/>
      <c r="AS10" s="11"/>
      <c r="AT10" s="11"/>
      <c r="AU10" s="11"/>
      <c r="AV10" s="11">
        <v>0.0</v>
      </c>
      <c r="AW10" s="11"/>
      <c r="AX10" s="11"/>
      <c r="AY10" s="11"/>
      <c r="AZ10" s="11"/>
      <c r="BA10" s="11"/>
      <c r="BB10" s="11"/>
      <c r="BC10" s="11">
        <v>0.0</v>
      </c>
      <c r="BD10" s="11"/>
      <c r="BE10" s="11"/>
    </row>
    <row r="11">
      <c r="A11" s="11" t="s">
        <v>113</v>
      </c>
      <c r="B11" s="11" t="s">
        <v>19</v>
      </c>
      <c r="C11" s="11">
        <v>73.88</v>
      </c>
      <c r="D11" s="11">
        <v>216.0</v>
      </c>
      <c r="E11" s="11">
        <v>4.42</v>
      </c>
      <c r="F11" s="11">
        <f t="shared" si="1"/>
        <v>0.8639812193</v>
      </c>
      <c r="G11" s="11"/>
      <c r="H11" s="11"/>
      <c r="I11" s="11">
        <v>37.0</v>
      </c>
      <c r="J11" s="11">
        <f t="shared" si="3"/>
        <v>0.9788598165</v>
      </c>
      <c r="K11" s="11">
        <v>128.0</v>
      </c>
      <c r="L11" s="11">
        <f t="shared" si="4"/>
        <v>1.132979086</v>
      </c>
      <c r="M11" s="11"/>
      <c r="N11" s="11"/>
      <c r="O11" s="11"/>
      <c r="P11" s="11"/>
      <c r="Q11" s="11">
        <f t="shared" si="7"/>
        <v>2.975820122</v>
      </c>
      <c r="R11" s="11">
        <f t="shared" si="8"/>
        <v>0.9919400405</v>
      </c>
      <c r="S11" s="11">
        <v>1.0</v>
      </c>
      <c r="T11" s="11">
        <v>29.0</v>
      </c>
      <c r="U11" s="11">
        <v>28.0</v>
      </c>
      <c r="V11" s="11"/>
      <c r="W11" s="11">
        <v>16.0</v>
      </c>
      <c r="X11" s="11">
        <v>436.0</v>
      </c>
      <c r="Y11" s="11">
        <v>0.0</v>
      </c>
      <c r="Z11" s="11">
        <v>100.0</v>
      </c>
      <c r="AA11" s="11">
        <v>536.0</v>
      </c>
      <c r="AB11" s="11">
        <v>33.5</v>
      </c>
      <c r="AC11" s="11"/>
      <c r="AD11" s="11">
        <v>16.0</v>
      </c>
      <c r="AE11" s="11">
        <v>566.0</v>
      </c>
      <c r="AF11" s="11">
        <v>0.0</v>
      </c>
      <c r="AG11" s="11">
        <v>75.0</v>
      </c>
      <c r="AH11" s="11">
        <v>641.0</v>
      </c>
      <c r="AI11" s="11">
        <v>40.0625</v>
      </c>
      <c r="AJ11" s="11"/>
      <c r="AK11" s="11">
        <v>16.0</v>
      </c>
      <c r="AL11" s="11">
        <v>57.0</v>
      </c>
      <c r="AM11" s="11">
        <v>0.0</v>
      </c>
      <c r="AN11" s="11">
        <v>70.0</v>
      </c>
      <c r="AO11" s="11">
        <v>127.0</v>
      </c>
      <c r="AP11" s="11">
        <v>7.9375</v>
      </c>
      <c r="AQ11" s="11"/>
      <c r="AR11" s="11">
        <v>16.0</v>
      </c>
      <c r="AS11" s="11">
        <v>531.0</v>
      </c>
      <c r="AT11" s="11">
        <v>0.0</v>
      </c>
      <c r="AU11" s="11">
        <v>124.0</v>
      </c>
      <c r="AV11" s="11">
        <v>655.0</v>
      </c>
      <c r="AW11" s="11">
        <v>40.9375</v>
      </c>
      <c r="AX11" s="11"/>
      <c r="AY11" s="11">
        <v>16.0</v>
      </c>
      <c r="AZ11" s="11">
        <v>430.0</v>
      </c>
      <c r="BA11" s="11">
        <v>0.0</v>
      </c>
      <c r="BB11" s="11">
        <v>157.0</v>
      </c>
      <c r="BC11" s="11">
        <v>587.0</v>
      </c>
      <c r="BD11" s="11">
        <v>36.6875</v>
      </c>
      <c r="BE11" s="11"/>
    </row>
    <row r="12">
      <c r="A12" s="11" t="s">
        <v>115</v>
      </c>
      <c r="B12" s="11" t="s">
        <v>19</v>
      </c>
      <c r="C12" s="11">
        <v>74.25</v>
      </c>
      <c r="D12" s="11">
        <v>204.0</v>
      </c>
      <c r="E12" s="11">
        <v>4.43</v>
      </c>
      <c r="F12" s="11">
        <f t="shared" si="1"/>
        <v>0.7611263123</v>
      </c>
      <c r="G12" s="11">
        <v>12.0</v>
      </c>
      <c r="H12" s="11">
        <f t="shared" ref="H12:H15" si="10">STANDARDIZE(G12,$G$40,$G$41)</f>
        <v>-0.2533558549</v>
      </c>
      <c r="I12" s="11">
        <v>31.5</v>
      </c>
      <c r="J12" s="11">
        <f t="shared" si="3"/>
        <v>-1.267113014</v>
      </c>
      <c r="K12" s="11">
        <v>120.0</v>
      </c>
      <c r="L12" s="11">
        <f t="shared" si="4"/>
        <v>-0.1565906053</v>
      </c>
      <c r="M12" s="11"/>
      <c r="N12" s="11"/>
      <c r="O12" s="11"/>
      <c r="P12" s="11"/>
      <c r="Q12" s="11">
        <f t="shared" si="7"/>
        <v>-0.915933162</v>
      </c>
      <c r="R12" s="11">
        <f t="shared" si="8"/>
        <v>-0.2289832905</v>
      </c>
      <c r="S12" s="11">
        <v>6.0</v>
      </c>
      <c r="T12" s="11">
        <v>171.0</v>
      </c>
      <c r="U12" s="11">
        <v>142.0</v>
      </c>
      <c r="V12" s="11"/>
      <c r="W12" s="11"/>
      <c r="X12" s="11"/>
      <c r="Y12" s="11"/>
      <c r="Z12" s="11"/>
      <c r="AA12" s="11">
        <v>0.0</v>
      </c>
      <c r="AB12" s="11"/>
      <c r="AC12" s="11"/>
      <c r="AD12" s="11">
        <v>16.0</v>
      </c>
      <c r="AE12" s="11">
        <v>410.0</v>
      </c>
      <c r="AF12" s="11">
        <v>0.0</v>
      </c>
      <c r="AG12" s="11">
        <v>88.0</v>
      </c>
      <c r="AH12" s="11">
        <v>498.0</v>
      </c>
      <c r="AI12" s="11">
        <v>31.125</v>
      </c>
      <c r="AJ12" s="11"/>
      <c r="AK12" s="11">
        <v>12.0</v>
      </c>
      <c r="AL12" s="11">
        <v>169.0</v>
      </c>
      <c r="AM12" s="11">
        <v>0.0</v>
      </c>
      <c r="AN12" s="11">
        <v>136.0</v>
      </c>
      <c r="AO12" s="11">
        <v>305.0</v>
      </c>
      <c r="AP12" s="11">
        <v>25.4166666666667</v>
      </c>
      <c r="AQ12" s="11"/>
      <c r="AR12" s="11"/>
      <c r="AS12" s="11"/>
      <c r="AT12" s="11"/>
      <c r="AU12" s="11"/>
      <c r="AV12" s="11">
        <v>0.0</v>
      </c>
      <c r="AW12" s="11"/>
      <c r="AX12" s="11"/>
      <c r="AY12" s="11"/>
      <c r="AZ12" s="11"/>
      <c r="BA12" s="11"/>
      <c r="BB12" s="11"/>
      <c r="BC12" s="11">
        <v>0.0</v>
      </c>
      <c r="BD12" s="11"/>
      <c r="BE12" s="11"/>
    </row>
    <row r="13">
      <c r="A13" s="11" t="s">
        <v>129</v>
      </c>
      <c r="B13" s="11" t="s">
        <v>19</v>
      </c>
      <c r="C13" s="11">
        <v>74.5</v>
      </c>
      <c r="D13" s="11">
        <v>217.0</v>
      </c>
      <c r="E13" s="11">
        <v>4.52</v>
      </c>
      <c r="F13" s="11">
        <f t="shared" si="1"/>
        <v>-0.1645678513</v>
      </c>
      <c r="G13" s="11">
        <v>10.0</v>
      </c>
      <c r="H13" s="11">
        <f t="shared" si="10"/>
        <v>-0.6533914152</v>
      </c>
      <c r="I13" s="11">
        <v>39.5</v>
      </c>
      <c r="J13" s="11">
        <f t="shared" si="3"/>
        <v>1.999756558</v>
      </c>
      <c r="K13" s="11">
        <v>132.0</v>
      </c>
      <c r="L13" s="11">
        <f t="shared" si="4"/>
        <v>1.777763931</v>
      </c>
      <c r="M13" s="11">
        <v>4.06</v>
      </c>
      <c r="N13" s="11">
        <f t="shared" ref="N13:N21" si="11">STANDARDIZE(M13,$M$40,$M$41)*-1</f>
        <v>1.229578289</v>
      </c>
      <c r="O13" s="11">
        <v>6.71</v>
      </c>
      <c r="P13" s="11">
        <f>STANDARDIZE(O13,$O$40,$O$41)*-1</f>
        <v>1.168992396</v>
      </c>
      <c r="Q13" s="11">
        <f t="shared" si="7"/>
        <v>5.358131907</v>
      </c>
      <c r="R13" s="11">
        <f t="shared" si="8"/>
        <v>0.8930219845</v>
      </c>
      <c r="S13" s="11"/>
      <c r="T13" s="11"/>
      <c r="U13" s="11"/>
      <c r="V13" s="11"/>
      <c r="W13" s="11"/>
      <c r="X13" s="11"/>
      <c r="Y13" s="11"/>
      <c r="Z13" s="11"/>
      <c r="AA13" s="11">
        <v>0.0</v>
      </c>
      <c r="AB13" s="11"/>
      <c r="AC13" s="11"/>
      <c r="AD13" s="11"/>
      <c r="AE13" s="11"/>
      <c r="AF13" s="11"/>
      <c r="AG13" s="11"/>
      <c r="AH13" s="11">
        <v>0.0</v>
      </c>
      <c r="AI13" s="11"/>
      <c r="AJ13" s="11"/>
      <c r="AK13" s="11"/>
      <c r="AL13" s="11"/>
      <c r="AM13" s="11"/>
      <c r="AN13" s="11"/>
      <c r="AO13" s="11">
        <v>0.0</v>
      </c>
      <c r="AP13" s="11"/>
      <c r="AQ13" s="11"/>
      <c r="AR13" s="11"/>
      <c r="AS13" s="11"/>
      <c r="AT13" s="11"/>
      <c r="AU13" s="11"/>
      <c r="AV13" s="11">
        <v>0.0</v>
      </c>
      <c r="AW13" s="11"/>
      <c r="AX13" s="11"/>
      <c r="AY13" s="11"/>
      <c r="AZ13" s="11"/>
      <c r="BA13" s="11"/>
      <c r="BB13" s="11"/>
      <c r="BC13" s="11">
        <v>0.0</v>
      </c>
      <c r="BD13" s="11"/>
      <c r="BE13" s="11"/>
    </row>
    <row r="14">
      <c r="A14" s="11" t="s">
        <v>131</v>
      </c>
      <c r="B14" s="11" t="s">
        <v>19</v>
      </c>
      <c r="C14" s="11">
        <v>69.0</v>
      </c>
      <c r="D14" s="11">
        <v>179.0</v>
      </c>
      <c r="E14" s="11">
        <v>4.6</v>
      </c>
      <c r="F14" s="11">
        <f t="shared" si="1"/>
        <v>-0.9874071078</v>
      </c>
      <c r="G14" s="11">
        <v>6.0</v>
      </c>
      <c r="H14" s="11">
        <f t="shared" si="10"/>
        <v>-1.453462536</v>
      </c>
      <c r="I14" s="11">
        <v>32.0</v>
      </c>
      <c r="J14" s="11">
        <f t="shared" si="3"/>
        <v>-1.062933666</v>
      </c>
      <c r="K14" s="11">
        <v>109.0</v>
      </c>
      <c r="L14" s="11">
        <f t="shared" si="4"/>
        <v>-1.929748931</v>
      </c>
      <c r="M14" s="11">
        <v>4.53</v>
      </c>
      <c r="N14" s="11">
        <f t="shared" si="11"/>
        <v>-1.731571409</v>
      </c>
      <c r="O14" s="11"/>
      <c r="P14" s="11"/>
      <c r="Q14" s="11">
        <f t="shared" si="7"/>
        <v>-7.165123648</v>
      </c>
      <c r="R14" s="11">
        <f t="shared" si="8"/>
        <v>-1.43302473</v>
      </c>
      <c r="S14" s="11"/>
      <c r="T14" s="11"/>
      <c r="U14" s="11"/>
      <c r="V14" s="11"/>
      <c r="W14" s="11">
        <v>10.0</v>
      </c>
      <c r="X14" s="11">
        <v>401.0</v>
      </c>
      <c r="Y14" s="11">
        <v>0.0</v>
      </c>
      <c r="Z14" s="11">
        <v>16.0</v>
      </c>
      <c r="AA14" s="11">
        <v>417.0</v>
      </c>
      <c r="AB14" s="11">
        <v>41.7</v>
      </c>
      <c r="AC14" s="11"/>
      <c r="AD14" s="11"/>
      <c r="AE14" s="11"/>
      <c r="AF14" s="11"/>
      <c r="AG14" s="11"/>
      <c r="AH14" s="11">
        <v>0.0</v>
      </c>
      <c r="AI14" s="11"/>
      <c r="AJ14" s="11"/>
      <c r="AK14" s="11"/>
      <c r="AL14" s="11"/>
      <c r="AM14" s="11"/>
      <c r="AN14" s="11"/>
      <c r="AO14" s="11">
        <v>0.0</v>
      </c>
      <c r="AP14" s="11"/>
      <c r="AQ14" s="11"/>
      <c r="AR14" s="11"/>
      <c r="AS14" s="11"/>
      <c r="AT14" s="11"/>
      <c r="AU14" s="11"/>
      <c r="AV14" s="11">
        <v>0.0</v>
      </c>
      <c r="AW14" s="11"/>
      <c r="AX14" s="11"/>
      <c r="AY14" s="11"/>
      <c r="AZ14" s="11"/>
      <c r="BA14" s="11"/>
      <c r="BB14" s="11"/>
      <c r="BC14" s="11">
        <v>0.0</v>
      </c>
      <c r="BD14" s="11"/>
      <c r="BE14" s="11"/>
    </row>
    <row r="15">
      <c r="A15" s="11" t="s">
        <v>146</v>
      </c>
      <c r="B15" s="11" t="s">
        <v>19</v>
      </c>
      <c r="C15" s="11">
        <v>73.0</v>
      </c>
      <c r="D15" s="11">
        <v>214.0</v>
      </c>
      <c r="E15" s="11">
        <v>4.57</v>
      </c>
      <c r="F15" s="11">
        <f t="shared" si="1"/>
        <v>-0.6788423866</v>
      </c>
      <c r="G15" s="11">
        <v>15.0</v>
      </c>
      <c r="H15" s="11">
        <f t="shared" si="10"/>
        <v>0.3466974856</v>
      </c>
      <c r="I15" s="11">
        <v>36.0</v>
      </c>
      <c r="J15" s="11">
        <f t="shared" si="3"/>
        <v>0.5705011201</v>
      </c>
      <c r="K15" s="11">
        <v>115.0</v>
      </c>
      <c r="L15" s="11">
        <f t="shared" si="4"/>
        <v>-0.9625716623</v>
      </c>
      <c r="M15" s="11">
        <v>4.5</v>
      </c>
      <c r="N15" s="11">
        <f t="shared" si="11"/>
        <v>-1.542561853</v>
      </c>
      <c r="O15" s="11"/>
      <c r="P15" s="11"/>
      <c r="Q15" s="11">
        <f t="shared" si="7"/>
        <v>-2.266777297</v>
      </c>
      <c r="R15" s="11">
        <f t="shared" si="8"/>
        <v>-0.4533554593</v>
      </c>
      <c r="S15" s="11">
        <v>1.0</v>
      </c>
      <c r="T15" s="11">
        <v>27.0</v>
      </c>
      <c r="U15" s="11">
        <v>26.0</v>
      </c>
      <c r="V15" s="11"/>
      <c r="W15" s="11">
        <v>16.0</v>
      </c>
      <c r="X15" s="11">
        <v>995.0</v>
      </c>
      <c r="Y15" s="11">
        <v>0.0</v>
      </c>
      <c r="Z15" s="11">
        <v>0.0</v>
      </c>
      <c r="AA15" s="11">
        <v>995.0</v>
      </c>
      <c r="AB15" s="11">
        <v>62.1875</v>
      </c>
      <c r="AC15" s="11"/>
      <c r="AD15" s="11">
        <v>16.0</v>
      </c>
      <c r="AE15" s="11">
        <v>1055.0</v>
      </c>
      <c r="AF15" s="11">
        <v>1.0</v>
      </c>
      <c r="AG15" s="11">
        <v>3.0</v>
      </c>
      <c r="AH15" s="11">
        <v>1059.0</v>
      </c>
      <c r="AI15" s="11">
        <v>66.1875</v>
      </c>
      <c r="AJ15" s="11"/>
      <c r="AK15" s="11">
        <v>16.0</v>
      </c>
      <c r="AL15" s="11">
        <v>1148.0</v>
      </c>
      <c r="AM15" s="11">
        <v>0.0</v>
      </c>
      <c r="AN15" s="11">
        <v>2.0</v>
      </c>
      <c r="AO15" s="11">
        <v>1150.0</v>
      </c>
      <c r="AP15" s="11">
        <v>71.875</v>
      </c>
      <c r="AQ15" s="11"/>
      <c r="AR15" s="11">
        <v>16.0</v>
      </c>
      <c r="AS15" s="11">
        <v>1085.0</v>
      </c>
      <c r="AT15" s="11">
        <v>0.0</v>
      </c>
      <c r="AU15" s="11">
        <v>2.0</v>
      </c>
      <c r="AV15" s="11">
        <v>1087.0</v>
      </c>
      <c r="AW15" s="11">
        <v>67.9375</v>
      </c>
      <c r="AX15" s="11"/>
      <c r="AY15" s="11">
        <v>15.0</v>
      </c>
      <c r="AZ15" s="11">
        <v>1021.0</v>
      </c>
      <c r="BA15" s="11">
        <v>1.0</v>
      </c>
      <c r="BB15" s="11">
        <v>0.0</v>
      </c>
      <c r="BC15" s="11">
        <v>1022.0</v>
      </c>
      <c r="BD15" s="11">
        <v>68.1333333333333</v>
      </c>
      <c r="BE15" s="11"/>
    </row>
    <row r="16">
      <c r="A16" s="11" t="s">
        <v>150</v>
      </c>
      <c r="B16" s="11" t="s">
        <v>19</v>
      </c>
      <c r="C16" s="11">
        <v>70.5</v>
      </c>
      <c r="D16" s="11">
        <v>199.0</v>
      </c>
      <c r="E16" s="11">
        <v>4.43</v>
      </c>
      <c r="F16" s="11">
        <f t="shared" si="1"/>
        <v>0.7611263123</v>
      </c>
      <c r="G16" s="11"/>
      <c r="H16" s="11"/>
      <c r="I16" s="11">
        <v>36.5</v>
      </c>
      <c r="J16" s="11">
        <f t="shared" si="3"/>
        <v>0.7746804683</v>
      </c>
      <c r="K16" s="11">
        <v>123.0</v>
      </c>
      <c r="L16" s="11">
        <f t="shared" si="4"/>
        <v>0.3269980288</v>
      </c>
      <c r="M16" s="11">
        <v>4.22</v>
      </c>
      <c r="N16" s="11">
        <f t="shared" si="11"/>
        <v>0.2215273281</v>
      </c>
      <c r="O16" s="11">
        <v>7.09</v>
      </c>
      <c r="P16" s="11">
        <f t="shared" ref="P16:P17" si="12">STANDARDIZE(O16,$O$40,$O$41)*-1</f>
        <v>-1.088208368</v>
      </c>
      <c r="Q16" s="11">
        <f t="shared" si="7"/>
        <v>0.9961237692</v>
      </c>
      <c r="R16" s="11">
        <f t="shared" si="8"/>
        <v>0.1992247538</v>
      </c>
      <c r="S16" s="11">
        <v>5.0</v>
      </c>
      <c r="T16" s="11">
        <v>135.0</v>
      </c>
      <c r="U16" s="11">
        <v>116.0</v>
      </c>
      <c r="V16" s="11"/>
      <c r="W16" s="11">
        <v>16.0</v>
      </c>
      <c r="X16" s="11">
        <v>52.0</v>
      </c>
      <c r="Y16" s="11">
        <v>0.0</v>
      </c>
      <c r="Z16" s="11">
        <v>179.0</v>
      </c>
      <c r="AA16" s="11">
        <v>231.0</v>
      </c>
      <c r="AB16" s="11">
        <v>14.4375</v>
      </c>
      <c r="AC16" s="11"/>
      <c r="AD16" s="11">
        <v>13.0</v>
      </c>
      <c r="AE16" s="11">
        <v>391.0</v>
      </c>
      <c r="AF16" s="11">
        <v>0.0</v>
      </c>
      <c r="AG16" s="11">
        <v>78.0</v>
      </c>
      <c r="AH16" s="11">
        <v>469.0</v>
      </c>
      <c r="AI16" s="11">
        <v>36.0769230769231</v>
      </c>
      <c r="AJ16" s="11"/>
      <c r="AK16" s="11">
        <v>13.0</v>
      </c>
      <c r="AL16" s="11">
        <v>254.0</v>
      </c>
      <c r="AM16" s="11">
        <v>0.0</v>
      </c>
      <c r="AN16" s="11">
        <v>106.0</v>
      </c>
      <c r="AO16" s="11">
        <v>360.0</v>
      </c>
      <c r="AP16" s="11">
        <v>27.6923076923077</v>
      </c>
      <c r="AQ16" s="11"/>
      <c r="AR16" s="11">
        <v>13.0</v>
      </c>
      <c r="AS16" s="11">
        <v>101.0</v>
      </c>
      <c r="AT16" s="11">
        <v>0.0</v>
      </c>
      <c r="AU16" s="11">
        <v>134.0</v>
      </c>
      <c r="AV16" s="11">
        <v>235.0</v>
      </c>
      <c r="AW16" s="11">
        <v>18.0769230769231</v>
      </c>
      <c r="AX16" s="11"/>
      <c r="AY16" s="11"/>
      <c r="AZ16" s="11"/>
      <c r="BA16" s="11"/>
      <c r="BB16" s="11"/>
      <c r="BC16" s="11">
        <v>0.0</v>
      </c>
      <c r="BD16" s="11"/>
      <c r="BE16" s="11"/>
    </row>
    <row r="17">
      <c r="A17" s="11" t="s">
        <v>248</v>
      </c>
      <c r="B17" s="11" t="s">
        <v>19</v>
      </c>
      <c r="C17" s="11">
        <v>71.13</v>
      </c>
      <c r="D17" s="11">
        <v>206.0</v>
      </c>
      <c r="E17" s="11">
        <v>4.38</v>
      </c>
      <c r="F17" s="11">
        <f t="shared" si="1"/>
        <v>1.275400848</v>
      </c>
      <c r="G17" s="11">
        <v>22.0</v>
      </c>
      <c r="H17" s="11">
        <f>STANDARDIZE(G17,$G$40,$G$41)</f>
        <v>1.746821947</v>
      </c>
      <c r="I17" s="11">
        <v>34.0</v>
      </c>
      <c r="J17" s="11">
        <f t="shared" si="3"/>
        <v>-0.2462162729</v>
      </c>
      <c r="K17" s="11">
        <v>131.0</v>
      </c>
      <c r="L17" s="11">
        <f t="shared" si="4"/>
        <v>1.61656772</v>
      </c>
      <c r="M17" s="11">
        <v>4.1</v>
      </c>
      <c r="N17" s="11">
        <f t="shared" si="11"/>
        <v>0.9775655487</v>
      </c>
      <c r="O17" s="11">
        <v>6.68</v>
      </c>
      <c r="P17" s="11">
        <f t="shared" si="12"/>
        <v>1.347192456</v>
      </c>
      <c r="Q17" s="11">
        <f t="shared" si="7"/>
        <v>6.717332246</v>
      </c>
      <c r="R17" s="11">
        <f t="shared" si="8"/>
        <v>1.119555374</v>
      </c>
      <c r="S17" s="11">
        <v>4.0</v>
      </c>
      <c r="T17" s="11">
        <v>102.0</v>
      </c>
      <c r="U17" s="11">
        <v>90.0</v>
      </c>
      <c r="V17" s="11"/>
      <c r="W17" s="11">
        <v>9.0</v>
      </c>
      <c r="X17" s="11">
        <v>179.0</v>
      </c>
      <c r="Y17" s="11">
        <v>0.0</v>
      </c>
      <c r="Z17" s="11">
        <v>21.0</v>
      </c>
      <c r="AA17" s="11">
        <v>200.0</v>
      </c>
      <c r="AB17" s="11">
        <v>22.2222222222222</v>
      </c>
      <c r="AC17" s="11"/>
      <c r="AD17" s="11">
        <v>1.0</v>
      </c>
      <c r="AE17" s="11">
        <v>10.0</v>
      </c>
      <c r="AF17" s="11">
        <v>0.0</v>
      </c>
      <c r="AG17" s="11">
        <v>0.0</v>
      </c>
      <c r="AH17" s="11">
        <v>10.0</v>
      </c>
      <c r="AI17" s="11">
        <v>10.0</v>
      </c>
      <c r="AJ17" s="11"/>
      <c r="AK17" s="11"/>
      <c r="AL17" s="11"/>
      <c r="AM17" s="11"/>
      <c r="AN17" s="11"/>
      <c r="AO17" s="11">
        <v>0.0</v>
      </c>
      <c r="AP17" s="11"/>
      <c r="AQ17" s="11"/>
      <c r="AR17" s="11"/>
      <c r="AS17" s="11"/>
      <c r="AT17" s="11"/>
      <c r="AU17" s="11"/>
      <c r="AV17" s="11">
        <v>0.0</v>
      </c>
      <c r="AW17" s="11"/>
      <c r="AX17" s="11"/>
      <c r="AY17" s="11"/>
      <c r="AZ17" s="11"/>
      <c r="BA17" s="11"/>
      <c r="BB17" s="11"/>
      <c r="BC17" s="11">
        <v>0.0</v>
      </c>
      <c r="BD17" s="11"/>
      <c r="BE17" s="11"/>
    </row>
    <row r="18">
      <c r="A18" s="11" t="s">
        <v>256</v>
      </c>
      <c r="B18" s="11" t="s">
        <v>19</v>
      </c>
      <c r="C18" s="11">
        <v>76.0</v>
      </c>
      <c r="D18" s="11">
        <v>196.0</v>
      </c>
      <c r="E18" s="11">
        <v>4.44</v>
      </c>
      <c r="F18" s="11">
        <f t="shared" si="1"/>
        <v>0.6582714052</v>
      </c>
      <c r="G18" s="11"/>
      <c r="H18" s="11"/>
      <c r="I18" s="11">
        <v>39.5</v>
      </c>
      <c r="J18" s="11">
        <f t="shared" si="3"/>
        <v>1.999756558</v>
      </c>
      <c r="K18" s="11">
        <v>136.0</v>
      </c>
      <c r="L18" s="11">
        <f t="shared" si="4"/>
        <v>2.422548777</v>
      </c>
      <c r="M18" s="11">
        <v>4.33</v>
      </c>
      <c r="N18" s="11">
        <f t="shared" si="11"/>
        <v>-0.4715077075</v>
      </c>
      <c r="O18" s="11"/>
      <c r="P18" s="11"/>
      <c r="Q18" s="11">
        <f t="shared" si="7"/>
        <v>4.609069032</v>
      </c>
      <c r="R18" s="11">
        <f t="shared" si="8"/>
        <v>1.152267258</v>
      </c>
      <c r="S18" s="11">
        <v>2.0</v>
      </c>
      <c r="T18" s="11">
        <v>34.0</v>
      </c>
      <c r="U18" s="11">
        <v>32.0</v>
      </c>
      <c r="V18" s="11"/>
      <c r="W18" s="11">
        <v>14.0</v>
      </c>
      <c r="X18" s="11">
        <v>334.0</v>
      </c>
      <c r="Y18" s="11">
        <v>0.0</v>
      </c>
      <c r="Z18" s="11">
        <v>0.0</v>
      </c>
      <c r="AA18" s="11">
        <v>334.0</v>
      </c>
      <c r="AB18" s="11">
        <v>23.8571428571429</v>
      </c>
      <c r="AC18" s="11"/>
      <c r="AD18" s="11">
        <v>12.0</v>
      </c>
      <c r="AE18" s="11">
        <v>593.0</v>
      </c>
      <c r="AF18" s="11">
        <v>0.0</v>
      </c>
      <c r="AG18" s="11">
        <v>0.0</v>
      </c>
      <c r="AH18" s="11">
        <v>593.0</v>
      </c>
      <c r="AI18" s="11">
        <v>49.4166666666667</v>
      </c>
      <c r="AJ18" s="11"/>
      <c r="AK18" s="11">
        <v>9.0</v>
      </c>
      <c r="AL18" s="11">
        <v>375.0</v>
      </c>
      <c r="AM18" s="11">
        <v>0.0</v>
      </c>
      <c r="AN18" s="11">
        <v>0.0</v>
      </c>
      <c r="AO18" s="11">
        <v>375.0</v>
      </c>
      <c r="AP18" s="11">
        <v>41.6666666666667</v>
      </c>
      <c r="AQ18" s="11"/>
      <c r="AR18" s="11">
        <v>13.0</v>
      </c>
      <c r="AS18" s="11">
        <v>303.0</v>
      </c>
      <c r="AT18" s="11">
        <v>0.0</v>
      </c>
      <c r="AU18" s="11">
        <v>4.0</v>
      </c>
      <c r="AV18" s="11">
        <v>307.0</v>
      </c>
      <c r="AW18" s="11">
        <v>23.6153846153846</v>
      </c>
      <c r="AX18" s="11"/>
      <c r="AY18" s="11">
        <v>7.0</v>
      </c>
      <c r="AZ18" s="11">
        <v>66.0</v>
      </c>
      <c r="BA18" s="11">
        <v>0.0</v>
      </c>
      <c r="BB18" s="11">
        <v>0.0</v>
      </c>
      <c r="BC18" s="11">
        <v>66.0</v>
      </c>
      <c r="BD18" s="11">
        <v>9.42857142857143</v>
      </c>
      <c r="BE18" s="11"/>
    </row>
    <row r="19">
      <c r="A19" s="11" t="s">
        <v>262</v>
      </c>
      <c r="B19" s="11" t="s">
        <v>19</v>
      </c>
      <c r="C19" s="11">
        <v>72.63</v>
      </c>
      <c r="D19" s="11">
        <v>193.0</v>
      </c>
      <c r="E19" s="11">
        <v>4.54</v>
      </c>
      <c r="F19" s="11">
        <f t="shared" si="1"/>
        <v>-0.3702776654</v>
      </c>
      <c r="G19" s="11">
        <v>8.0</v>
      </c>
      <c r="H19" s="11">
        <f t="shared" ref="H19:H28" si="13">STANDARDIZE(G19,$G$40,$G$41)</f>
        <v>-1.053426975</v>
      </c>
      <c r="I19" s="11">
        <v>33.5</v>
      </c>
      <c r="J19" s="11">
        <f t="shared" si="3"/>
        <v>-0.4503956211</v>
      </c>
      <c r="K19" s="11">
        <v>121.0</v>
      </c>
      <c r="L19" s="11">
        <f t="shared" si="4"/>
        <v>0.00460560604</v>
      </c>
      <c r="M19" s="11">
        <v>4.21</v>
      </c>
      <c r="N19" s="11">
        <f t="shared" si="11"/>
        <v>0.2845305131</v>
      </c>
      <c r="O19" s="11">
        <v>6.88</v>
      </c>
      <c r="P19" s="11">
        <f>STANDARDIZE(O19,$O$40,$O$41)*-1</f>
        <v>0.1591920539</v>
      </c>
      <c r="Q19" s="11">
        <f t="shared" si="7"/>
        <v>-1.425772089</v>
      </c>
      <c r="R19" s="11">
        <f t="shared" si="8"/>
        <v>-0.2376286815</v>
      </c>
      <c r="S19" s="11"/>
      <c r="T19" s="11"/>
      <c r="U19" s="11"/>
      <c r="V19" s="11"/>
      <c r="W19" s="11">
        <v>12.0</v>
      </c>
      <c r="X19" s="11">
        <v>575.0</v>
      </c>
      <c r="Y19" s="11">
        <v>0.0</v>
      </c>
      <c r="Z19" s="11">
        <v>2.0</v>
      </c>
      <c r="AA19" s="11">
        <v>577.0</v>
      </c>
      <c r="AB19" s="11">
        <v>48.0833333333333</v>
      </c>
      <c r="AC19" s="11"/>
      <c r="AD19" s="11">
        <v>14.0</v>
      </c>
      <c r="AE19" s="11">
        <v>393.0</v>
      </c>
      <c r="AF19" s="11">
        <v>0.0</v>
      </c>
      <c r="AG19" s="11">
        <v>43.0</v>
      </c>
      <c r="AH19" s="11">
        <v>436.0</v>
      </c>
      <c r="AI19" s="11">
        <v>31.1428571428571</v>
      </c>
      <c r="AJ19" s="11"/>
      <c r="AK19" s="11">
        <v>7.0</v>
      </c>
      <c r="AL19" s="11">
        <v>281.0</v>
      </c>
      <c r="AM19" s="11">
        <v>0.0</v>
      </c>
      <c r="AN19" s="11">
        <v>13.0</v>
      </c>
      <c r="AO19" s="11">
        <v>294.0</v>
      </c>
      <c r="AP19" s="11">
        <v>42.0</v>
      </c>
      <c r="AQ19" s="11"/>
      <c r="AR19" s="11"/>
      <c r="AS19" s="11"/>
      <c r="AT19" s="11"/>
      <c r="AU19" s="11"/>
      <c r="AV19" s="11">
        <v>0.0</v>
      </c>
      <c r="AW19" s="11"/>
      <c r="AX19" s="11"/>
      <c r="AY19" s="11"/>
      <c r="AZ19" s="11"/>
      <c r="BA19" s="11"/>
      <c r="BB19" s="11"/>
      <c r="BC19" s="11">
        <v>0.0</v>
      </c>
      <c r="BD19" s="11"/>
      <c r="BE19" s="11"/>
    </row>
    <row r="20">
      <c r="A20" s="11" t="s">
        <v>264</v>
      </c>
      <c r="B20" s="11" t="s">
        <v>19</v>
      </c>
      <c r="C20" s="11">
        <v>72.5</v>
      </c>
      <c r="D20" s="11">
        <v>194.0</v>
      </c>
      <c r="E20" s="11">
        <v>4.38</v>
      </c>
      <c r="F20" s="11">
        <f t="shared" si="1"/>
        <v>1.275400848</v>
      </c>
      <c r="G20" s="11">
        <v>16.0</v>
      </c>
      <c r="H20" s="11">
        <f t="shared" si="13"/>
        <v>0.5467152657</v>
      </c>
      <c r="I20" s="11">
        <v>33.5</v>
      </c>
      <c r="J20" s="11">
        <f t="shared" si="3"/>
        <v>-0.4503956211</v>
      </c>
      <c r="K20" s="11">
        <v>124.0</v>
      </c>
      <c r="L20" s="11">
        <f t="shared" si="4"/>
        <v>0.4881942402</v>
      </c>
      <c r="M20" s="11">
        <v>4.35</v>
      </c>
      <c r="N20" s="11">
        <f t="shared" si="11"/>
        <v>-0.5975140776</v>
      </c>
      <c r="O20" s="11"/>
      <c r="P20" s="11"/>
      <c r="Q20" s="11">
        <f t="shared" si="7"/>
        <v>1.262400655</v>
      </c>
      <c r="R20" s="11">
        <f t="shared" si="8"/>
        <v>0.252480131</v>
      </c>
      <c r="S20" s="11">
        <v>5.0</v>
      </c>
      <c r="T20" s="11">
        <v>144.0</v>
      </c>
      <c r="U20" s="11">
        <v>124.0</v>
      </c>
      <c r="V20" s="11"/>
      <c r="W20" s="11">
        <v>16.0</v>
      </c>
      <c r="X20" s="11">
        <v>690.0</v>
      </c>
      <c r="Y20" s="11">
        <v>0.0</v>
      </c>
      <c r="Z20" s="11">
        <v>0.0</v>
      </c>
      <c r="AA20" s="11">
        <v>690.0</v>
      </c>
      <c r="AB20" s="11">
        <v>43.125</v>
      </c>
      <c r="AC20" s="11"/>
      <c r="AD20" s="11">
        <v>15.0</v>
      </c>
      <c r="AE20" s="11">
        <v>617.0</v>
      </c>
      <c r="AF20" s="11">
        <v>0.0</v>
      </c>
      <c r="AG20" s="11">
        <v>2.0</v>
      </c>
      <c r="AH20" s="11">
        <v>619.0</v>
      </c>
      <c r="AI20" s="11">
        <v>41.2666666666667</v>
      </c>
      <c r="AJ20" s="11"/>
      <c r="AK20" s="11">
        <v>16.0</v>
      </c>
      <c r="AL20" s="11">
        <v>594.0</v>
      </c>
      <c r="AM20" s="11">
        <v>0.0</v>
      </c>
      <c r="AN20" s="11">
        <v>1.0</v>
      </c>
      <c r="AO20" s="11">
        <v>595.0</v>
      </c>
      <c r="AP20" s="11">
        <v>37.1875</v>
      </c>
      <c r="AQ20" s="11"/>
      <c r="AR20" s="11">
        <v>16.0</v>
      </c>
      <c r="AS20" s="11">
        <v>795.0</v>
      </c>
      <c r="AT20" s="11">
        <v>0.0</v>
      </c>
      <c r="AU20" s="11">
        <v>0.0</v>
      </c>
      <c r="AV20" s="11">
        <v>795.0</v>
      </c>
      <c r="AW20" s="11">
        <v>49.6875</v>
      </c>
      <c r="AX20" s="11"/>
      <c r="AY20" s="11">
        <v>16.0</v>
      </c>
      <c r="AZ20" s="11">
        <v>939.0</v>
      </c>
      <c r="BA20" s="11">
        <v>0.0</v>
      </c>
      <c r="BB20" s="11">
        <v>0.0</v>
      </c>
      <c r="BC20" s="11">
        <v>939.0</v>
      </c>
      <c r="BD20" s="11">
        <v>58.6875</v>
      </c>
      <c r="BE20" s="11"/>
    </row>
    <row r="21" ht="15.75" customHeight="1">
      <c r="A21" s="11" t="s">
        <v>280</v>
      </c>
      <c r="B21" s="11" t="s">
        <v>19</v>
      </c>
      <c r="C21" s="11">
        <v>71.13</v>
      </c>
      <c r="D21" s="11">
        <v>204.0</v>
      </c>
      <c r="E21" s="11">
        <v>4.46</v>
      </c>
      <c r="F21" s="11">
        <f t="shared" si="1"/>
        <v>0.4525615911</v>
      </c>
      <c r="G21" s="11">
        <v>20.0</v>
      </c>
      <c r="H21" s="11">
        <f t="shared" si="13"/>
        <v>1.346786386</v>
      </c>
      <c r="I21" s="11">
        <v>33.5</v>
      </c>
      <c r="J21" s="11">
        <f t="shared" si="3"/>
        <v>-0.4503956211</v>
      </c>
      <c r="K21" s="11">
        <v>119.0</v>
      </c>
      <c r="L21" s="11">
        <f t="shared" si="4"/>
        <v>-0.3177868167</v>
      </c>
      <c r="M21" s="11">
        <v>4.38</v>
      </c>
      <c r="N21" s="11">
        <f t="shared" si="11"/>
        <v>-0.7865236327</v>
      </c>
      <c r="O21" s="11">
        <v>7.1</v>
      </c>
      <c r="P21" s="11">
        <f t="shared" ref="P21:P25" si="14">STANDARDIZE(O21,$O$40,$O$41)*-1</f>
        <v>-1.147608388</v>
      </c>
      <c r="Q21" s="11">
        <f t="shared" si="7"/>
        <v>-0.9029664816</v>
      </c>
      <c r="R21" s="11">
        <f t="shared" si="8"/>
        <v>-0.1504944136</v>
      </c>
      <c r="S21" s="11"/>
      <c r="T21" s="11"/>
      <c r="U21" s="11"/>
      <c r="V21" s="11"/>
      <c r="W21" s="11"/>
      <c r="X21" s="11"/>
      <c r="Y21" s="11"/>
      <c r="Z21" s="11"/>
      <c r="AA21" s="11">
        <v>0.0</v>
      </c>
      <c r="AB21" s="11"/>
      <c r="AC21" s="11"/>
      <c r="AD21" s="11"/>
      <c r="AE21" s="11"/>
      <c r="AF21" s="11"/>
      <c r="AG21" s="11"/>
      <c r="AH21" s="11">
        <v>0.0</v>
      </c>
      <c r="AI21" s="11"/>
      <c r="AJ21" s="11"/>
      <c r="AK21" s="11"/>
      <c r="AL21" s="11"/>
      <c r="AM21" s="11"/>
      <c r="AN21" s="11"/>
      <c r="AO21" s="11">
        <v>0.0</v>
      </c>
      <c r="AP21" s="11"/>
      <c r="AQ21" s="11"/>
      <c r="AR21" s="11"/>
      <c r="AS21" s="11"/>
      <c r="AT21" s="11"/>
      <c r="AU21" s="11"/>
      <c r="AV21" s="11">
        <v>0.0</v>
      </c>
      <c r="AW21" s="11"/>
      <c r="AX21" s="11"/>
      <c r="AY21" s="11"/>
      <c r="AZ21" s="11"/>
      <c r="BA21" s="11"/>
      <c r="BB21" s="11"/>
      <c r="BC21" s="11">
        <v>0.0</v>
      </c>
      <c r="BD21" s="11"/>
      <c r="BE21" s="11"/>
    </row>
    <row r="22" ht="15.75" customHeight="1">
      <c r="A22" s="11" t="s">
        <v>301</v>
      </c>
      <c r="B22" s="11" t="s">
        <v>19</v>
      </c>
      <c r="C22" s="11">
        <v>75.0</v>
      </c>
      <c r="D22" s="11">
        <v>233.0</v>
      </c>
      <c r="E22" s="11">
        <v>4.56</v>
      </c>
      <c r="F22" s="11">
        <f t="shared" si="1"/>
        <v>-0.5759874795</v>
      </c>
      <c r="G22" s="11">
        <v>19.0</v>
      </c>
      <c r="H22" s="11">
        <f t="shared" si="13"/>
        <v>1.146768606</v>
      </c>
      <c r="I22" s="11">
        <v>39.5</v>
      </c>
      <c r="J22" s="11">
        <f t="shared" si="3"/>
        <v>1.999756558</v>
      </c>
      <c r="K22" s="11">
        <v>120.0</v>
      </c>
      <c r="L22" s="11">
        <f t="shared" si="4"/>
        <v>-0.1565906053</v>
      </c>
      <c r="M22" s="11"/>
      <c r="N22" s="11"/>
      <c r="O22" s="11">
        <v>7.15</v>
      </c>
      <c r="P22" s="11">
        <f t="shared" si="14"/>
        <v>-1.444608489</v>
      </c>
      <c r="Q22" s="11">
        <f t="shared" si="7"/>
        <v>0.9693385901</v>
      </c>
      <c r="R22" s="11">
        <f t="shared" si="8"/>
        <v>0.193867718</v>
      </c>
      <c r="S22" s="11"/>
      <c r="T22" s="11"/>
      <c r="U22" s="11"/>
      <c r="V22" s="11"/>
      <c r="W22" s="11"/>
      <c r="X22" s="11"/>
      <c r="Y22" s="11"/>
      <c r="Z22" s="11"/>
      <c r="AA22" s="11">
        <v>0.0</v>
      </c>
      <c r="AB22" s="11"/>
      <c r="AC22" s="11"/>
      <c r="AD22" s="11"/>
      <c r="AE22" s="11"/>
      <c r="AF22" s="11"/>
      <c r="AG22" s="11"/>
      <c r="AH22" s="11">
        <v>0.0</v>
      </c>
      <c r="AI22" s="11"/>
      <c r="AJ22" s="11"/>
      <c r="AK22" s="11"/>
      <c r="AL22" s="11"/>
      <c r="AM22" s="11"/>
      <c r="AN22" s="11"/>
      <c r="AO22" s="11">
        <v>0.0</v>
      </c>
      <c r="AP22" s="11"/>
      <c r="AQ22" s="11"/>
      <c r="AR22" s="11"/>
      <c r="AS22" s="11"/>
      <c r="AT22" s="11"/>
      <c r="AU22" s="11"/>
      <c r="AV22" s="11">
        <v>0.0</v>
      </c>
      <c r="AW22" s="11"/>
      <c r="AX22" s="11"/>
      <c r="AY22" s="11"/>
      <c r="AZ22" s="11"/>
      <c r="BA22" s="11"/>
      <c r="BB22" s="11"/>
      <c r="BC22" s="11">
        <v>0.0</v>
      </c>
      <c r="BD22" s="11"/>
      <c r="BE22" s="11"/>
    </row>
    <row r="23" ht="15.75" customHeight="1">
      <c r="A23" s="11" t="s">
        <v>304</v>
      </c>
      <c r="B23" s="11" t="s">
        <v>19</v>
      </c>
      <c r="C23" s="11">
        <v>74.88</v>
      </c>
      <c r="D23" s="11">
        <v>231.0</v>
      </c>
      <c r="E23" s="11">
        <v>4.46</v>
      </c>
      <c r="F23" s="11">
        <f t="shared" si="1"/>
        <v>0.4525615911</v>
      </c>
      <c r="G23" s="11">
        <v>17.0</v>
      </c>
      <c r="H23" s="11">
        <f t="shared" si="13"/>
        <v>0.7467330459</v>
      </c>
      <c r="I23" s="11">
        <v>38.5</v>
      </c>
      <c r="J23" s="11">
        <f t="shared" si="3"/>
        <v>1.591397861</v>
      </c>
      <c r="K23" s="11">
        <v>129.0</v>
      </c>
      <c r="L23" s="11">
        <f t="shared" si="4"/>
        <v>1.294175297</v>
      </c>
      <c r="M23" s="11">
        <v>4.33</v>
      </c>
      <c r="N23" s="11">
        <f t="shared" ref="N23:N25" si="15">STANDARDIZE(M23,$M$40,$M$41)*-1</f>
        <v>-0.4715077075</v>
      </c>
      <c r="O23" s="11">
        <v>6.99</v>
      </c>
      <c r="P23" s="11">
        <f t="shared" si="14"/>
        <v>-0.4942081673</v>
      </c>
      <c r="Q23" s="11">
        <f t="shared" si="7"/>
        <v>3.119151921</v>
      </c>
      <c r="R23" s="11">
        <f t="shared" si="8"/>
        <v>0.5198586534</v>
      </c>
      <c r="S23" s="11"/>
      <c r="T23" s="11"/>
      <c r="U23" s="11"/>
      <c r="V23" s="11"/>
      <c r="W23" s="11"/>
      <c r="X23" s="11"/>
      <c r="Y23" s="11"/>
      <c r="Z23" s="11"/>
      <c r="AA23" s="11">
        <v>0.0</v>
      </c>
      <c r="AB23" s="11"/>
      <c r="AC23" s="11"/>
      <c r="AD23" s="11"/>
      <c r="AE23" s="11"/>
      <c r="AF23" s="11"/>
      <c r="AG23" s="11"/>
      <c r="AH23" s="11">
        <v>0.0</v>
      </c>
      <c r="AI23" s="11"/>
      <c r="AJ23" s="11"/>
      <c r="AK23" s="11"/>
      <c r="AL23" s="11"/>
      <c r="AM23" s="11"/>
      <c r="AN23" s="11"/>
      <c r="AO23" s="11">
        <v>0.0</v>
      </c>
      <c r="AP23" s="11"/>
      <c r="AQ23" s="11"/>
      <c r="AR23" s="11"/>
      <c r="AS23" s="11"/>
      <c r="AT23" s="11"/>
      <c r="AU23" s="11"/>
      <c r="AV23" s="11">
        <v>0.0</v>
      </c>
      <c r="AW23" s="11"/>
      <c r="AX23" s="11"/>
      <c r="AY23" s="11"/>
      <c r="AZ23" s="11"/>
      <c r="BA23" s="11"/>
      <c r="BB23" s="11"/>
      <c r="BC23" s="11">
        <v>0.0</v>
      </c>
      <c r="BD23" s="11"/>
      <c r="BE23" s="11"/>
    </row>
    <row r="24" ht="15.75" customHeight="1">
      <c r="A24" s="11" t="s">
        <v>307</v>
      </c>
      <c r="B24" s="11" t="s">
        <v>19</v>
      </c>
      <c r="C24" s="11">
        <v>71.0</v>
      </c>
      <c r="D24" s="11">
        <v>189.0</v>
      </c>
      <c r="E24" s="11">
        <v>4.45</v>
      </c>
      <c r="F24" s="11">
        <f t="shared" si="1"/>
        <v>0.5554164981</v>
      </c>
      <c r="G24" s="11">
        <v>20.0</v>
      </c>
      <c r="H24" s="11">
        <f t="shared" si="13"/>
        <v>1.346786386</v>
      </c>
      <c r="I24" s="11">
        <v>37.0</v>
      </c>
      <c r="J24" s="11">
        <f t="shared" si="3"/>
        <v>0.9788598165</v>
      </c>
      <c r="K24" s="11">
        <v>120.0</v>
      </c>
      <c r="L24" s="11">
        <f t="shared" si="4"/>
        <v>-0.1565906053</v>
      </c>
      <c r="M24" s="11">
        <v>4.02</v>
      </c>
      <c r="N24" s="11">
        <f t="shared" si="15"/>
        <v>1.481591029</v>
      </c>
      <c r="O24" s="11">
        <v>6.8</v>
      </c>
      <c r="P24" s="11">
        <f t="shared" si="14"/>
        <v>0.6343922147</v>
      </c>
      <c r="Q24" s="11">
        <f t="shared" si="7"/>
        <v>4.840455339</v>
      </c>
      <c r="R24" s="11">
        <f t="shared" si="8"/>
        <v>0.8067425566</v>
      </c>
      <c r="S24" s="11">
        <v>3.0</v>
      </c>
      <c r="T24" s="11">
        <v>79.0</v>
      </c>
      <c r="U24" s="11">
        <v>70.0</v>
      </c>
      <c r="V24" s="11"/>
      <c r="W24" s="11">
        <v>12.0</v>
      </c>
      <c r="X24" s="11">
        <v>159.0</v>
      </c>
      <c r="Y24" s="11">
        <v>0.0</v>
      </c>
      <c r="Z24" s="11">
        <v>126.0</v>
      </c>
      <c r="AA24" s="11">
        <v>285.0</v>
      </c>
      <c r="AB24" s="11">
        <v>23.75</v>
      </c>
      <c r="AC24" s="11"/>
      <c r="AD24" s="11">
        <v>16.0</v>
      </c>
      <c r="AE24" s="11">
        <v>746.0</v>
      </c>
      <c r="AF24" s="11">
        <v>0.0</v>
      </c>
      <c r="AG24" s="11">
        <v>47.0</v>
      </c>
      <c r="AH24" s="11">
        <v>793.0</v>
      </c>
      <c r="AI24" s="11">
        <v>49.5625</v>
      </c>
      <c r="AJ24" s="11"/>
      <c r="AK24" s="11">
        <v>16.0</v>
      </c>
      <c r="AL24" s="11">
        <v>697.0</v>
      </c>
      <c r="AM24" s="11">
        <v>0.0</v>
      </c>
      <c r="AN24" s="11">
        <v>21.0</v>
      </c>
      <c r="AO24" s="11">
        <v>718.0</v>
      </c>
      <c r="AP24" s="11">
        <v>44.875</v>
      </c>
      <c r="AQ24" s="11"/>
      <c r="AR24" s="11">
        <v>3.0</v>
      </c>
      <c r="AS24" s="11">
        <v>97.0</v>
      </c>
      <c r="AT24" s="11">
        <v>0.0</v>
      </c>
      <c r="AU24" s="11">
        <v>2.0</v>
      </c>
      <c r="AV24" s="11">
        <v>99.0</v>
      </c>
      <c r="AW24" s="11">
        <v>33.0</v>
      </c>
      <c r="AX24" s="11"/>
      <c r="AY24" s="11">
        <v>11.0</v>
      </c>
      <c r="AZ24" s="11">
        <v>187.0</v>
      </c>
      <c r="BA24" s="11">
        <v>0.0</v>
      </c>
      <c r="BB24" s="11">
        <v>0.0</v>
      </c>
      <c r="BC24" s="11">
        <v>187.0</v>
      </c>
      <c r="BD24" s="11">
        <v>17.0</v>
      </c>
      <c r="BE24" s="11"/>
    </row>
    <row r="25" ht="15.75" customHeight="1">
      <c r="A25" s="11" t="s">
        <v>310</v>
      </c>
      <c r="B25" s="11" t="s">
        <v>19</v>
      </c>
      <c r="C25" s="11">
        <v>74.63</v>
      </c>
      <c r="D25" s="11">
        <v>194.0</v>
      </c>
      <c r="E25" s="11">
        <v>4.51</v>
      </c>
      <c r="F25" s="11">
        <f t="shared" si="1"/>
        <v>-0.06171294424</v>
      </c>
      <c r="G25" s="11">
        <v>7.0</v>
      </c>
      <c r="H25" s="11">
        <f t="shared" si="13"/>
        <v>-1.253444756</v>
      </c>
      <c r="I25" s="11">
        <v>34.5</v>
      </c>
      <c r="J25" s="11">
        <f t="shared" si="3"/>
        <v>-0.04203692464</v>
      </c>
      <c r="K25" s="11">
        <v>122.0</v>
      </c>
      <c r="L25" s="11">
        <f t="shared" si="4"/>
        <v>0.1658018174</v>
      </c>
      <c r="M25" s="11">
        <v>4.33</v>
      </c>
      <c r="N25" s="11">
        <f t="shared" si="15"/>
        <v>-0.4715077075</v>
      </c>
      <c r="O25" s="11">
        <v>6.65</v>
      </c>
      <c r="P25" s="11">
        <f t="shared" si="14"/>
        <v>1.525392516</v>
      </c>
      <c r="Q25" s="11">
        <f t="shared" si="7"/>
        <v>-0.1375079983</v>
      </c>
      <c r="R25" s="11">
        <f t="shared" si="8"/>
        <v>-0.02291799972</v>
      </c>
      <c r="S25" s="11">
        <v>7.0</v>
      </c>
      <c r="T25" s="11">
        <v>236.0</v>
      </c>
      <c r="U25" s="11">
        <v>187.0</v>
      </c>
      <c r="V25" s="11"/>
      <c r="W25" s="11"/>
      <c r="X25" s="11"/>
      <c r="Y25" s="11"/>
      <c r="Z25" s="11"/>
      <c r="AA25" s="11">
        <v>0.0</v>
      </c>
      <c r="AB25" s="11"/>
      <c r="AC25" s="11"/>
      <c r="AD25" s="11">
        <v>7.0</v>
      </c>
      <c r="AE25" s="11">
        <v>373.0</v>
      </c>
      <c r="AF25" s="11">
        <v>0.0</v>
      </c>
      <c r="AG25" s="11">
        <v>1.0</v>
      </c>
      <c r="AH25" s="11">
        <v>374.0</v>
      </c>
      <c r="AI25" s="11">
        <v>53.4285714285714</v>
      </c>
      <c r="AJ25" s="11"/>
      <c r="AK25" s="11">
        <v>11.0</v>
      </c>
      <c r="AL25" s="11">
        <v>638.0</v>
      </c>
      <c r="AM25" s="11">
        <v>0.0</v>
      </c>
      <c r="AN25" s="11">
        <v>1.0</v>
      </c>
      <c r="AO25" s="11">
        <v>639.0</v>
      </c>
      <c r="AP25" s="11">
        <v>58.0909090909091</v>
      </c>
      <c r="AQ25" s="11"/>
      <c r="AR25" s="11">
        <v>3.0</v>
      </c>
      <c r="AS25" s="11">
        <v>80.0</v>
      </c>
      <c r="AT25" s="11">
        <v>0.0</v>
      </c>
      <c r="AU25" s="11">
        <v>0.0</v>
      </c>
      <c r="AV25" s="11">
        <v>80.0</v>
      </c>
      <c r="AW25" s="11">
        <v>26.6666666666667</v>
      </c>
      <c r="AX25" s="11"/>
      <c r="AY25" s="11"/>
      <c r="AZ25" s="11"/>
      <c r="BA25" s="11"/>
      <c r="BB25" s="11"/>
      <c r="BC25" s="11">
        <v>0.0</v>
      </c>
      <c r="BD25" s="11"/>
      <c r="BE25" s="11"/>
    </row>
    <row r="26" ht="15.75" customHeight="1">
      <c r="A26" s="11" t="s">
        <v>312</v>
      </c>
      <c r="B26" s="11" t="s">
        <v>19</v>
      </c>
      <c r="C26" s="11">
        <v>68.88</v>
      </c>
      <c r="D26" s="11">
        <v>183.0</v>
      </c>
      <c r="E26" s="11">
        <v>4.27</v>
      </c>
      <c r="F26" s="11">
        <f t="shared" si="1"/>
        <v>2.406804825</v>
      </c>
      <c r="G26" s="11">
        <v>13.0</v>
      </c>
      <c r="H26" s="11">
        <f t="shared" si="13"/>
        <v>-0.05333807471</v>
      </c>
      <c r="I26" s="11"/>
      <c r="J26" s="11"/>
      <c r="K26" s="11">
        <v>132.0</v>
      </c>
      <c r="L26" s="11">
        <f t="shared" si="4"/>
        <v>1.777763931</v>
      </c>
      <c r="M26" s="11"/>
      <c r="N26" s="11"/>
      <c r="O26" s="11"/>
      <c r="P26" s="11"/>
      <c r="Q26" s="11">
        <f t="shared" si="7"/>
        <v>4.131230682</v>
      </c>
      <c r="R26" s="11">
        <f t="shared" si="8"/>
        <v>1.377076894</v>
      </c>
      <c r="S26" s="11">
        <v>3.0</v>
      </c>
      <c r="T26" s="11">
        <v>78.0</v>
      </c>
      <c r="U26" s="11">
        <v>69.0</v>
      </c>
      <c r="V26" s="11"/>
      <c r="W26" s="11">
        <v>12.0</v>
      </c>
      <c r="X26" s="11">
        <v>313.0</v>
      </c>
      <c r="Y26" s="11">
        <v>0.0</v>
      </c>
      <c r="Z26" s="11">
        <v>72.0</v>
      </c>
      <c r="AA26" s="11">
        <v>385.0</v>
      </c>
      <c r="AB26" s="11">
        <v>32.0833333333333</v>
      </c>
      <c r="AC26" s="11"/>
      <c r="AD26" s="11">
        <v>10.0</v>
      </c>
      <c r="AE26" s="11">
        <v>90.0</v>
      </c>
      <c r="AF26" s="11">
        <v>0.0</v>
      </c>
      <c r="AG26" s="11">
        <v>80.0</v>
      </c>
      <c r="AH26" s="11">
        <v>170.0</v>
      </c>
      <c r="AI26" s="11">
        <v>17.0</v>
      </c>
      <c r="AJ26" s="11"/>
      <c r="AK26" s="11">
        <v>2.0</v>
      </c>
      <c r="AL26" s="11">
        <v>30.0</v>
      </c>
      <c r="AM26" s="11">
        <v>0.0</v>
      </c>
      <c r="AN26" s="11">
        <v>12.0</v>
      </c>
      <c r="AO26" s="11">
        <v>42.0</v>
      </c>
      <c r="AP26" s="11">
        <v>21.0</v>
      </c>
      <c r="AQ26" s="11"/>
      <c r="AR26" s="11">
        <v>15.0</v>
      </c>
      <c r="AS26" s="11">
        <v>640.0</v>
      </c>
      <c r="AT26" s="11">
        <v>0.0</v>
      </c>
      <c r="AU26" s="11">
        <v>1.0</v>
      </c>
      <c r="AV26" s="11">
        <v>641.0</v>
      </c>
      <c r="AW26" s="11">
        <v>42.7333333333333</v>
      </c>
      <c r="AX26" s="11"/>
      <c r="AY26" s="11">
        <v>16.0</v>
      </c>
      <c r="AZ26" s="11">
        <v>769.0</v>
      </c>
      <c r="BA26" s="11">
        <v>0.0</v>
      </c>
      <c r="BB26" s="11">
        <v>1.0</v>
      </c>
      <c r="BC26" s="11">
        <v>770.0</v>
      </c>
      <c r="BD26" s="11">
        <v>48.125</v>
      </c>
      <c r="BE26" s="11"/>
    </row>
    <row r="27" ht="15.75" customHeight="1">
      <c r="A27" s="11" t="s">
        <v>354</v>
      </c>
      <c r="B27" s="11" t="s">
        <v>19</v>
      </c>
      <c r="C27" s="11">
        <v>72.0</v>
      </c>
      <c r="D27" s="11">
        <v>204.0</v>
      </c>
      <c r="E27" s="11">
        <v>4.53</v>
      </c>
      <c r="F27" s="11">
        <f t="shared" si="1"/>
        <v>-0.2674227584</v>
      </c>
      <c r="G27" s="11">
        <v>8.0</v>
      </c>
      <c r="H27" s="11">
        <f t="shared" si="13"/>
        <v>-1.053426975</v>
      </c>
      <c r="I27" s="11">
        <v>33.0</v>
      </c>
      <c r="J27" s="11">
        <f t="shared" ref="J27:J37" si="16">STANDARDIZE(I27,$I$40,$I$41)</f>
        <v>-0.6545749693</v>
      </c>
      <c r="K27" s="11">
        <v>118.0</v>
      </c>
      <c r="L27" s="11">
        <f t="shared" si="4"/>
        <v>-0.4789830281</v>
      </c>
      <c r="M27" s="11">
        <v>4.01</v>
      </c>
      <c r="N27" s="11">
        <f t="shared" ref="N27:N37" si="17">STANDARDIZE(M27,$M$40,$M$41)*-1</f>
        <v>1.544594214</v>
      </c>
      <c r="O27" s="11">
        <v>6.91</v>
      </c>
      <c r="P27" s="11">
        <f t="shared" ref="P27:P34" si="18">STANDARDIZE(O27,$O$40,$O$41)*-1</f>
        <v>-0.01900800643</v>
      </c>
      <c r="Q27" s="11">
        <f t="shared" si="7"/>
        <v>-0.9288215235</v>
      </c>
      <c r="R27" s="11">
        <f t="shared" si="8"/>
        <v>-0.1548035873</v>
      </c>
      <c r="S27" s="11">
        <v>4.0</v>
      </c>
      <c r="T27" s="11">
        <v>128.0</v>
      </c>
      <c r="U27" s="11">
        <v>111.0</v>
      </c>
      <c r="V27" s="11"/>
      <c r="W27" s="11">
        <v>6.0</v>
      </c>
      <c r="X27" s="11">
        <v>60.0</v>
      </c>
      <c r="Y27" s="11">
        <v>0.0</v>
      </c>
      <c r="Z27" s="11">
        <v>8.0</v>
      </c>
      <c r="AA27" s="11">
        <v>68.0</v>
      </c>
      <c r="AB27" s="11">
        <v>11.3333333333333</v>
      </c>
      <c r="AC27" s="11"/>
      <c r="AD27" s="11">
        <v>4.0</v>
      </c>
      <c r="AE27" s="11">
        <v>86.0</v>
      </c>
      <c r="AF27" s="11">
        <v>0.0</v>
      </c>
      <c r="AG27" s="11">
        <v>22.0</v>
      </c>
      <c r="AH27" s="11">
        <v>108.0</v>
      </c>
      <c r="AI27" s="11">
        <v>27.0</v>
      </c>
      <c r="AJ27" s="11"/>
      <c r="AK27" s="11">
        <v>16.0</v>
      </c>
      <c r="AL27" s="11">
        <v>424.0</v>
      </c>
      <c r="AM27" s="11">
        <v>0.0</v>
      </c>
      <c r="AN27" s="11">
        <v>224.0</v>
      </c>
      <c r="AO27" s="11">
        <v>648.0</v>
      </c>
      <c r="AP27" s="11">
        <v>40.5</v>
      </c>
      <c r="AQ27" s="11"/>
      <c r="AR27" s="11">
        <v>14.0</v>
      </c>
      <c r="AS27" s="11">
        <v>703.0</v>
      </c>
      <c r="AT27" s="11">
        <v>0.0</v>
      </c>
      <c r="AU27" s="11">
        <v>52.0</v>
      </c>
      <c r="AV27" s="11">
        <v>755.0</v>
      </c>
      <c r="AW27" s="11">
        <v>53.9285714285714</v>
      </c>
      <c r="AX27" s="11"/>
      <c r="AY27" s="11"/>
      <c r="AZ27" s="11"/>
      <c r="BA27" s="11"/>
      <c r="BB27" s="11"/>
      <c r="BC27" s="11">
        <v>0.0</v>
      </c>
      <c r="BD27" s="11"/>
      <c r="BE27" s="11"/>
    </row>
    <row r="28" ht="15.75" customHeight="1">
      <c r="A28" s="11" t="s">
        <v>364</v>
      </c>
      <c r="B28" s="11" t="s">
        <v>19</v>
      </c>
      <c r="C28" s="11">
        <v>73.0</v>
      </c>
      <c r="D28" s="11">
        <v>201.0</v>
      </c>
      <c r="E28" s="11">
        <v>4.51</v>
      </c>
      <c r="F28" s="11">
        <f t="shared" si="1"/>
        <v>-0.06171294424</v>
      </c>
      <c r="G28" s="11">
        <v>14.0</v>
      </c>
      <c r="H28" s="11">
        <f t="shared" si="13"/>
        <v>0.1466797054</v>
      </c>
      <c r="I28" s="11">
        <v>33.5</v>
      </c>
      <c r="J28" s="11">
        <f t="shared" si="16"/>
        <v>-0.4503956211</v>
      </c>
      <c r="K28" s="11">
        <v>117.0</v>
      </c>
      <c r="L28" s="11">
        <f t="shared" si="4"/>
        <v>-0.6401792395</v>
      </c>
      <c r="M28" s="11">
        <v>4.47</v>
      </c>
      <c r="N28" s="11">
        <f t="shared" si="17"/>
        <v>-1.353552298</v>
      </c>
      <c r="O28" s="11">
        <v>7.15</v>
      </c>
      <c r="P28" s="11">
        <f t="shared" si="18"/>
        <v>-1.444608489</v>
      </c>
      <c r="Q28" s="11">
        <f t="shared" si="7"/>
        <v>-3.803768887</v>
      </c>
      <c r="R28" s="11">
        <f t="shared" si="8"/>
        <v>-0.6339614811</v>
      </c>
      <c r="S28" s="11"/>
      <c r="T28" s="11"/>
      <c r="U28" s="11"/>
      <c r="V28" s="11"/>
      <c r="W28" s="11">
        <v>14.0</v>
      </c>
      <c r="X28" s="11">
        <v>910.0</v>
      </c>
      <c r="Y28" s="11">
        <v>0.0</v>
      </c>
      <c r="Z28" s="11">
        <v>45.0</v>
      </c>
      <c r="AA28" s="11">
        <v>955.0</v>
      </c>
      <c r="AB28" s="11">
        <v>68.2142857142857</v>
      </c>
      <c r="AC28" s="11"/>
      <c r="AD28" s="11">
        <v>16.0</v>
      </c>
      <c r="AE28" s="11">
        <v>899.0</v>
      </c>
      <c r="AF28" s="11">
        <v>0.0</v>
      </c>
      <c r="AG28" s="11">
        <v>89.0</v>
      </c>
      <c r="AH28" s="11">
        <v>988.0</v>
      </c>
      <c r="AI28" s="11">
        <v>61.75</v>
      </c>
      <c r="AJ28" s="11"/>
      <c r="AK28" s="11">
        <v>14.0</v>
      </c>
      <c r="AL28" s="11">
        <v>774.0</v>
      </c>
      <c r="AM28" s="11">
        <v>3.0</v>
      </c>
      <c r="AN28" s="11">
        <v>43.0</v>
      </c>
      <c r="AO28" s="11">
        <v>820.0</v>
      </c>
      <c r="AP28" s="11">
        <v>58.5714285714286</v>
      </c>
      <c r="AQ28" s="11"/>
      <c r="AR28" s="11">
        <v>13.0</v>
      </c>
      <c r="AS28" s="11">
        <v>634.0</v>
      </c>
      <c r="AT28" s="11">
        <v>0.0</v>
      </c>
      <c r="AU28" s="11">
        <v>0.0</v>
      </c>
      <c r="AV28" s="11">
        <v>634.0</v>
      </c>
      <c r="AW28" s="11">
        <v>48.7692307692308</v>
      </c>
      <c r="AX28" s="11"/>
      <c r="AY28" s="11">
        <v>12.0</v>
      </c>
      <c r="AZ28" s="11">
        <v>645.0</v>
      </c>
      <c r="BA28" s="11">
        <v>0.0</v>
      </c>
      <c r="BB28" s="11">
        <v>1.0</v>
      </c>
      <c r="BC28" s="11">
        <v>646.0</v>
      </c>
      <c r="BD28" s="11">
        <v>53.8333333333333</v>
      </c>
      <c r="BE28" s="11"/>
    </row>
    <row r="29" ht="15.75" customHeight="1">
      <c r="A29" s="11" t="s">
        <v>367</v>
      </c>
      <c r="B29" s="11" t="s">
        <v>19</v>
      </c>
      <c r="C29" s="11">
        <v>76.38</v>
      </c>
      <c r="D29" s="11">
        <v>225.0</v>
      </c>
      <c r="E29" s="11">
        <v>4.51</v>
      </c>
      <c r="F29" s="11">
        <f t="shared" si="1"/>
        <v>-0.06171294424</v>
      </c>
      <c r="G29" s="11"/>
      <c r="H29" s="11"/>
      <c r="I29" s="11">
        <v>34.5</v>
      </c>
      <c r="J29" s="11">
        <f t="shared" si="16"/>
        <v>-0.04203692464</v>
      </c>
      <c r="K29" s="11">
        <v>120.0</v>
      </c>
      <c r="L29" s="11">
        <f t="shared" si="4"/>
        <v>-0.1565906053</v>
      </c>
      <c r="M29" s="11">
        <v>4.07</v>
      </c>
      <c r="N29" s="11">
        <f t="shared" si="17"/>
        <v>1.166575104</v>
      </c>
      <c r="O29" s="11">
        <v>7.03</v>
      </c>
      <c r="P29" s="11">
        <f t="shared" si="18"/>
        <v>-0.7318082477</v>
      </c>
      <c r="Q29" s="11">
        <f t="shared" si="7"/>
        <v>0.174426382</v>
      </c>
      <c r="R29" s="11">
        <f t="shared" si="8"/>
        <v>0.0348852764</v>
      </c>
      <c r="S29" s="11"/>
      <c r="T29" s="11"/>
      <c r="U29" s="11"/>
      <c r="V29" s="11"/>
      <c r="W29" s="11">
        <v>4.0</v>
      </c>
      <c r="X29" s="11">
        <v>3.0</v>
      </c>
      <c r="Y29" s="11">
        <v>0.0</v>
      </c>
      <c r="Z29" s="11">
        <v>26.0</v>
      </c>
      <c r="AA29" s="11">
        <v>29.0</v>
      </c>
      <c r="AB29" s="11">
        <v>7.25</v>
      </c>
      <c r="AC29" s="11"/>
      <c r="AD29" s="11">
        <v>4.0</v>
      </c>
      <c r="AE29" s="11">
        <v>15.0</v>
      </c>
      <c r="AF29" s="11">
        <v>0.0</v>
      </c>
      <c r="AG29" s="11">
        <v>10.0</v>
      </c>
      <c r="AH29" s="11">
        <v>25.0</v>
      </c>
      <c r="AI29" s="11">
        <v>6.25</v>
      </c>
      <c r="AJ29" s="11"/>
      <c r="AK29" s="11"/>
      <c r="AL29" s="11"/>
      <c r="AM29" s="11"/>
      <c r="AN29" s="11"/>
      <c r="AO29" s="11">
        <v>0.0</v>
      </c>
      <c r="AP29" s="11"/>
      <c r="AQ29" s="11"/>
      <c r="AR29" s="11"/>
      <c r="AS29" s="11"/>
      <c r="AT29" s="11"/>
      <c r="AU29" s="11"/>
      <c r="AV29" s="11">
        <v>0.0</v>
      </c>
      <c r="AW29" s="11"/>
      <c r="AX29" s="11"/>
      <c r="AY29" s="11"/>
      <c r="AZ29" s="11"/>
      <c r="BA29" s="11"/>
      <c r="BB29" s="11"/>
      <c r="BC29" s="11">
        <v>0.0</v>
      </c>
      <c r="BD29" s="11"/>
      <c r="BE29" s="11"/>
    </row>
    <row r="30" ht="15.75" customHeight="1">
      <c r="A30" s="11" t="s">
        <v>373</v>
      </c>
      <c r="B30" s="11" t="s">
        <v>19</v>
      </c>
      <c r="C30" s="11">
        <v>73.25</v>
      </c>
      <c r="D30" s="11">
        <v>204.0</v>
      </c>
      <c r="E30" s="11">
        <v>4.48</v>
      </c>
      <c r="F30" s="11">
        <f t="shared" si="1"/>
        <v>0.2468517769</v>
      </c>
      <c r="G30" s="11">
        <v>15.0</v>
      </c>
      <c r="H30" s="11">
        <f t="shared" ref="H30:H37" si="19">STANDARDIZE(G30,$G$40,$G$41)</f>
        <v>0.3466974856</v>
      </c>
      <c r="I30" s="11">
        <v>33.5</v>
      </c>
      <c r="J30" s="11">
        <f t="shared" si="16"/>
        <v>-0.4503956211</v>
      </c>
      <c r="K30" s="11">
        <v>119.0</v>
      </c>
      <c r="L30" s="11">
        <f t="shared" si="4"/>
        <v>-0.3177868167</v>
      </c>
      <c r="M30" s="11">
        <v>4.07</v>
      </c>
      <c r="N30" s="11">
        <f t="shared" si="17"/>
        <v>1.166575104</v>
      </c>
      <c r="O30" s="11">
        <v>6.72</v>
      </c>
      <c r="P30" s="11">
        <f t="shared" si="18"/>
        <v>1.109592376</v>
      </c>
      <c r="Q30" s="11">
        <f t="shared" si="7"/>
        <v>2.101534304</v>
      </c>
      <c r="R30" s="11">
        <f t="shared" si="8"/>
        <v>0.3502557173</v>
      </c>
      <c r="S30" s="11"/>
      <c r="T30" s="11"/>
      <c r="U30" s="11"/>
      <c r="V30" s="11"/>
      <c r="W30" s="11">
        <v>4.0</v>
      </c>
      <c r="X30" s="11">
        <v>24.0</v>
      </c>
      <c r="Y30" s="11">
        <v>0.0</v>
      </c>
      <c r="Z30" s="11">
        <v>28.0</v>
      </c>
      <c r="AA30" s="11">
        <v>52.0</v>
      </c>
      <c r="AB30" s="11">
        <v>13.0</v>
      </c>
      <c r="AC30" s="11"/>
      <c r="AD30" s="11"/>
      <c r="AE30" s="11"/>
      <c r="AF30" s="11"/>
      <c r="AG30" s="11"/>
      <c r="AH30" s="11">
        <v>0.0</v>
      </c>
      <c r="AI30" s="11"/>
      <c r="AJ30" s="11"/>
      <c r="AK30" s="11"/>
      <c r="AL30" s="11"/>
      <c r="AM30" s="11"/>
      <c r="AN30" s="11"/>
      <c r="AO30" s="11">
        <v>0.0</v>
      </c>
      <c r="AP30" s="11"/>
      <c r="AQ30" s="11"/>
      <c r="AR30" s="11"/>
      <c r="AS30" s="11"/>
      <c r="AT30" s="11"/>
      <c r="AU30" s="11"/>
      <c r="AV30" s="11">
        <v>0.0</v>
      </c>
      <c r="AW30" s="11"/>
      <c r="AX30" s="11"/>
      <c r="AY30" s="11"/>
      <c r="AZ30" s="11"/>
      <c r="BA30" s="11"/>
      <c r="BB30" s="11"/>
      <c r="BC30" s="11">
        <v>0.0</v>
      </c>
      <c r="BD30" s="11"/>
      <c r="BE30" s="11"/>
    </row>
    <row r="31" ht="15.75" customHeight="1">
      <c r="A31" s="11" t="s">
        <v>375</v>
      </c>
      <c r="B31" s="11" t="s">
        <v>19</v>
      </c>
      <c r="C31" s="11">
        <v>72.13</v>
      </c>
      <c r="D31" s="11">
        <v>205.0</v>
      </c>
      <c r="E31" s="11">
        <v>4.34</v>
      </c>
      <c r="F31" s="11">
        <f t="shared" si="1"/>
        <v>1.686820476</v>
      </c>
      <c r="G31" s="11">
        <v>16.0</v>
      </c>
      <c r="H31" s="11">
        <f t="shared" si="19"/>
        <v>0.5467152657</v>
      </c>
      <c r="I31" s="11">
        <v>37.0</v>
      </c>
      <c r="J31" s="11">
        <f t="shared" si="16"/>
        <v>0.9788598165</v>
      </c>
      <c r="K31" s="11">
        <v>125.0</v>
      </c>
      <c r="L31" s="11">
        <f t="shared" si="4"/>
        <v>0.6493904516</v>
      </c>
      <c r="M31" s="11">
        <v>4.25</v>
      </c>
      <c r="N31" s="11">
        <f t="shared" si="17"/>
        <v>0.03251777293</v>
      </c>
      <c r="O31" s="11">
        <v>6.76</v>
      </c>
      <c r="P31" s="11">
        <f t="shared" si="18"/>
        <v>0.8719922951</v>
      </c>
      <c r="Q31" s="11">
        <f t="shared" si="7"/>
        <v>4.766296078</v>
      </c>
      <c r="R31" s="11">
        <f t="shared" si="8"/>
        <v>0.7943826796</v>
      </c>
      <c r="S31" s="11">
        <v>6.0</v>
      </c>
      <c r="T31" s="11">
        <v>174.0</v>
      </c>
      <c r="U31" s="11">
        <v>145.0</v>
      </c>
      <c r="V31" s="11"/>
      <c r="W31" s="11"/>
      <c r="X31" s="11"/>
      <c r="Y31" s="11"/>
      <c r="Z31" s="11"/>
      <c r="AA31" s="11">
        <v>0.0</v>
      </c>
      <c r="AB31" s="11"/>
      <c r="AC31" s="11"/>
      <c r="AD31" s="11"/>
      <c r="AE31" s="11"/>
      <c r="AF31" s="11"/>
      <c r="AG31" s="11"/>
      <c r="AH31" s="11">
        <v>0.0</v>
      </c>
      <c r="AI31" s="11"/>
      <c r="AJ31" s="11"/>
      <c r="AK31" s="11"/>
      <c r="AL31" s="11"/>
      <c r="AM31" s="11"/>
      <c r="AN31" s="11"/>
      <c r="AO31" s="11">
        <v>0.0</v>
      </c>
      <c r="AP31" s="11"/>
      <c r="AQ31" s="11"/>
      <c r="AR31" s="11"/>
      <c r="AS31" s="11"/>
      <c r="AT31" s="11"/>
      <c r="AU31" s="11"/>
      <c r="AV31" s="11">
        <v>0.0</v>
      </c>
      <c r="AW31" s="11"/>
      <c r="AX31" s="11"/>
      <c r="AY31" s="11"/>
      <c r="AZ31" s="11"/>
      <c r="BA31" s="11"/>
      <c r="BB31" s="11"/>
      <c r="BC31" s="11">
        <v>0.0</v>
      </c>
      <c r="BD31" s="11"/>
      <c r="BE31" s="11"/>
    </row>
    <row r="32" ht="15.75" customHeight="1">
      <c r="A32" s="11" t="s">
        <v>388</v>
      </c>
      <c r="B32" s="11" t="s">
        <v>19</v>
      </c>
      <c r="C32" s="11">
        <v>70.25</v>
      </c>
      <c r="D32" s="11">
        <v>193.0</v>
      </c>
      <c r="E32" s="11">
        <v>4.52</v>
      </c>
      <c r="F32" s="11">
        <f t="shared" si="1"/>
        <v>-0.1645678513</v>
      </c>
      <c r="G32" s="11">
        <v>11.0</v>
      </c>
      <c r="H32" s="11">
        <f t="shared" si="19"/>
        <v>-0.453373635</v>
      </c>
      <c r="I32" s="11">
        <v>34.5</v>
      </c>
      <c r="J32" s="11">
        <f t="shared" si="16"/>
        <v>-0.04203692464</v>
      </c>
      <c r="K32" s="11">
        <v>117.0</v>
      </c>
      <c r="L32" s="11">
        <f t="shared" si="4"/>
        <v>-0.6401792395</v>
      </c>
      <c r="M32" s="11">
        <v>4.09</v>
      </c>
      <c r="N32" s="11">
        <f t="shared" si="17"/>
        <v>1.040568734</v>
      </c>
      <c r="O32" s="11">
        <v>6.81</v>
      </c>
      <c r="P32" s="11">
        <f t="shared" si="18"/>
        <v>0.5749921946</v>
      </c>
      <c r="Q32" s="11">
        <f t="shared" si="7"/>
        <v>0.3154032779</v>
      </c>
      <c r="R32" s="11">
        <f t="shared" si="8"/>
        <v>0.05256721299</v>
      </c>
      <c r="S32" s="11">
        <v>3.0</v>
      </c>
      <c r="T32" s="11">
        <v>92.0</v>
      </c>
      <c r="U32" s="11">
        <v>81.0</v>
      </c>
      <c r="V32" s="11"/>
      <c r="W32" s="11">
        <v>16.0</v>
      </c>
      <c r="X32" s="11">
        <v>188.0</v>
      </c>
      <c r="Y32" s="11">
        <v>0.0</v>
      </c>
      <c r="Z32" s="11">
        <v>237.0</v>
      </c>
      <c r="AA32" s="11">
        <v>425.0</v>
      </c>
      <c r="AB32" s="11">
        <v>26.5625</v>
      </c>
      <c r="AC32" s="11"/>
      <c r="AD32" s="11">
        <v>14.0</v>
      </c>
      <c r="AE32" s="11">
        <v>395.0</v>
      </c>
      <c r="AF32" s="11">
        <v>0.0</v>
      </c>
      <c r="AG32" s="11">
        <v>125.0</v>
      </c>
      <c r="AH32" s="11">
        <v>520.0</v>
      </c>
      <c r="AI32" s="11">
        <v>37.1428571428571</v>
      </c>
      <c r="AJ32" s="11"/>
      <c r="AK32" s="11">
        <v>8.0</v>
      </c>
      <c r="AL32" s="11">
        <v>252.0</v>
      </c>
      <c r="AM32" s="11">
        <v>0.0</v>
      </c>
      <c r="AN32" s="11">
        <v>77.0</v>
      </c>
      <c r="AO32" s="11">
        <v>329.0</v>
      </c>
      <c r="AP32" s="11">
        <v>41.125</v>
      </c>
      <c r="AQ32" s="11"/>
      <c r="AR32" s="11"/>
      <c r="AS32" s="11"/>
      <c r="AT32" s="11"/>
      <c r="AU32" s="11"/>
      <c r="AV32" s="11">
        <v>0.0</v>
      </c>
      <c r="AW32" s="11"/>
      <c r="AX32" s="11"/>
      <c r="AY32" s="11"/>
      <c r="AZ32" s="11"/>
      <c r="BA32" s="11"/>
      <c r="BB32" s="11"/>
      <c r="BC32" s="11">
        <v>0.0</v>
      </c>
      <c r="BD32" s="11"/>
      <c r="BE32" s="11"/>
    </row>
    <row r="33" ht="15.75" customHeight="1">
      <c r="A33" s="11" t="s">
        <v>399</v>
      </c>
      <c r="B33" s="11" t="s">
        <v>19</v>
      </c>
      <c r="C33" s="11">
        <v>71.5</v>
      </c>
      <c r="D33" s="11">
        <v>204.0</v>
      </c>
      <c r="E33" s="11">
        <v>4.74</v>
      </c>
      <c r="F33" s="11">
        <f t="shared" si="1"/>
        <v>-2.427375807</v>
      </c>
      <c r="G33" s="11">
        <v>26.0</v>
      </c>
      <c r="H33" s="11">
        <f t="shared" si="19"/>
        <v>2.546893067</v>
      </c>
      <c r="I33" s="11">
        <v>36.0</v>
      </c>
      <c r="J33" s="11">
        <f t="shared" si="16"/>
        <v>0.5705011201</v>
      </c>
      <c r="K33" s="11">
        <v>120.0</v>
      </c>
      <c r="L33" s="11">
        <f t="shared" si="4"/>
        <v>-0.1565906053</v>
      </c>
      <c r="M33" s="11">
        <v>3.96</v>
      </c>
      <c r="N33" s="11">
        <f t="shared" si="17"/>
        <v>1.859610139</v>
      </c>
      <c r="O33" s="11">
        <v>6.53</v>
      </c>
      <c r="P33" s="11">
        <f t="shared" si="18"/>
        <v>2.238192757</v>
      </c>
      <c r="Q33" s="11">
        <f t="shared" si="7"/>
        <v>4.631230672</v>
      </c>
      <c r="R33" s="11">
        <f t="shared" si="8"/>
        <v>0.7718717787</v>
      </c>
      <c r="S33" s="11"/>
      <c r="T33" s="11"/>
      <c r="U33" s="11"/>
      <c r="V33" s="11"/>
      <c r="W33" s="11"/>
      <c r="X33" s="11"/>
      <c r="Y33" s="11"/>
      <c r="Z33" s="11"/>
      <c r="AA33" s="11">
        <v>0.0</v>
      </c>
      <c r="AB33" s="11"/>
      <c r="AC33" s="11"/>
      <c r="AD33" s="11"/>
      <c r="AE33" s="11"/>
      <c r="AF33" s="11"/>
      <c r="AG33" s="11"/>
      <c r="AH33" s="11">
        <v>0.0</v>
      </c>
      <c r="AI33" s="11"/>
      <c r="AJ33" s="11"/>
      <c r="AK33" s="11"/>
      <c r="AL33" s="11"/>
      <c r="AM33" s="11"/>
      <c r="AN33" s="11"/>
      <c r="AO33" s="11">
        <v>0.0</v>
      </c>
      <c r="AP33" s="11"/>
      <c r="AQ33" s="11"/>
      <c r="AR33" s="11"/>
      <c r="AS33" s="11"/>
      <c r="AT33" s="11"/>
      <c r="AU33" s="11"/>
      <c r="AV33" s="11">
        <v>0.0</v>
      </c>
      <c r="AW33" s="11"/>
      <c r="AX33" s="11"/>
      <c r="AY33" s="11"/>
      <c r="AZ33" s="11"/>
      <c r="BA33" s="11"/>
      <c r="BB33" s="11"/>
      <c r="BC33" s="11">
        <v>0.0</v>
      </c>
      <c r="BD33" s="11"/>
      <c r="BE33" s="11"/>
    </row>
    <row r="34" ht="15.75" customHeight="1">
      <c r="A34" s="11" t="s">
        <v>401</v>
      </c>
      <c r="B34" s="11" t="s">
        <v>19</v>
      </c>
      <c r="C34" s="11">
        <v>72.25</v>
      </c>
      <c r="D34" s="11">
        <v>189.0</v>
      </c>
      <c r="E34" s="11">
        <v>4.47</v>
      </c>
      <c r="F34" s="11">
        <f t="shared" si="1"/>
        <v>0.349706684</v>
      </c>
      <c r="G34" s="11">
        <v>11.0</v>
      </c>
      <c r="H34" s="11">
        <f t="shared" si="19"/>
        <v>-0.453373635</v>
      </c>
      <c r="I34" s="11">
        <v>36.5</v>
      </c>
      <c r="J34" s="11">
        <f t="shared" si="16"/>
        <v>0.7746804683</v>
      </c>
      <c r="K34" s="11">
        <v>123.0</v>
      </c>
      <c r="L34" s="11">
        <f t="shared" si="4"/>
        <v>0.3269980288</v>
      </c>
      <c r="M34" s="11">
        <v>4.33</v>
      </c>
      <c r="N34" s="11">
        <f t="shared" si="17"/>
        <v>-0.4715077075</v>
      </c>
      <c r="O34" s="11">
        <v>6.91</v>
      </c>
      <c r="P34" s="11">
        <f t="shared" si="18"/>
        <v>-0.01900800643</v>
      </c>
      <c r="Q34" s="11">
        <f t="shared" si="7"/>
        <v>0.5074958322</v>
      </c>
      <c r="R34" s="11">
        <f t="shared" si="8"/>
        <v>0.0845826387</v>
      </c>
      <c r="S34" s="11">
        <v>5.0</v>
      </c>
      <c r="T34" s="11">
        <v>161.0</v>
      </c>
      <c r="U34" s="11">
        <v>135.0</v>
      </c>
      <c r="V34" s="11"/>
      <c r="W34" s="11"/>
      <c r="X34" s="11"/>
      <c r="Y34" s="11"/>
      <c r="Z34" s="11"/>
      <c r="AA34" s="11">
        <v>0.0</v>
      </c>
      <c r="AB34" s="11"/>
      <c r="AC34" s="11"/>
      <c r="AD34" s="11">
        <v>2.0</v>
      </c>
      <c r="AE34" s="11">
        <v>55.0</v>
      </c>
      <c r="AF34" s="11">
        <v>0.0</v>
      </c>
      <c r="AG34" s="11">
        <v>2.0</v>
      </c>
      <c r="AH34" s="11">
        <v>57.0</v>
      </c>
      <c r="AI34" s="11">
        <v>28.5</v>
      </c>
      <c r="AJ34" s="11"/>
      <c r="AK34" s="11"/>
      <c r="AL34" s="11"/>
      <c r="AM34" s="11"/>
      <c r="AN34" s="11"/>
      <c r="AO34" s="11">
        <v>0.0</v>
      </c>
      <c r="AP34" s="11"/>
      <c r="AQ34" s="11"/>
      <c r="AR34" s="11">
        <v>7.0</v>
      </c>
      <c r="AS34" s="11">
        <v>76.0</v>
      </c>
      <c r="AT34" s="11">
        <v>0.0</v>
      </c>
      <c r="AU34" s="11">
        <v>9.0</v>
      </c>
      <c r="AV34" s="11">
        <v>85.0</v>
      </c>
      <c r="AW34" s="11">
        <v>12.1428571428571</v>
      </c>
      <c r="AX34" s="11"/>
      <c r="AY34" s="11">
        <v>8.0</v>
      </c>
      <c r="AZ34" s="11">
        <v>393.0</v>
      </c>
      <c r="BA34" s="11">
        <v>0.0</v>
      </c>
      <c r="BB34" s="11">
        <v>2.0</v>
      </c>
      <c r="BC34" s="11">
        <v>395.0</v>
      </c>
      <c r="BD34" s="11">
        <v>49.375</v>
      </c>
      <c r="BE34" s="11"/>
    </row>
    <row r="35" ht="15.75" customHeight="1">
      <c r="A35" s="11" t="s">
        <v>402</v>
      </c>
      <c r="B35" s="11" t="s">
        <v>19</v>
      </c>
      <c r="C35" s="11">
        <v>68.5</v>
      </c>
      <c r="D35" s="11">
        <v>174.0</v>
      </c>
      <c r="E35" s="11">
        <v>4.34</v>
      </c>
      <c r="F35" s="11">
        <f t="shared" si="1"/>
        <v>1.686820476</v>
      </c>
      <c r="G35" s="11">
        <v>14.0</v>
      </c>
      <c r="H35" s="11">
        <f t="shared" si="19"/>
        <v>0.1466797054</v>
      </c>
      <c r="I35" s="11">
        <v>32.0</v>
      </c>
      <c r="J35" s="11">
        <f t="shared" si="16"/>
        <v>-1.062933666</v>
      </c>
      <c r="K35" s="11">
        <v>120.0</v>
      </c>
      <c r="L35" s="11">
        <f t="shared" si="4"/>
        <v>-0.1565906053</v>
      </c>
      <c r="M35" s="11">
        <v>4.01</v>
      </c>
      <c r="N35" s="11">
        <f t="shared" si="17"/>
        <v>1.544594214</v>
      </c>
      <c r="O35" s="11"/>
      <c r="P35" s="11"/>
      <c r="Q35" s="11">
        <f t="shared" si="7"/>
        <v>2.158570124</v>
      </c>
      <c r="R35" s="11">
        <f t="shared" si="8"/>
        <v>0.4317140249</v>
      </c>
      <c r="S35" s="11">
        <v>1.0</v>
      </c>
      <c r="T35" s="11">
        <v>8.0</v>
      </c>
      <c r="U35" s="11">
        <v>8.0</v>
      </c>
      <c r="V35" s="11"/>
      <c r="W35" s="11">
        <v>13.0</v>
      </c>
      <c r="X35" s="11">
        <v>423.0</v>
      </c>
      <c r="Y35" s="11">
        <v>0.0</v>
      </c>
      <c r="Z35" s="11">
        <v>98.0</v>
      </c>
      <c r="AA35" s="11">
        <v>521.0</v>
      </c>
      <c r="AB35" s="11">
        <v>40.0769230769231</v>
      </c>
      <c r="AC35" s="11"/>
      <c r="AD35" s="11">
        <v>15.0</v>
      </c>
      <c r="AE35" s="11">
        <v>510.0</v>
      </c>
      <c r="AF35" s="11">
        <v>0.0</v>
      </c>
      <c r="AG35" s="11">
        <v>77.0</v>
      </c>
      <c r="AH35" s="11">
        <v>587.0</v>
      </c>
      <c r="AI35" s="11">
        <v>39.1333333333333</v>
      </c>
      <c r="AJ35" s="11"/>
      <c r="AK35" s="11">
        <v>16.0</v>
      </c>
      <c r="AL35" s="11">
        <v>741.0</v>
      </c>
      <c r="AM35" s="11">
        <v>0.0</v>
      </c>
      <c r="AN35" s="11">
        <v>88.0</v>
      </c>
      <c r="AO35" s="11">
        <v>829.0</v>
      </c>
      <c r="AP35" s="11">
        <v>51.8125</v>
      </c>
      <c r="AQ35" s="11"/>
      <c r="AR35" s="11">
        <v>15.0</v>
      </c>
      <c r="AS35" s="11">
        <v>731.0</v>
      </c>
      <c r="AT35" s="11">
        <v>0.0</v>
      </c>
      <c r="AU35" s="11">
        <v>91.0</v>
      </c>
      <c r="AV35" s="11">
        <v>822.0</v>
      </c>
      <c r="AW35" s="11">
        <v>54.8</v>
      </c>
      <c r="AX35" s="11"/>
      <c r="AY35" s="11">
        <v>16.0</v>
      </c>
      <c r="AZ35" s="11">
        <v>228.0</v>
      </c>
      <c r="BA35" s="11">
        <v>0.0</v>
      </c>
      <c r="BB35" s="11">
        <v>33.0</v>
      </c>
      <c r="BC35" s="11">
        <v>261.0</v>
      </c>
      <c r="BD35" s="11">
        <v>16.3125</v>
      </c>
      <c r="BE35" s="11"/>
    </row>
    <row r="36" ht="15.75" customHeight="1">
      <c r="A36" s="11" t="s">
        <v>403</v>
      </c>
      <c r="B36" s="11" t="s">
        <v>19</v>
      </c>
      <c r="C36" s="11">
        <v>74.0</v>
      </c>
      <c r="D36" s="11">
        <v>208.0</v>
      </c>
      <c r="E36" s="11">
        <v>4.52</v>
      </c>
      <c r="F36" s="11">
        <f t="shared" si="1"/>
        <v>-0.1645678513</v>
      </c>
      <c r="G36" s="11">
        <v>11.0</v>
      </c>
      <c r="H36" s="11">
        <f t="shared" si="19"/>
        <v>-0.453373635</v>
      </c>
      <c r="I36" s="11">
        <v>32.5</v>
      </c>
      <c r="J36" s="11">
        <f t="shared" si="16"/>
        <v>-0.8587543176</v>
      </c>
      <c r="K36" s="11">
        <v>119.0</v>
      </c>
      <c r="L36" s="11">
        <f t="shared" si="4"/>
        <v>-0.3177868167</v>
      </c>
      <c r="M36" s="11">
        <v>4.32</v>
      </c>
      <c r="N36" s="11">
        <f t="shared" si="17"/>
        <v>-0.4085045224</v>
      </c>
      <c r="O36" s="11">
        <v>7.01</v>
      </c>
      <c r="P36" s="11">
        <f t="shared" ref="P36:P37" si="20">STANDARDIZE(O36,$O$40,$O$41)*-1</f>
        <v>-0.6130082075</v>
      </c>
      <c r="Q36" s="11">
        <f t="shared" si="7"/>
        <v>-2.815995351</v>
      </c>
      <c r="R36" s="11">
        <f t="shared" si="8"/>
        <v>-0.4693325584</v>
      </c>
      <c r="S36" s="11">
        <v>3.0</v>
      </c>
      <c r="T36" s="11">
        <v>74.0</v>
      </c>
      <c r="U36" s="11">
        <v>67.0</v>
      </c>
      <c r="V36" s="11"/>
      <c r="W36" s="11">
        <v>16.0</v>
      </c>
      <c r="X36" s="11">
        <v>679.0</v>
      </c>
      <c r="Y36" s="11">
        <v>0.0</v>
      </c>
      <c r="Z36" s="11">
        <v>39.0</v>
      </c>
      <c r="AA36" s="11">
        <v>718.0</v>
      </c>
      <c r="AB36" s="11">
        <v>44.875</v>
      </c>
      <c r="AC36" s="11"/>
      <c r="AD36" s="11">
        <v>16.0</v>
      </c>
      <c r="AE36" s="11">
        <v>811.0</v>
      </c>
      <c r="AF36" s="11">
        <v>0.0</v>
      </c>
      <c r="AG36" s="11">
        <v>4.0</v>
      </c>
      <c r="AH36" s="11">
        <v>815.0</v>
      </c>
      <c r="AI36" s="11">
        <v>50.9375</v>
      </c>
      <c r="AJ36" s="11"/>
      <c r="AK36" s="11">
        <v>16.0</v>
      </c>
      <c r="AL36" s="11">
        <v>791.0</v>
      </c>
      <c r="AM36" s="11">
        <v>0.0</v>
      </c>
      <c r="AN36" s="11">
        <v>3.0</v>
      </c>
      <c r="AO36" s="11">
        <v>794.0</v>
      </c>
      <c r="AP36" s="11">
        <v>49.625</v>
      </c>
      <c r="AQ36" s="11"/>
      <c r="AR36" s="11">
        <v>16.0</v>
      </c>
      <c r="AS36" s="11">
        <v>746.0</v>
      </c>
      <c r="AT36" s="11">
        <v>0.0</v>
      </c>
      <c r="AU36" s="11">
        <v>3.0</v>
      </c>
      <c r="AV36" s="11">
        <v>749.0</v>
      </c>
      <c r="AW36" s="11">
        <v>46.8125</v>
      </c>
      <c r="AX36" s="11"/>
      <c r="AY36" s="11">
        <v>16.0</v>
      </c>
      <c r="AZ36" s="11">
        <v>687.0</v>
      </c>
      <c r="BA36" s="11">
        <v>0.0</v>
      </c>
      <c r="BB36" s="11">
        <v>0.0</v>
      </c>
      <c r="BC36" s="11">
        <v>687.0</v>
      </c>
      <c r="BD36" s="11">
        <v>42.9375</v>
      </c>
      <c r="BE36" s="11"/>
    </row>
    <row r="37" ht="15.75" customHeight="1">
      <c r="A37" s="11" t="s">
        <v>424</v>
      </c>
      <c r="B37" s="11" t="s">
        <v>19</v>
      </c>
      <c r="C37" s="11">
        <v>75.75</v>
      </c>
      <c r="D37" s="11">
        <v>205.0</v>
      </c>
      <c r="E37" s="11">
        <v>4.5</v>
      </c>
      <c r="F37" s="11">
        <f t="shared" si="1"/>
        <v>0.04114196282</v>
      </c>
      <c r="G37" s="11">
        <v>10.0</v>
      </c>
      <c r="H37" s="11">
        <f t="shared" si="19"/>
        <v>-0.6533914152</v>
      </c>
      <c r="I37" s="11">
        <v>36.0</v>
      </c>
      <c r="J37" s="11">
        <f t="shared" si="16"/>
        <v>0.5705011201</v>
      </c>
      <c r="K37" s="11">
        <v>123.0</v>
      </c>
      <c r="L37" s="11">
        <f t="shared" si="4"/>
        <v>0.3269980288</v>
      </c>
      <c r="M37" s="11">
        <v>4.39</v>
      </c>
      <c r="N37" s="11">
        <f t="shared" si="17"/>
        <v>-0.8495268178</v>
      </c>
      <c r="O37" s="11">
        <v>6.9</v>
      </c>
      <c r="P37" s="11">
        <f t="shared" si="20"/>
        <v>0.04039201367</v>
      </c>
      <c r="Q37" s="11">
        <f t="shared" si="7"/>
        <v>-0.5238851076</v>
      </c>
      <c r="R37" s="11">
        <f t="shared" si="8"/>
        <v>-0.0873141846</v>
      </c>
      <c r="S37" s="11"/>
      <c r="T37" s="11"/>
      <c r="U37" s="11"/>
      <c r="V37" s="11"/>
      <c r="W37" s="11"/>
      <c r="X37" s="11"/>
      <c r="Y37" s="11"/>
      <c r="Z37" s="11"/>
      <c r="AA37" s="11">
        <v>0.0</v>
      </c>
      <c r="AB37" s="11"/>
      <c r="AC37" s="11"/>
      <c r="AD37" s="11"/>
      <c r="AE37" s="11"/>
      <c r="AF37" s="11"/>
      <c r="AG37" s="11"/>
      <c r="AH37" s="11">
        <v>0.0</v>
      </c>
      <c r="AI37" s="11"/>
      <c r="AJ37" s="11"/>
      <c r="AK37" s="11"/>
      <c r="AL37" s="11"/>
      <c r="AM37" s="11"/>
      <c r="AN37" s="11"/>
      <c r="AO37" s="11">
        <v>0.0</v>
      </c>
      <c r="AP37" s="11"/>
      <c r="AQ37" s="11"/>
      <c r="AR37" s="11"/>
      <c r="AS37" s="11"/>
      <c r="AT37" s="11"/>
      <c r="AU37" s="11"/>
      <c r="AV37" s="11">
        <v>0.0</v>
      </c>
      <c r="AW37" s="11"/>
      <c r="AX37" s="11"/>
      <c r="AY37" s="11"/>
      <c r="AZ37" s="11"/>
      <c r="BA37" s="11"/>
      <c r="BB37" s="11"/>
      <c r="BC37" s="11">
        <v>0.0</v>
      </c>
      <c r="BD37" s="11"/>
      <c r="BE37" s="11"/>
    </row>
    <row r="38" ht="15.75" customHeight="1"/>
    <row r="39" ht="15.75" customHeight="1"/>
    <row r="40" ht="15.75" customHeight="1">
      <c r="C40" s="4" t="s">
        <v>481</v>
      </c>
      <c r="D40" s="16">
        <f t="shared" ref="D40:E40" si="21">AVERAGE(D3:D37)</f>
        <v>202.9142857</v>
      </c>
      <c r="E40" s="16">
        <f t="shared" si="21"/>
        <v>4.504</v>
      </c>
      <c r="F40" s="16"/>
      <c r="G40" s="16">
        <f>AVERAGE(G3:G37)</f>
        <v>13.26666667</v>
      </c>
      <c r="H40" s="16"/>
      <c r="I40" s="16">
        <f>AVERAGE(I3:I37)</f>
        <v>34.60294118</v>
      </c>
      <c r="J40" s="16"/>
      <c r="K40" s="16">
        <f>AVERAGE(K3:K37)</f>
        <v>120.9714286</v>
      </c>
      <c r="L40" s="16"/>
      <c r="M40" s="16">
        <f>AVERAGE(M3:M37)</f>
        <v>4.25516129</v>
      </c>
      <c r="N40" s="16"/>
      <c r="O40" s="16">
        <f>AVERAGE(O3:O37)</f>
        <v>6.9068</v>
      </c>
      <c r="P40" s="16"/>
    </row>
    <row r="41" ht="15.75" customHeight="1">
      <c r="C41" s="4" t="s">
        <v>480</v>
      </c>
      <c r="D41" s="16">
        <f t="shared" ref="D41:E41" si="22">_xlfn.STDEV.P(D3:D37)</f>
        <v>14.65093157</v>
      </c>
      <c r="E41" s="16">
        <f t="shared" si="22"/>
        <v>0.09722433558</v>
      </c>
      <c r="F41" s="16"/>
      <c r="G41" s="16">
        <f>_xlfn.STDEV.P(G3:G37)</f>
        <v>4.999555536</v>
      </c>
      <c r="H41" s="16"/>
      <c r="I41" s="16">
        <f>_xlfn.STDEV.P(I3:I37)</f>
        <v>2.448827486</v>
      </c>
      <c r="J41" s="16"/>
      <c r="K41" s="16">
        <f>_xlfn.STDEV.P(K3:K37)</f>
        <v>6.203619747</v>
      </c>
      <c r="L41" s="16"/>
      <c r="M41" s="16">
        <f>_xlfn.STDEV.P(M3:M37)</f>
        <v>0.1587221343</v>
      </c>
      <c r="N41" s="16"/>
      <c r="O41" s="16">
        <f>_xlfn.STDEV.P(O3:O37)</f>
        <v>0.1683501114</v>
      </c>
      <c r="P41" s="1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U1"/>
    <mergeCell ref="W1:AB1"/>
    <mergeCell ref="AD1:AI1"/>
    <mergeCell ref="AK1:AP1"/>
    <mergeCell ref="AR1:AW1"/>
    <mergeCell ref="AY1:BD1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5.86"/>
    <col customWidth="1" min="3" max="3" width="19.43"/>
    <col customWidth="1" min="4" max="4" width="9.0"/>
    <col customWidth="1" min="5" max="5" width="3.57"/>
    <col customWidth="1" min="6" max="6" width="10.86"/>
    <col customWidth="1" min="7" max="7" width="10.57"/>
    <col customWidth="1" min="8" max="8" width="9.0"/>
    <col customWidth="1" min="9" max="9" width="19.57"/>
    <col customWidth="1" min="10" max="10" width="9.43"/>
    <col customWidth="1" min="11" max="11" width="5.71"/>
    <col customWidth="1" min="12" max="17" width="9.14"/>
    <col customWidth="1" min="18" max="30" width="8.57"/>
    <col customWidth="1" min="31" max="31" width="31.29"/>
    <col customWidth="1" min="32" max="32" width="8.57"/>
  </cols>
  <sheetData>
    <row r="1">
      <c r="F1" s="1" t="s">
        <v>482</v>
      </c>
      <c r="G1" s="1" t="s">
        <v>483</v>
      </c>
      <c r="H1" s="1" t="s">
        <v>484</v>
      </c>
    </row>
    <row r="2">
      <c r="A2" s="4" t="s">
        <v>485</v>
      </c>
      <c r="B2" s="4" t="s">
        <v>486</v>
      </c>
      <c r="C2" s="4" t="s">
        <v>487</v>
      </c>
      <c r="D2" s="4" t="s">
        <v>2</v>
      </c>
      <c r="E2" s="4" t="s">
        <v>473</v>
      </c>
      <c r="F2" s="4" t="s">
        <v>488</v>
      </c>
      <c r="G2" s="4" t="s">
        <v>488</v>
      </c>
      <c r="H2" s="4" t="s">
        <v>488</v>
      </c>
    </row>
    <row r="3">
      <c r="A3" s="4" t="s">
        <v>12</v>
      </c>
      <c r="B3" s="4" t="s">
        <v>13</v>
      </c>
      <c r="C3" s="4" t="s">
        <v>12</v>
      </c>
      <c r="D3" s="4" t="s">
        <v>489</v>
      </c>
      <c r="E3" s="4">
        <v>16.0</v>
      </c>
      <c r="F3" s="4">
        <v>0.0</v>
      </c>
      <c r="G3" s="4">
        <v>129.0</v>
      </c>
      <c r="H3" s="4">
        <v>260.0</v>
      </c>
    </row>
    <row r="4">
      <c r="A4" s="4" t="s">
        <v>15</v>
      </c>
      <c r="B4" s="4" t="s">
        <v>16</v>
      </c>
    </row>
    <row r="5">
      <c r="A5" s="4" t="s">
        <v>18</v>
      </c>
      <c r="B5" s="4" t="s">
        <v>19</v>
      </c>
    </row>
    <row r="6">
      <c r="A6" s="4" t="s">
        <v>21</v>
      </c>
      <c r="B6" s="4" t="s">
        <v>22</v>
      </c>
      <c r="C6" s="4" t="s">
        <v>21</v>
      </c>
      <c r="D6" s="4" t="s">
        <v>22</v>
      </c>
      <c r="E6" s="4">
        <v>8.0</v>
      </c>
      <c r="F6" s="4">
        <v>0.0</v>
      </c>
      <c r="G6" s="4">
        <v>129.0</v>
      </c>
      <c r="H6" s="4">
        <v>50.0</v>
      </c>
      <c r="AA6" s="23"/>
      <c r="AC6" s="23"/>
    </row>
    <row r="7">
      <c r="A7" s="4" t="s">
        <v>24</v>
      </c>
      <c r="B7" s="4" t="s">
        <v>19</v>
      </c>
      <c r="C7" s="4" t="s">
        <v>24</v>
      </c>
      <c r="D7" s="4" t="s">
        <v>19</v>
      </c>
      <c r="E7" s="4">
        <v>15.0</v>
      </c>
      <c r="F7" s="4">
        <v>601.0</v>
      </c>
      <c r="G7" s="4">
        <v>0.0</v>
      </c>
      <c r="H7" s="4">
        <v>62.0</v>
      </c>
    </row>
    <row r="8">
      <c r="A8" s="4" t="s">
        <v>26</v>
      </c>
      <c r="B8" s="4" t="s">
        <v>16</v>
      </c>
    </row>
    <row r="9">
      <c r="A9" s="4" t="s">
        <v>28</v>
      </c>
      <c r="B9" s="4" t="s">
        <v>22</v>
      </c>
      <c r="C9" s="4" t="s">
        <v>28</v>
      </c>
      <c r="D9" s="4" t="s">
        <v>22</v>
      </c>
      <c r="E9" s="4">
        <v>16.0</v>
      </c>
      <c r="F9" s="4">
        <v>0.0</v>
      </c>
      <c r="G9" s="4">
        <v>694.0</v>
      </c>
      <c r="H9" s="4">
        <v>96.0</v>
      </c>
    </row>
    <row r="10">
      <c r="A10" s="4" t="s">
        <v>30</v>
      </c>
      <c r="B10" s="4" t="s">
        <v>19</v>
      </c>
    </row>
    <row r="11">
      <c r="A11" s="4" t="s">
        <v>32</v>
      </c>
      <c r="B11" s="4" t="s">
        <v>19</v>
      </c>
    </row>
    <row r="12">
      <c r="A12" s="4" t="s">
        <v>34</v>
      </c>
      <c r="B12" s="4" t="s">
        <v>35</v>
      </c>
      <c r="C12" s="4" t="s">
        <v>34</v>
      </c>
      <c r="D12" s="4" t="s">
        <v>489</v>
      </c>
      <c r="E12" s="4">
        <v>16.0</v>
      </c>
      <c r="F12" s="4">
        <v>0.0</v>
      </c>
      <c r="G12" s="4">
        <v>1033.0</v>
      </c>
      <c r="H12" s="4">
        <v>82.0</v>
      </c>
    </row>
    <row r="13">
      <c r="A13" s="4" t="s">
        <v>36</v>
      </c>
      <c r="B13" s="4" t="s">
        <v>37</v>
      </c>
      <c r="C13" s="4" t="s">
        <v>36</v>
      </c>
      <c r="D13" s="4" t="s">
        <v>489</v>
      </c>
      <c r="E13" s="4">
        <v>1.0</v>
      </c>
      <c r="F13" s="4">
        <v>0.0</v>
      </c>
      <c r="G13" s="4">
        <v>5.0</v>
      </c>
      <c r="H13" s="4">
        <v>20.0</v>
      </c>
    </row>
    <row r="14">
      <c r="A14" s="4" t="s">
        <v>39</v>
      </c>
      <c r="B14" s="4" t="s">
        <v>40</v>
      </c>
      <c r="C14" s="4" t="s">
        <v>39</v>
      </c>
      <c r="D14" s="4" t="s">
        <v>490</v>
      </c>
      <c r="E14" s="4">
        <v>14.0</v>
      </c>
      <c r="F14" s="4">
        <v>81.0</v>
      </c>
      <c r="G14" s="4">
        <v>0.0</v>
      </c>
      <c r="H14" s="4">
        <v>71.0</v>
      </c>
    </row>
    <row r="15">
      <c r="A15" s="4" t="s">
        <v>42</v>
      </c>
      <c r="B15" s="4" t="s">
        <v>43</v>
      </c>
      <c r="C15" s="4" t="s">
        <v>42</v>
      </c>
      <c r="D15" s="4" t="s">
        <v>43</v>
      </c>
      <c r="E15" s="4">
        <v>15.0</v>
      </c>
      <c r="F15" s="4">
        <v>405.0</v>
      </c>
      <c r="G15" s="4">
        <v>0.0</v>
      </c>
      <c r="H15" s="4">
        <v>5.0</v>
      </c>
    </row>
    <row r="16">
      <c r="A16" s="4" t="s">
        <v>45</v>
      </c>
      <c r="B16" s="4" t="s">
        <v>37</v>
      </c>
      <c r="C16" s="4" t="s">
        <v>45</v>
      </c>
      <c r="D16" s="4" t="s">
        <v>37</v>
      </c>
      <c r="E16" s="4">
        <v>12.0</v>
      </c>
      <c r="F16" s="4">
        <v>0.0</v>
      </c>
      <c r="G16" s="4">
        <v>187.0</v>
      </c>
      <c r="H16" s="4">
        <v>133.0</v>
      </c>
    </row>
    <row r="17">
      <c r="A17" s="4" t="s">
        <v>47</v>
      </c>
      <c r="B17" s="4" t="s">
        <v>35</v>
      </c>
      <c r="C17" s="4" t="s">
        <v>47</v>
      </c>
      <c r="D17" s="4" t="s">
        <v>489</v>
      </c>
      <c r="E17" s="4">
        <v>14.0</v>
      </c>
      <c r="F17" s="4">
        <v>0.0</v>
      </c>
      <c r="G17" s="4">
        <v>205.0</v>
      </c>
      <c r="H17" s="4">
        <v>229.0</v>
      </c>
    </row>
    <row r="18">
      <c r="A18" s="4" t="s">
        <v>49</v>
      </c>
      <c r="B18" s="4" t="s">
        <v>16</v>
      </c>
      <c r="C18" s="4" t="s">
        <v>49</v>
      </c>
      <c r="D18" s="4" t="s">
        <v>16</v>
      </c>
      <c r="E18" s="4">
        <v>15.0</v>
      </c>
      <c r="F18" s="4">
        <v>0.0</v>
      </c>
      <c r="G18" s="4">
        <v>179.0</v>
      </c>
      <c r="H18" s="4">
        <v>143.0</v>
      </c>
    </row>
    <row r="19">
      <c r="A19" s="4" t="s">
        <v>51</v>
      </c>
      <c r="B19" s="4" t="s">
        <v>52</v>
      </c>
      <c r="C19" s="4" t="s">
        <v>51</v>
      </c>
      <c r="D19" s="4" t="s">
        <v>52</v>
      </c>
      <c r="E19" s="4">
        <v>11.0</v>
      </c>
      <c r="F19" s="4">
        <v>0.0</v>
      </c>
      <c r="G19" s="4">
        <v>334.0</v>
      </c>
      <c r="H19" s="4">
        <v>118.0</v>
      </c>
    </row>
    <row r="20">
      <c r="A20" s="4" t="s">
        <v>53</v>
      </c>
      <c r="B20" s="4" t="s">
        <v>35</v>
      </c>
      <c r="C20" s="4" t="s">
        <v>53</v>
      </c>
      <c r="D20" s="4" t="s">
        <v>489</v>
      </c>
      <c r="E20" s="4">
        <v>15.0</v>
      </c>
      <c r="F20" s="4">
        <v>0.0</v>
      </c>
      <c r="G20" s="4">
        <v>666.0</v>
      </c>
      <c r="H20" s="4">
        <v>134.0</v>
      </c>
    </row>
    <row r="21" ht="15.75" customHeight="1">
      <c r="A21" s="4" t="s">
        <v>55</v>
      </c>
      <c r="B21" s="4" t="s">
        <v>22</v>
      </c>
      <c r="C21" s="4" t="s">
        <v>55</v>
      </c>
      <c r="D21" s="4" t="s">
        <v>491</v>
      </c>
      <c r="E21" s="4">
        <v>16.0</v>
      </c>
      <c r="F21" s="4">
        <v>0.0</v>
      </c>
      <c r="G21" s="4">
        <v>480.0</v>
      </c>
      <c r="H21" s="4">
        <v>131.0</v>
      </c>
    </row>
    <row r="22" ht="15.75" customHeight="1">
      <c r="A22" s="4" t="s">
        <v>56</v>
      </c>
      <c r="B22" s="4" t="s">
        <v>37</v>
      </c>
      <c r="C22" s="4" t="s">
        <v>56</v>
      </c>
      <c r="D22" s="4" t="s">
        <v>489</v>
      </c>
      <c r="E22" s="4">
        <v>13.0</v>
      </c>
      <c r="F22" s="4">
        <v>0.0</v>
      </c>
      <c r="G22" s="4">
        <v>305.0</v>
      </c>
      <c r="H22" s="4">
        <v>90.0</v>
      </c>
    </row>
    <row r="23" ht="15.75" customHeight="1">
      <c r="A23" s="24" t="s">
        <v>58</v>
      </c>
      <c r="B23" s="24" t="s">
        <v>16</v>
      </c>
      <c r="C23" s="24" t="s">
        <v>58</v>
      </c>
      <c r="D23" s="24" t="s">
        <v>492</v>
      </c>
      <c r="E23" s="24">
        <v>13.0</v>
      </c>
      <c r="F23" s="24">
        <v>0.0</v>
      </c>
      <c r="G23" s="24">
        <v>92.0</v>
      </c>
      <c r="H23" s="24">
        <v>243.0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ht="15.75" customHeight="1">
      <c r="A24" s="24" t="s">
        <v>60</v>
      </c>
      <c r="B24" s="24" t="s">
        <v>61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ht="15.75" customHeight="1">
      <c r="A25" s="24" t="s">
        <v>63</v>
      </c>
      <c r="B25" s="24" t="s">
        <v>64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ht="15.75" customHeight="1">
      <c r="A26" s="24" t="s">
        <v>66</v>
      </c>
      <c r="B26" s="24" t="s">
        <v>67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ht="15.75" customHeight="1">
      <c r="A27" s="24" t="s">
        <v>68</v>
      </c>
      <c r="B27" s="24" t="s">
        <v>52</v>
      </c>
      <c r="C27" s="24" t="s">
        <v>68</v>
      </c>
      <c r="D27" s="24" t="s">
        <v>52</v>
      </c>
      <c r="E27" s="24">
        <v>4.0</v>
      </c>
      <c r="F27" s="24">
        <v>0.0</v>
      </c>
      <c r="G27" s="24">
        <v>0.0</v>
      </c>
      <c r="H27" s="24">
        <f>29+9</f>
        <v>38</v>
      </c>
      <c r="I27" s="25" t="s">
        <v>68</v>
      </c>
      <c r="J27" s="25" t="s">
        <v>52</v>
      </c>
      <c r="K27" s="25">
        <v>3.0</v>
      </c>
      <c r="L27" s="25">
        <v>0.0</v>
      </c>
      <c r="M27" s="26">
        <v>0.0</v>
      </c>
      <c r="N27" s="25">
        <v>0.0</v>
      </c>
      <c r="O27" s="26">
        <v>0.0</v>
      </c>
      <c r="P27" s="25">
        <v>29.0</v>
      </c>
      <c r="Q27" s="27">
        <v>0.064</v>
      </c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ht="15.75" customHeight="1">
      <c r="A28" s="4" t="s">
        <v>70</v>
      </c>
      <c r="B28" s="4" t="s">
        <v>13</v>
      </c>
    </row>
    <row r="29" ht="15.75" customHeight="1">
      <c r="A29" s="4" t="s">
        <v>72</v>
      </c>
      <c r="B29" s="4" t="s">
        <v>35</v>
      </c>
      <c r="C29" s="4" t="s">
        <v>72</v>
      </c>
      <c r="D29" s="4" t="s">
        <v>489</v>
      </c>
      <c r="E29" s="4">
        <v>5.0</v>
      </c>
      <c r="F29" s="4">
        <v>0.0</v>
      </c>
      <c r="G29" s="4">
        <v>39.0</v>
      </c>
      <c r="H29" s="4">
        <v>42.0</v>
      </c>
    </row>
    <row r="30" ht="15.75" customHeight="1">
      <c r="A30" s="4" t="s">
        <v>73</v>
      </c>
      <c r="B30" s="4" t="s">
        <v>19</v>
      </c>
    </row>
    <row r="31" ht="15.75" customHeight="1">
      <c r="A31" s="4" t="s">
        <v>75</v>
      </c>
      <c r="B31" s="4" t="s">
        <v>35</v>
      </c>
      <c r="C31" s="4" t="s">
        <v>75</v>
      </c>
      <c r="D31" s="4" t="s">
        <v>489</v>
      </c>
      <c r="E31" s="4">
        <v>8.0</v>
      </c>
      <c r="F31" s="4">
        <v>0.0</v>
      </c>
      <c r="G31" s="4">
        <v>0.0</v>
      </c>
      <c r="H31" s="4">
        <v>148.0</v>
      </c>
    </row>
    <row r="32" ht="15.75" customHeight="1">
      <c r="A32" s="4" t="s">
        <v>77</v>
      </c>
      <c r="B32" s="4" t="s">
        <v>16</v>
      </c>
      <c r="C32" s="4" t="s">
        <v>77</v>
      </c>
      <c r="D32" s="4" t="s">
        <v>16</v>
      </c>
      <c r="E32" s="4">
        <v>15.0</v>
      </c>
      <c r="F32" s="4">
        <v>0.0</v>
      </c>
      <c r="G32" s="4">
        <v>78.0</v>
      </c>
      <c r="H32" s="4">
        <v>235.0</v>
      </c>
    </row>
    <row r="33" ht="15.75" customHeight="1">
      <c r="A33" s="4" t="s">
        <v>79</v>
      </c>
      <c r="B33" s="4" t="s">
        <v>22</v>
      </c>
      <c r="C33" s="4" t="s">
        <v>79</v>
      </c>
      <c r="D33" s="4" t="s">
        <v>22</v>
      </c>
      <c r="E33" s="4">
        <v>7.0</v>
      </c>
      <c r="F33" s="4">
        <v>0.0</v>
      </c>
      <c r="G33" s="4">
        <v>91.0</v>
      </c>
      <c r="H33" s="4">
        <v>29.0</v>
      </c>
      <c r="I33" s="25" t="s">
        <v>79</v>
      </c>
      <c r="J33" s="25" t="s">
        <v>97</v>
      </c>
      <c r="K33" s="25">
        <v>9.0</v>
      </c>
      <c r="L33" s="25">
        <v>26.0</v>
      </c>
      <c r="M33" s="27">
        <v>0.0253</v>
      </c>
      <c r="N33" s="25">
        <v>0.0</v>
      </c>
      <c r="O33" s="26">
        <v>0.0</v>
      </c>
      <c r="P33" s="25">
        <v>65.0</v>
      </c>
      <c r="Q33" s="27">
        <v>0.154</v>
      </c>
    </row>
    <row r="34" ht="15.75" customHeight="1">
      <c r="A34" s="4" t="s">
        <v>81</v>
      </c>
      <c r="B34" s="4" t="s">
        <v>82</v>
      </c>
    </row>
    <row r="35" ht="15.75" customHeight="1">
      <c r="A35" s="4" t="s">
        <v>84</v>
      </c>
      <c r="B35" s="4" t="s">
        <v>82</v>
      </c>
      <c r="C35" s="4" t="s">
        <v>84</v>
      </c>
      <c r="D35" s="4" t="s">
        <v>82</v>
      </c>
      <c r="E35" s="4">
        <v>9.0</v>
      </c>
      <c r="F35" s="4">
        <v>567.0</v>
      </c>
      <c r="G35" s="4">
        <v>0.0</v>
      </c>
      <c r="H35" s="4">
        <v>0.0</v>
      </c>
    </row>
    <row r="36" ht="15.75" customHeight="1">
      <c r="A36" s="4" t="s">
        <v>86</v>
      </c>
      <c r="B36" s="4" t="s">
        <v>13</v>
      </c>
    </row>
    <row r="37" ht="15.75" customHeight="1">
      <c r="A37" s="4" t="s">
        <v>88</v>
      </c>
      <c r="B37" s="4" t="s">
        <v>43</v>
      </c>
      <c r="C37" s="4" t="s">
        <v>88</v>
      </c>
      <c r="D37" s="4" t="s">
        <v>43</v>
      </c>
      <c r="E37" s="4">
        <v>5.0</v>
      </c>
      <c r="F37" s="4">
        <v>21.0</v>
      </c>
      <c r="G37" s="4">
        <v>0.0</v>
      </c>
      <c r="H37" s="4">
        <v>37.0</v>
      </c>
    </row>
    <row r="38" ht="15.75" customHeight="1">
      <c r="A38" s="4" t="s">
        <v>89</v>
      </c>
      <c r="B38" s="4" t="s">
        <v>40</v>
      </c>
      <c r="C38" s="4" t="s">
        <v>89</v>
      </c>
      <c r="D38" s="4" t="s">
        <v>493</v>
      </c>
      <c r="E38" s="4">
        <v>16.0</v>
      </c>
      <c r="F38" s="4">
        <v>1075.0</v>
      </c>
      <c r="G38" s="4">
        <v>0.0</v>
      </c>
      <c r="H38" s="4">
        <v>70.0</v>
      </c>
    </row>
    <row r="39" ht="15.75" customHeight="1">
      <c r="A39" s="4" t="s">
        <v>91</v>
      </c>
      <c r="B39" s="4" t="s">
        <v>35</v>
      </c>
    </row>
    <row r="40" ht="15.75" customHeight="1">
      <c r="A40" s="4" t="s">
        <v>93</v>
      </c>
      <c r="B40" s="4" t="s">
        <v>40</v>
      </c>
      <c r="C40" s="4" t="s">
        <v>93</v>
      </c>
      <c r="D40" s="4" t="s">
        <v>493</v>
      </c>
      <c r="E40" s="4">
        <v>4.0</v>
      </c>
      <c r="F40" s="4">
        <v>0.0</v>
      </c>
      <c r="G40" s="4">
        <v>0.0</v>
      </c>
      <c r="H40" s="4">
        <v>19.0</v>
      </c>
    </row>
    <row r="41" ht="15.75" customHeight="1">
      <c r="A41" s="4" t="s">
        <v>95</v>
      </c>
      <c r="B41" s="4" t="s">
        <v>64</v>
      </c>
    </row>
    <row r="42" ht="15.75" customHeight="1">
      <c r="A42" s="4" t="s">
        <v>96</v>
      </c>
      <c r="B42" s="4" t="s">
        <v>97</v>
      </c>
      <c r="C42" s="4" t="s">
        <v>96</v>
      </c>
      <c r="D42" s="4" t="s">
        <v>97</v>
      </c>
      <c r="E42" s="4">
        <v>9.0</v>
      </c>
      <c r="F42" s="4">
        <v>51.0</v>
      </c>
      <c r="G42" s="4">
        <v>0.0</v>
      </c>
      <c r="H42" s="4">
        <v>50.0</v>
      </c>
    </row>
    <row r="43" ht="15.75" customHeight="1">
      <c r="A43" s="4" t="s">
        <v>98</v>
      </c>
      <c r="B43" s="4" t="s">
        <v>19</v>
      </c>
      <c r="C43" s="4" t="s">
        <v>98</v>
      </c>
      <c r="D43" s="4" t="s">
        <v>19</v>
      </c>
      <c r="E43" s="4">
        <v>4.0</v>
      </c>
      <c r="F43" s="4">
        <v>2.0</v>
      </c>
      <c r="G43" s="4">
        <v>0.0</v>
      </c>
      <c r="H43" s="4">
        <v>18.0</v>
      </c>
    </row>
    <row r="44" ht="15.75" customHeight="1">
      <c r="A44" s="4" t="s">
        <v>99</v>
      </c>
      <c r="B44" s="4" t="s">
        <v>22</v>
      </c>
      <c r="C44" s="4" t="s">
        <v>99</v>
      </c>
      <c r="D44" s="4" t="s">
        <v>22</v>
      </c>
      <c r="E44" s="4">
        <v>13.0</v>
      </c>
      <c r="F44" s="4">
        <v>0.0</v>
      </c>
      <c r="G44" s="4">
        <v>780.0</v>
      </c>
      <c r="H44" s="4">
        <v>66.0</v>
      </c>
      <c r="I44" s="25" t="s">
        <v>99</v>
      </c>
      <c r="J44" s="25" t="s">
        <v>164</v>
      </c>
      <c r="K44" s="25">
        <v>16.0</v>
      </c>
      <c r="L44" s="25">
        <v>0.0</v>
      </c>
      <c r="M44" s="26">
        <v>0.0</v>
      </c>
      <c r="N44" s="25">
        <v>0.0</v>
      </c>
      <c r="O44" s="26">
        <v>0.0</v>
      </c>
      <c r="P44" s="25">
        <v>154.0</v>
      </c>
      <c r="Q44" s="27">
        <v>0.3229</v>
      </c>
    </row>
    <row r="45" ht="15.75" customHeight="1">
      <c r="A45" s="4" t="s">
        <v>101</v>
      </c>
      <c r="B45" s="4" t="s">
        <v>97</v>
      </c>
    </row>
    <row r="46" ht="15.75" customHeight="1">
      <c r="A46" s="4" t="s">
        <v>103</v>
      </c>
      <c r="B46" s="4" t="s">
        <v>43</v>
      </c>
      <c r="C46" s="4" t="s">
        <v>103</v>
      </c>
      <c r="D46" s="4" t="s">
        <v>43</v>
      </c>
      <c r="E46" s="4">
        <v>4.0</v>
      </c>
      <c r="F46" s="4">
        <v>0.0</v>
      </c>
      <c r="G46" s="4">
        <v>0.0</v>
      </c>
      <c r="H46" s="4">
        <v>37.0</v>
      </c>
    </row>
    <row r="47" ht="15.75" customHeight="1">
      <c r="A47" s="4" t="s">
        <v>104</v>
      </c>
      <c r="B47" s="4" t="s">
        <v>43</v>
      </c>
      <c r="C47" s="4" t="s">
        <v>104</v>
      </c>
      <c r="D47" s="4" t="s">
        <v>43</v>
      </c>
      <c r="E47" s="4">
        <v>4.0</v>
      </c>
      <c r="F47" s="4">
        <v>26.0</v>
      </c>
      <c r="G47" s="4">
        <v>0.0</v>
      </c>
      <c r="H47" s="4">
        <v>8.0</v>
      </c>
    </row>
    <row r="48" ht="15.75" customHeight="1">
      <c r="A48" s="4" t="s">
        <v>106</v>
      </c>
      <c r="B48" s="4" t="s">
        <v>43</v>
      </c>
      <c r="C48" s="4" t="s">
        <v>106</v>
      </c>
      <c r="D48" s="4" t="s">
        <v>43</v>
      </c>
      <c r="E48" s="4">
        <v>3.0</v>
      </c>
      <c r="F48" s="4">
        <v>3.0</v>
      </c>
      <c r="G48" s="4">
        <v>0.0</v>
      </c>
      <c r="H48" s="4">
        <v>8.0</v>
      </c>
    </row>
    <row r="49" ht="15.75" customHeight="1">
      <c r="A49" s="4" t="s">
        <v>107</v>
      </c>
      <c r="B49" s="4" t="s">
        <v>19</v>
      </c>
    </row>
    <row r="50" ht="15.75" customHeight="1">
      <c r="A50" s="4" t="s">
        <v>108</v>
      </c>
      <c r="B50" s="4" t="s">
        <v>61</v>
      </c>
    </row>
    <row r="51" ht="15.75" customHeight="1">
      <c r="A51" s="4" t="s">
        <v>110</v>
      </c>
      <c r="B51" s="4" t="s">
        <v>61</v>
      </c>
    </row>
    <row r="52" ht="15.75" customHeight="1">
      <c r="A52" s="4" t="s">
        <v>111</v>
      </c>
      <c r="B52" s="4" t="s">
        <v>19</v>
      </c>
    </row>
    <row r="53" ht="15.75" customHeight="1">
      <c r="A53" s="4" t="s">
        <v>113</v>
      </c>
      <c r="B53" s="4" t="s">
        <v>19</v>
      </c>
      <c r="C53" s="4" t="s">
        <v>113</v>
      </c>
      <c r="D53" s="4" t="s">
        <v>19</v>
      </c>
      <c r="E53" s="4">
        <v>16.0</v>
      </c>
      <c r="F53" s="4">
        <v>436.0</v>
      </c>
      <c r="G53" s="4">
        <v>0.0</v>
      </c>
      <c r="H53" s="4">
        <v>100.0</v>
      </c>
    </row>
    <row r="54" ht="15.75" customHeight="1">
      <c r="A54" s="4" t="s">
        <v>115</v>
      </c>
      <c r="B54" s="4" t="s">
        <v>19</v>
      </c>
    </row>
    <row r="55" ht="15.75" customHeight="1">
      <c r="A55" s="4" t="s">
        <v>116</v>
      </c>
      <c r="B55" s="4" t="s">
        <v>37</v>
      </c>
      <c r="C55" s="4" t="s">
        <v>116</v>
      </c>
      <c r="D55" s="4" t="s">
        <v>489</v>
      </c>
      <c r="E55" s="4">
        <v>16.0</v>
      </c>
      <c r="F55" s="4">
        <v>0.0</v>
      </c>
      <c r="G55" s="4">
        <v>276.0</v>
      </c>
      <c r="H55" s="4">
        <v>181.0</v>
      </c>
    </row>
    <row r="56" ht="15.75" customHeight="1">
      <c r="A56" s="4" t="s">
        <v>118</v>
      </c>
      <c r="B56" s="4" t="s">
        <v>37</v>
      </c>
    </row>
    <row r="57" ht="15.75" customHeight="1">
      <c r="A57" s="4" t="s">
        <v>119</v>
      </c>
      <c r="B57" s="4" t="s">
        <v>37</v>
      </c>
    </row>
    <row r="58" ht="15.75" customHeight="1">
      <c r="A58" s="4" t="s">
        <v>120</v>
      </c>
      <c r="B58" s="4" t="s">
        <v>22</v>
      </c>
    </row>
    <row r="59" ht="15.75" customHeight="1">
      <c r="A59" s="4" t="s">
        <v>122</v>
      </c>
      <c r="B59" s="4" t="s">
        <v>64</v>
      </c>
      <c r="C59" s="4" t="s">
        <v>122</v>
      </c>
      <c r="D59" s="4" t="s">
        <v>490</v>
      </c>
      <c r="E59" s="4">
        <v>15.0</v>
      </c>
      <c r="F59" s="4">
        <v>1045.0</v>
      </c>
      <c r="G59" s="4">
        <v>0.0</v>
      </c>
      <c r="H59" s="4">
        <v>44.0</v>
      </c>
    </row>
    <row r="60" ht="15.75" customHeight="1">
      <c r="A60" s="4" t="s">
        <v>123</v>
      </c>
      <c r="B60" s="4" t="s">
        <v>43</v>
      </c>
    </row>
    <row r="61" ht="15.75" customHeight="1">
      <c r="A61" s="4" t="s">
        <v>125</v>
      </c>
      <c r="B61" s="4" t="s">
        <v>52</v>
      </c>
      <c r="C61" s="4" t="s">
        <v>125</v>
      </c>
      <c r="D61" s="4" t="s">
        <v>52</v>
      </c>
      <c r="E61" s="4">
        <v>16.0</v>
      </c>
      <c r="F61" s="4">
        <v>0.0</v>
      </c>
      <c r="G61" s="4">
        <v>797.0</v>
      </c>
      <c r="H61" s="4">
        <v>197.0</v>
      </c>
    </row>
    <row r="62" ht="15.75" customHeight="1">
      <c r="A62" s="24" t="s">
        <v>126</v>
      </c>
      <c r="B62" s="24" t="s">
        <v>52</v>
      </c>
      <c r="C62" s="24" t="s">
        <v>126</v>
      </c>
      <c r="D62" s="24" t="s">
        <v>169</v>
      </c>
      <c r="E62" s="24">
        <v>16.0</v>
      </c>
      <c r="F62" s="24">
        <v>0.0</v>
      </c>
      <c r="G62" s="24">
        <v>9.0</v>
      </c>
      <c r="H62" s="24">
        <v>302.0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</row>
    <row r="63" ht="15.75" customHeight="1">
      <c r="A63" s="4" t="s">
        <v>128</v>
      </c>
      <c r="B63" s="4" t="s">
        <v>37</v>
      </c>
      <c r="C63" s="4" t="s">
        <v>128</v>
      </c>
      <c r="D63" s="4" t="s">
        <v>37</v>
      </c>
      <c r="E63" s="4">
        <v>15.0</v>
      </c>
      <c r="F63" s="4">
        <v>0.0</v>
      </c>
      <c r="G63" s="4">
        <v>133.0</v>
      </c>
      <c r="H63" s="4">
        <v>242.0</v>
      </c>
    </row>
    <row r="64" ht="15.75" customHeight="1">
      <c r="A64" s="4" t="s">
        <v>129</v>
      </c>
      <c r="B64" s="4" t="s">
        <v>19</v>
      </c>
    </row>
    <row r="65" ht="15.75" customHeight="1">
      <c r="A65" s="4" t="s">
        <v>131</v>
      </c>
      <c r="B65" s="4" t="s">
        <v>19</v>
      </c>
      <c r="C65" s="4" t="s">
        <v>131</v>
      </c>
      <c r="D65" s="4" t="s">
        <v>19</v>
      </c>
      <c r="E65" s="4">
        <v>10.0</v>
      </c>
      <c r="F65" s="4">
        <v>401.0</v>
      </c>
      <c r="G65" s="4">
        <v>0.0</v>
      </c>
      <c r="H65" s="4">
        <v>16.0</v>
      </c>
    </row>
    <row r="66" ht="15.75" customHeight="1">
      <c r="A66" s="4" t="s">
        <v>133</v>
      </c>
      <c r="B66" s="4" t="s">
        <v>16</v>
      </c>
      <c r="C66" s="4" t="s">
        <v>133</v>
      </c>
      <c r="D66" s="4" t="s">
        <v>16</v>
      </c>
      <c r="E66" s="4">
        <v>13.0</v>
      </c>
      <c r="F66" s="4">
        <v>0.0</v>
      </c>
      <c r="G66" s="4">
        <v>338.0</v>
      </c>
      <c r="H66" s="4">
        <v>170.0</v>
      </c>
    </row>
    <row r="67" ht="15.75" customHeight="1">
      <c r="A67" s="4" t="s">
        <v>135</v>
      </c>
      <c r="B67" s="4" t="s">
        <v>37</v>
      </c>
      <c r="C67" s="4" t="s">
        <v>135</v>
      </c>
      <c r="D67" s="4" t="s">
        <v>37</v>
      </c>
      <c r="E67" s="4">
        <v>16.0</v>
      </c>
      <c r="F67" s="4">
        <v>0.0</v>
      </c>
      <c r="G67" s="4">
        <v>256.0</v>
      </c>
      <c r="H67" s="4">
        <v>105.0</v>
      </c>
    </row>
    <row r="68" ht="15.75" customHeight="1">
      <c r="A68" s="4" t="s">
        <v>136</v>
      </c>
      <c r="B68" s="4" t="s">
        <v>16</v>
      </c>
      <c r="C68" s="4" t="s">
        <v>136</v>
      </c>
      <c r="D68" s="4" t="s">
        <v>16</v>
      </c>
      <c r="E68" s="4">
        <v>16.0</v>
      </c>
      <c r="F68" s="4">
        <v>0.0</v>
      </c>
      <c r="G68" s="4">
        <v>685.0</v>
      </c>
      <c r="H68" s="4">
        <v>98.0</v>
      </c>
    </row>
    <row r="69" ht="15.75" customHeight="1">
      <c r="A69" s="4" t="s">
        <v>138</v>
      </c>
      <c r="B69" s="4" t="s">
        <v>64</v>
      </c>
      <c r="C69" s="4" t="s">
        <v>138</v>
      </c>
      <c r="D69" s="4" t="s">
        <v>490</v>
      </c>
      <c r="E69" s="4">
        <v>16.0</v>
      </c>
      <c r="F69" s="4">
        <v>1119.0</v>
      </c>
      <c r="G69" s="4">
        <v>0.0</v>
      </c>
      <c r="H69" s="4">
        <v>80.0</v>
      </c>
    </row>
    <row r="70" ht="15.75" customHeight="1">
      <c r="A70" s="4" t="s">
        <v>140</v>
      </c>
      <c r="B70" s="4" t="s">
        <v>37</v>
      </c>
    </row>
    <row r="71" ht="15.75" customHeight="1">
      <c r="A71" s="4" t="s">
        <v>142</v>
      </c>
      <c r="B71" s="4" t="s">
        <v>64</v>
      </c>
    </row>
    <row r="72" ht="15.75" customHeight="1">
      <c r="A72" s="4" t="s">
        <v>144</v>
      </c>
      <c r="B72" s="4" t="s">
        <v>16</v>
      </c>
    </row>
    <row r="73" ht="15.75" customHeight="1">
      <c r="A73" s="4" t="s">
        <v>146</v>
      </c>
      <c r="B73" s="4" t="s">
        <v>19</v>
      </c>
      <c r="C73" s="4" t="s">
        <v>146</v>
      </c>
      <c r="D73" s="4" t="s">
        <v>19</v>
      </c>
      <c r="E73" s="4">
        <v>16.0</v>
      </c>
      <c r="F73" s="4">
        <v>995.0</v>
      </c>
      <c r="G73" s="4">
        <v>0.0</v>
      </c>
      <c r="H73" s="4">
        <v>0.0</v>
      </c>
    </row>
    <row r="74" ht="15.75" customHeight="1">
      <c r="A74" s="4" t="s">
        <v>147</v>
      </c>
      <c r="B74" s="4" t="s">
        <v>16</v>
      </c>
      <c r="C74" s="4" t="s">
        <v>147</v>
      </c>
      <c r="D74" s="4" t="s">
        <v>16</v>
      </c>
      <c r="E74" s="4">
        <v>13.0</v>
      </c>
      <c r="F74" s="4">
        <v>0.0</v>
      </c>
      <c r="G74" s="4">
        <v>723.0</v>
      </c>
      <c r="H74" s="4">
        <v>15.0</v>
      </c>
    </row>
    <row r="75" ht="15.75" customHeight="1">
      <c r="A75" s="4" t="s">
        <v>148</v>
      </c>
      <c r="B75" s="4" t="s">
        <v>16</v>
      </c>
      <c r="C75" s="4" t="s">
        <v>148</v>
      </c>
      <c r="D75" s="4" t="s">
        <v>492</v>
      </c>
      <c r="E75" s="4">
        <v>16.0</v>
      </c>
      <c r="F75" s="4">
        <v>0.0</v>
      </c>
      <c r="G75" s="4">
        <v>92.0</v>
      </c>
      <c r="H75" s="4">
        <v>363.0</v>
      </c>
    </row>
    <row r="76" ht="15.75" customHeight="1">
      <c r="A76" s="4" t="s">
        <v>150</v>
      </c>
      <c r="B76" s="4" t="s">
        <v>19</v>
      </c>
      <c r="C76" s="4" t="s">
        <v>150</v>
      </c>
      <c r="D76" s="4" t="s">
        <v>19</v>
      </c>
      <c r="E76" s="4">
        <v>16.0</v>
      </c>
      <c r="F76" s="4">
        <v>52.0</v>
      </c>
      <c r="G76" s="4">
        <v>0.0</v>
      </c>
      <c r="H76" s="4">
        <v>179.0</v>
      </c>
    </row>
    <row r="77" ht="15.75" customHeight="1">
      <c r="A77" s="4" t="s">
        <v>152</v>
      </c>
      <c r="B77" s="4" t="s">
        <v>16</v>
      </c>
      <c r="C77" s="4" t="s">
        <v>152</v>
      </c>
      <c r="D77" s="4" t="s">
        <v>16</v>
      </c>
      <c r="E77" s="4">
        <v>16.0</v>
      </c>
      <c r="F77" s="4">
        <v>0.0</v>
      </c>
      <c r="G77" s="4">
        <v>1000.0</v>
      </c>
      <c r="H77" s="4">
        <v>6.0</v>
      </c>
    </row>
    <row r="78" ht="15.75" customHeight="1">
      <c r="A78" s="4" t="s">
        <v>154</v>
      </c>
      <c r="B78" s="4" t="s">
        <v>37</v>
      </c>
      <c r="C78" s="4" t="s">
        <v>154</v>
      </c>
      <c r="D78" s="4" t="s">
        <v>37</v>
      </c>
      <c r="E78" s="4">
        <v>14.0</v>
      </c>
      <c r="F78" s="4">
        <v>0.0</v>
      </c>
      <c r="G78" s="4">
        <v>301.0</v>
      </c>
      <c r="H78" s="4">
        <v>56.0</v>
      </c>
    </row>
    <row r="79" ht="15.75" customHeight="1">
      <c r="A79" s="4" t="s">
        <v>155</v>
      </c>
      <c r="B79" s="4" t="s">
        <v>35</v>
      </c>
      <c r="C79" s="4" t="s">
        <v>155</v>
      </c>
      <c r="D79" s="4" t="s">
        <v>489</v>
      </c>
      <c r="E79" s="4">
        <v>9.0</v>
      </c>
      <c r="F79" s="4">
        <v>0.0</v>
      </c>
      <c r="G79" s="4">
        <v>208.0</v>
      </c>
      <c r="H79" s="4">
        <v>141.0</v>
      </c>
    </row>
    <row r="80" ht="15.75" customHeight="1">
      <c r="A80" s="4" t="s">
        <v>156</v>
      </c>
      <c r="B80" s="4" t="s">
        <v>37</v>
      </c>
      <c r="C80" s="4" t="s">
        <v>156</v>
      </c>
      <c r="D80" s="4" t="s">
        <v>37</v>
      </c>
      <c r="E80" s="4">
        <v>16.0</v>
      </c>
      <c r="F80" s="4">
        <v>0.0</v>
      </c>
      <c r="G80" s="4">
        <v>330.0</v>
      </c>
      <c r="H80" s="4">
        <v>296.0</v>
      </c>
    </row>
    <row r="81" ht="15.75" customHeight="1">
      <c r="A81" s="4" t="s">
        <v>158</v>
      </c>
      <c r="B81" s="4" t="s">
        <v>97</v>
      </c>
      <c r="C81" s="4" t="s">
        <v>158</v>
      </c>
      <c r="D81" s="4" t="s">
        <v>97</v>
      </c>
      <c r="E81" s="4">
        <v>15.0</v>
      </c>
      <c r="F81" s="4">
        <v>279.0</v>
      </c>
      <c r="G81" s="4">
        <v>0.0</v>
      </c>
      <c r="H81" s="4">
        <v>14.0</v>
      </c>
    </row>
    <row r="82" ht="15.75" customHeight="1">
      <c r="A82" s="4" t="s">
        <v>160</v>
      </c>
      <c r="B82" s="4" t="s">
        <v>161</v>
      </c>
    </row>
    <row r="83" ht="15.75" customHeight="1">
      <c r="A83" s="4" t="s">
        <v>162</v>
      </c>
      <c r="B83" s="4" t="s">
        <v>16</v>
      </c>
      <c r="C83" s="4" t="s">
        <v>162</v>
      </c>
      <c r="D83" s="4" t="s">
        <v>492</v>
      </c>
      <c r="E83" s="4">
        <v>10.0</v>
      </c>
      <c r="F83" s="4">
        <v>0.0</v>
      </c>
      <c r="G83" s="4">
        <v>485.0</v>
      </c>
      <c r="H83" s="4">
        <v>31.0</v>
      </c>
    </row>
    <row r="84" ht="15.75" customHeight="1">
      <c r="A84" s="4" t="s">
        <v>163</v>
      </c>
      <c r="B84" s="4" t="s">
        <v>164</v>
      </c>
    </row>
    <row r="85" ht="15.75" customHeight="1">
      <c r="A85" s="4" t="s">
        <v>165</v>
      </c>
      <c r="B85" s="4" t="s">
        <v>61</v>
      </c>
    </row>
    <row r="86" ht="15.75" customHeight="1">
      <c r="A86" s="4" t="s">
        <v>166</v>
      </c>
      <c r="B86" s="4" t="s">
        <v>40</v>
      </c>
    </row>
    <row r="87" ht="15.75" customHeight="1">
      <c r="A87" s="4" t="s">
        <v>168</v>
      </c>
      <c r="B87" s="4" t="s">
        <v>169</v>
      </c>
      <c r="C87" s="4" t="s">
        <v>168</v>
      </c>
      <c r="D87" s="4" t="s">
        <v>169</v>
      </c>
      <c r="E87" s="4">
        <v>11.0</v>
      </c>
      <c r="F87" s="4">
        <v>0.0</v>
      </c>
      <c r="G87" s="4">
        <v>524.0</v>
      </c>
      <c r="H87" s="4">
        <v>79.0</v>
      </c>
    </row>
    <row r="88" ht="15.75" customHeight="1">
      <c r="A88" s="4" t="s">
        <v>170</v>
      </c>
      <c r="B88" s="4" t="s">
        <v>43</v>
      </c>
      <c r="C88" s="4" t="s">
        <v>170</v>
      </c>
      <c r="D88" s="4" t="s">
        <v>43</v>
      </c>
      <c r="E88" s="4">
        <v>15.0</v>
      </c>
      <c r="F88" s="4">
        <v>679.0</v>
      </c>
      <c r="G88" s="4">
        <v>0.0</v>
      </c>
      <c r="H88" s="4">
        <v>0.0</v>
      </c>
    </row>
    <row r="89" ht="15.75" customHeight="1">
      <c r="A89" s="4" t="s">
        <v>171</v>
      </c>
      <c r="B89" s="4" t="s">
        <v>40</v>
      </c>
    </row>
    <row r="90" ht="15.75" customHeight="1">
      <c r="A90" s="4" t="s">
        <v>173</v>
      </c>
      <c r="B90" s="4" t="s">
        <v>64</v>
      </c>
    </row>
    <row r="91" ht="15.75" customHeight="1">
      <c r="A91" s="4" t="s">
        <v>174</v>
      </c>
      <c r="B91" s="4" t="s">
        <v>64</v>
      </c>
      <c r="C91" s="4" t="s">
        <v>174</v>
      </c>
      <c r="D91" s="4" t="s">
        <v>490</v>
      </c>
      <c r="E91" s="4">
        <v>14.0</v>
      </c>
      <c r="F91" s="4">
        <v>789.0</v>
      </c>
      <c r="G91" s="4">
        <v>0.0</v>
      </c>
      <c r="H91" s="4">
        <v>61.0</v>
      </c>
    </row>
    <row r="92" ht="15.75" customHeight="1">
      <c r="A92" s="4" t="s">
        <v>176</v>
      </c>
      <c r="B92" s="4" t="s">
        <v>40</v>
      </c>
    </row>
    <row r="93" ht="15.75" customHeight="1">
      <c r="A93" s="4" t="s">
        <v>178</v>
      </c>
      <c r="B93" s="4" t="s">
        <v>52</v>
      </c>
      <c r="C93" s="4" t="s">
        <v>178</v>
      </c>
      <c r="D93" s="4" t="s">
        <v>52</v>
      </c>
      <c r="E93" s="4">
        <v>16.0</v>
      </c>
      <c r="F93" s="4">
        <v>0.0</v>
      </c>
      <c r="G93" s="4">
        <v>982.0</v>
      </c>
      <c r="H93" s="4">
        <v>78.0</v>
      </c>
    </row>
    <row r="94" ht="15.75" customHeight="1">
      <c r="A94" s="4" t="s">
        <v>179</v>
      </c>
      <c r="B94" s="4" t="s">
        <v>35</v>
      </c>
    </row>
    <row r="95" ht="15.75" customHeight="1">
      <c r="A95" s="4" t="s">
        <v>181</v>
      </c>
      <c r="B95" s="4" t="s">
        <v>22</v>
      </c>
      <c r="C95" s="4" t="s">
        <v>181</v>
      </c>
      <c r="D95" s="4" t="s">
        <v>22</v>
      </c>
      <c r="E95" s="4">
        <v>1.0</v>
      </c>
      <c r="F95" s="4">
        <v>0.0</v>
      </c>
      <c r="G95" s="4">
        <v>20.0</v>
      </c>
      <c r="H95" s="4">
        <v>0.0</v>
      </c>
    </row>
    <row r="96" ht="15.75" customHeight="1">
      <c r="A96" s="4" t="s">
        <v>182</v>
      </c>
      <c r="B96" s="4" t="s">
        <v>37</v>
      </c>
    </row>
    <row r="97" ht="15.75" customHeight="1">
      <c r="A97" s="4" t="s">
        <v>183</v>
      </c>
      <c r="B97" s="4" t="s">
        <v>40</v>
      </c>
      <c r="C97" s="4" t="s">
        <v>183</v>
      </c>
      <c r="D97" s="4" t="s">
        <v>493</v>
      </c>
      <c r="E97" s="4">
        <v>6.0</v>
      </c>
      <c r="F97" s="4">
        <v>93.0</v>
      </c>
      <c r="G97" s="4">
        <v>0.0</v>
      </c>
      <c r="H97" s="4">
        <v>15.0</v>
      </c>
    </row>
    <row r="98" ht="15.75" customHeight="1">
      <c r="A98" s="4" t="s">
        <v>185</v>
      </c>
      <c r="B98" s="4" t="s">
        <v>97</v>
      </c>
      <c r="C98" s="4" t="s">
        <v>185</v>
      </c>
      <c r="D98" s="4" t="s">
        <v>97</v>
      </c>
      <c r="E98" s="4">
        <v>16.0</v>
      </c>
      <c r="F98" s="4">
        <v>197.0</v>
      </c>
      <c r="G98" s="4">
        <v>0.0</v>
      </c>
      <c r="H98" s="4">
        <v>127.0</v>
      </c>
    </row>
    <row r="99" ht="15.75" customHeight="1">
      <c r="A99" s="4" t="s">
        <v>187</v>
      </c>
      <c r="B99" s="4" t="s">
        <v>61</v>
      </c>
      <c r="C99" s="4" t="s">
        <v>187</v>
      </c>
      <c r="D99" s="4" t="s">
        <v>61</v>
      </c>
      <c r="E99" s="4">
        <v>16.0</v>
      </c>
      <c r="F99" s="4">
        <v>985.0</v>
      </c>
      <c r="G99" s="4">
        <v>0.0</v>
      </c>
      <c r="H99" s="4">
        <v>0.0</v>
      </c>
    </row>
    <row r="100" ht="15.75" customHeight="1">
      <c r="A100" s="4" t="s">
        <v>189</v>
      </c>
      <c r="B100" s="4" t="s">
        <v>43</v>
      </c>
    </row>
    <row r="101" ht="15.75" customHeight="1">
      <c r="A101" s="4" t="s">
        <v>191</v>
      </c>
      <c r="B101" s="4" t="s">
        <v>35</v>
      </c>
      <c r="C101" s="4" t="s">
        <v>191</v>
      </c>
      <c r="D101" s="4" t="s">
        <v>489</v>
      </c>
      <c r="E101" s="4">
        <v>11.0</v>
      </c>
      <c r="F101" s="4">
        <v>0.0</v>
      </c>
      <c r="G101" s="4">
        <v>2.0</v>
      </c>
      <c r="H101" s="4">
        <v>181.0</v>
      </c>
    </row>
    <row r="102" ht="15.75" customHeight="1">
      <c r="A102" s="4" t="s">
        <v>193</v>
      </c>
      <c r="B102" s="4" t="s">
        <v>43</v>
      </c>
      <c r="C102" s="4" t="s">
        <v>193</v>
      </c>
      <c r="D102" s="4" t="s">
        <v>43</v>
      </c>
      <c r="E102" s="4">
        <v>16.0</v>
      </c>
      <c r="F102" s="4">
        <v>613.0</v>
      </c>
      <c r="G102" s="4">
        <v>0.0</v>
      </c>
      <c r="H102" s="4">
        <v>3.0</v>
      </c>
    </row>
    <row r="103" ht="15.75" customHeight="1">
      <c r="A103" s="4" t="s">
        <v>195</v>
      </c>
      <c r="B103" s="4" t="s">
        <v>16</v>
      </c>
    </row>
    <row r="104" ht="15.75" customHeight="1">
      <c r="A104" s="4" t="s">
        <v>196</v>
      </c>
      <c r="B104" s="4" t="s">
        <v>40</v>
      </c>
      <c r="C104" s="4" t="s">
        <v>196</v>
      </c>
      <c r="D104" s="4" t="s">
        <v>493</v>
      </c>
      <c r="E104" s="4">
        <v>14.0</v>
      </c>
      <c r="F104" s="4">
        <v>870.0</v>
      </c>
      <c r="G104" s="4">
        <v>0.0</v>
      </c>
      <c r="H104" s="4">
        <v>67.0</v>
      </c>
    </row>
    <row r="105" ht="15.75" customHeight="1">
      <c r="A105" s="4" t="s">
        <v>197</v>
      </c>
      <c r="B105" s="4" t="s">
        <v>40</v>
      </c>
    </row>
    <row r="106" ht="15.75" customHeight="1">
      <c r="A106" s="4" t="s">
        <v>199</v>
      </c>
      <c r="B106" s="4" t="s">
        <v>169</v>
      </c>
      <c r="C106" s="4" t="s">
        <v>199</v>
      </c>
      <c r="D106" s="4" t="s">
        <v>169</v>
      </c>
      <c r="E106" s="4">
        <v>13.0</v>
      </c>
      <c r="F106" s="4">
        <v>0.0</v>
      </c>
      <c r="G106" s="4">
        <v>515.0</v>
      </c>
      <c r="H106" s="4">
        <v>162.0</v>
      </c>
    </row>
    <row r="107" ht="15.75" customHeight="1">
      <c r="A107" s="4" t="s">
        <v>201</v>
      </c>
      <c r="B107" s="4" t="s">
        <v>97</v>
      </c>
      <c r="C107" s="4" t="s">
        <v>201</v>
      </c>
      <c r="D107" s="4" t="s">
        <v>97</v>
      </c>
      <c r="E107" s="4">
        <v>9.0</v>
      </c>
      <c r="F107" s="4">
        <v>9.0</v>
      </c>
      <c r="G107" s="4">
        <v>0.0</v>
      </c>
      <c r="H107" s="4">
        <v>142.0</v>
      </c>
    </row>
    <row r="108" ht="15.75" customHeight="1">
      <c r="A108" s="4" t="s">
        <v>202</v>
      </c>
      <c r="B108" s="4" t="s">
        <v>40</v>
      </c>
    </row>
    <row r="109" ht="15.75" customHeight="1">
      <c r="A109" s="4" t="s">
        <v>204</v>
      </c>
      <c r="B109" s="4" t="s">
        <v>16</v>
      </c>
      <c r="C109" s="4" t="s">
        <v>204</v>
      </c>
      <c r="D109" s="4" t="s">
        <v>16</v>
      </c>
      <c r="E109" s="4">
        <v>9.0</v>
      </c>
      <c r="F109" s="4">
        <v>0.0</v>
      </c>
      <c r="G109" s="4">
        <v>42.0</v>
      </c>
      <c r="H109" s="4">
        <v>53.0</v>
      </c>
    </row>
    <row r="110" ht="15.75" customHeight="1">
      <c r="A110" s="4" t="s">
        <v>205</v>
      </c>
      <c r="B110" s="4" t="s">
        <v>61</v>
      </c>
    </row>
    <row r="111" ht="15.75" customHeight="1">
      <c r="A111" s="4" t="s">
        <v>207</v>
      </c>
      <c r="B111" s="4" t="s">
        <v>35</v>
      </c>
      <c r="C111" s="4" t="s">
        <v>207</v>
      </c>
      <c r="D111" s="4" t="s">
        <v>489</v>
      </c>
      <c r="E111" s="4">
        <v>16.0</v>
      </c>
      <c r="F111" s="4">
        <v>0.0</v>
      </c>
      <c r="G111" s="4">
        <v>296.0</v>
      </c>
      <c r="H111" s="4">
        <v>364.0</v>
      </c>
    </row>
    <row r="112" ht="15.75" customHeight="1">
      <c r="A112" s="4" t="s">
        <v>209</v>
      </c>
      <c r="B112" s="4" t="s">
        <v>22</v>
      </c>
    </row>
    <row r="113" ht="15.75" customHeight="1">
      <c r="A113" s="4" t="s">
        <v>211</v>
      </c>
      <c r="B113" s="4" t="s">
        <v>35</v>
      </c>
      <c r="C113" s="4" t="s">
        <v>211</v>
      </c>
      <c r="D113" s="4" t="s">
        <v>489</v>
      </c>
      <c r="E113" s="4">
        <v>14.0</v>
      </c>
      <c r="F113" s="4">
        <v>0.0</v>
      </c>
      <c r="G113" s="4">
        <v>630.0</v>
      </c>
      <c r="H113" s="4">
        <v>121.0</v>
      </c>
    </row>
    <row r="114" ht="15.75" customHeight="1">
      <c r="A114" s="4" t="s">
        <v>212</v>
      </c>
      <c r="B114" s="4" t="s">
        <v>64</v>
      </c>
    </row>
    <row r="115" ht="15.75" customHeight="1">
      <c r="A115" s="4" t="s">
        <v>213</v>
      </c>
      <c r="B115" s="4" t="s">
        <v>43</v>
      </c>
    </row>
    <row r="116" ht="15.75" customHeight="1">
      <c r="A116" s="4" t="s">
        <v>215</v>
      </c>
      <c r="B116" s="4" t="s">
        <v>169</v>
      </c>
      <c r="C116" s="4" t="s">
        <v>215</v>
      </c>
      <c r="D116" s="4" t="s">
        <v>492</v>
      </c>
      <c r="E116" s="4">
        <v>2.0</v>
      </c>
      <c r="F116" s="4">
        <v>0.0</v>
      </c>
      <c r="G116" s="4">
        <v>0.0</v>
      </c>
      <c r="H116" s="4">
        <v>44.0</v>
      </c>
    </row>
    <row r="117" ht="15.75" customHeight="1">
      <c r="A117" s="4" t="s">
        <v>217</v>
      </c>
      <c r="B117" s="4" t="s">
        <v>40</v>
      </c>
      <c r="C117" s="4" t="s">
        <v>217</v>
      </c>
      <c r="D117" s="4" t="s">
        <v>493</v>
      </c>
      <c r="E117" s="4">
        <v>4.0</v>
      </c>
      <c r="F117" s="4">
        <v>4.0</v>
      </c>
      <c r="G117" s="4">
        <v>0.0</v>
      </c>
      <c r="H117" s="4">
        <v>26.0</v>
      </c>
    </row>
    <row r="118" ht="15.75" customHeight="1">
      <c r="A118" s="4" t="s">
        <v>218</v>
      </c>
      <c r="B118" s="4" t="s">
        <v>35</v>
      </c>
      <c r="C118" s="4" t="s">
        <v>218</v>
      </c>
      <c r="D118" s="4" t="s">
        <v>489</v>
      </c>
      <c r="E118" s="4">
        <v>16.0</v>
      </c>
      <c r="F118" s="4">
        <v>0.0</v>
      </c>
      <c r="G118" s="4">
        <v>125.0</v>
      </c>
      <c r="H118" s="4">
        <v>209.0</v>
      </c>
    </row>
    <row r="119" ht="15.75" customHeight="1">
      <c r="A119" s="4" t="s">
        <v>220</v>
      </c>
      <c r="B119" s="4" t="s">
        <v>22</v>
      </c>
    </row>
    <row r="120" ht="15.75" customHeight="1">
      <c r="A120" s="4" t="s">
        <v>221</v>
      </c>
      <c r="B120" s="4" t="s">
        <v>37</v>
      </c>
    </row>
    <row r="121" ht="15.75" customHeight="1">
      <c r="A121" s="4" t="s">
        <v>223</v>
      </c>
      <c r="B121" s="4" t="s">
        <v>82</v>
      </c>
    </row>
    <row r="122" ht="15.75" customHeight="1">
      <c r="A122" s="4" t="s">
        <v>224</v>
      </c>
      <c r="B122" s="4" t="s">
        <v>52</v>
      </c>
    </row>
    <row r="123" ht="15.75" customHeight="1">
      <c r="A123" s="4" t="s">
        <v>225</v>
      </c>
      <c r="B123" s="4" t="s">
        <v>22</v>
      </c>
      <c r="C123" s="4" t="s">
        <v>225</v>
      </c>
      <c r="D123" s="4" t="s">
        <v>491</v>
      </c>
      <c r="E123" s="4">
        <v>16.0</v>
      </c>
      <c r="F123" s="4">
        <v>0.0</v>
      </c>
      <c r="G123" s="4">
        <v>432.0</v>
      </c>
      <c r="H123" s="4">
        <v>61.0</v>
      </c>
    </row>
    <row r="124" ht="15.75" customHeight="1">
      <c r="A124" s="4" t="s">
        <v>226</v>
      </c>
      <c r="B124" s="4" t="s">
        <v>35</v>
      </c>
      <c r="C124" s="4" t="s">
        <v>226</v>
      </c>
      <c r="D124" s="4" t="s">
        <v>489</v>
      </c>
      <c r="E124" s="4">
        <v>14.0</v>
      </c>
      <c r="F124" s="4">
        <v>0.0</v>
      </c>
      <c r="G124" s="4">
        <f>91+17</f>
        <v>108</v>
      </c>
      <c r="H124" s="4">
        <f>212+29</f>
        <v>241</v>
      </c>
      <c r="I124" s="28" t="s">
        <v>226</v>
      </c>
      <c r="J124" s="28" t="s">
        <v>489</v>
      </c>
      <c r="K124" s="28">
        <v>2.0</v>
      </c>
      <c r="L124" s="28">
        <v>0.0</v>
      </c>
      <c r="M124" s="29">
        <v>0.0</v>
      </c>
      <c r="N124" s="28">
        <v>17.0</v>
      </c>
      <c r="O124" s="30">
        <v>0.0163</v>
      </c>
      <c r="P124" s="28">
        <v>29.0</v>
      </c>
      <c r="Q124" s="30">
        <v>0.0649</v>
      </c>
    </row>
    <row r="125" ht="15.75" customHeight="1">
      <c r="A125" s="4" t="s">
        <v>228</v>
      </c>
      <c r="B125" s="4" t="s">
        <v>64</v>
      </c>
    </row>
    <row r="126" ht="15.75" customHeight="1">
      <c r="A126" s="4" t="s">
        <v>229</v>
      </c>
      <c r="B126" s="4" t="s">
        <v>169</v>
      </c>
      <c r="C126" s="4" t="s">
        <v>229</v>
      </c>
      <c r="D126" s="4" t="s">
        <v>169</v>
      </c>
      <c r="E126" s="4">
        <v>15.0</v>
      </c>
      <c r="F126" s="4">
        <v>0.0</v>
      </c>
      <c r="G126" s="4">
        <v>1045.0</v>
      </c>
      <c r="H126" s="4">
        <v>62.0</v>
      </c>
    </row>
    <row r="127" ht="15.75" customHeight="1">
      <c r="A127" s="4" t="s">
        <v>231</v>
      </c>
      <c r="B127" s="4" t="s">
        <v>43</v>
      </c>
      <c r="C127" s="4" t="s">
        <v>231</v>
      </c>
      <c r="D127" s="4" t="s">
        <v>43</v>
      </c>
      <c r="E127" s="4">
        <v>11.0</v>
      </c>
      <c r="F127" s="4">
        <v>62.0</v>
      </c>
      <c r="G127" s="4">
        <v>0.0</v>
      </c>
      <c r="H127" s="4">
        <v>71.0</v>
      </c>
    </row>
    <row r="128" ht="15.75" customHeight="1">
      <c r="A128" s="4" t="s">
        <v>232</v>
      </c>
      <c r="B128" s="4" t="s">
        <v>22</v>
      </c>
      <c r="C128" s="4" t="s">
        <v>232</v>
      </c>
      <c r="D128" s="4" t="s">
        <v>22</v>
      </c>
      <c r="E128" s="4">
        <v>11.0</v>
      </c>
      <c r="F128" s="4">
        <v>0.0</v>
      </c>
      <c r="G128" s="4">
        <v>191.0</v>
      </c>
      <c r="H128" s="4">
        <v>20.0</v>
      </c>
    </row>
    <row r="129" ht="15.75" customHeight="1">
      <c r="A129" s="4" t="s">
        <v>233</v>
      </c>
      <c r="B129" s="4" t="s">
        <v>16</v>
      </c>
      <c r="C129" s="4" t="s">
        <v>233</v>
      </c>
      <c r="D129" s="4" t="s">
        <v>492</v>
      </c>
      <c r="E129" s="4">
        <v>4.0</v>
      </c>
      <c r="F129" s="4">
        <v>0.0</v>
      </c>
      <c r="G129" s="4">
        <v>0.0</v>
      </c>
      <c r="H129" s="4">
        <v>49.0</v>
      </c>
    </row>
    <row r="130" ht="15.75" customHeight="1">
      <c r="A130" s="4" t="s">
        <v>234</v>
      </c>
      <c r="B130" s="4" t="s">
        <v>16</v>
      </c>
      <c r="C130" s="4" t="s">
        <v>234</v>
      </c>
      <c r="D130" s="4" t="s">
        <v>16</v>
      </c>
      <c r="E130" s="4">
        <v>16.0</v>
      </c>
      <c r="F130" s="4">
        <v>0.0</v>
      </c>
      <c r="G130" s="4">
        <v>939.0</v>
      </c>
      <c r="H130" s="4">
        <v>96.0</v>
      </c>
    </row>
    <row r="131" ht="15.75" customHeight="1">
      <c r="A131" s="4" t="s">
        <v>235</v>
      </c>
      <c r="B131" s="4" t="s">
        <v>13</v>
      </c>
    </row>
    <row r="132" ht="15.75" customHeight="1">
      <c r="A132" s="4" t="s">
        <v>236</v>
      </c>
      <c r="B132" s="4" t="s">
        <v>40</v>
      </c>
    </row>
    <row r="133" ht="15.75" customHeight="1">
      <c r="A133" s="4" t="s">
        <v>237</v>
      </c>
      <c r="B133" s="4" t="s">
        <v>13</v>
      </c>
      <c r="C133" s="4" t="s">
        <v>237</v>
      </c>
      <c r="D133" s="4" t="s">
        <v>43</v>
      </c>
      <c r="E133" s="4">
        <v>6.0</v>
      </c>
      <c r="F133" s="4">
        <v>108.0</v>
      </c>
      <c r="G133" s="4">
        <v>0.0</v>
      </c>
      <c r="H133" s="4">
        <v>0.0</v>
      </c>
    </row>
    <row r="134" ht="15.75" customHeight="1">
      <c r="A134" s="4" t="s">
        <v>238</v>
      </c>
      <c r="B134" s="4" t="s">
        <v>64</v>
      </c>
    </row>
    <row r="135" ht="15.75" customHeight="1">
      <c r="A135" s="4" t="s">
        <v>240</v>
      </c>
      <c r="B135" s="4" t="s">
        <v>22</v>
      </c>
      <c r="C135" s="4" t="s">
        <v>240</v>
      </c>
      <c r="D135" s="4" t="s">
        <v>22</v>
      </c>
      <c r="E135" s="4">
        <v>4.0</v>
      </c>
      <c r="F135" s="4">
        <v>0.0</v>
      </c>
      <c r="G135" s="4">
        <v>64.0</v>
      </c>
      <c r="H135" s="4">
        <v>0.0</v>
      </c>
    </row>
    <row r="136" ht="15.75" customHeight="1">
      <c r="A136" s="4" t="s">
        <v>241</v>
      </c>
      <c r="B136" s="4" t="s">
        <v>64</v>
      </c>
    </row>
    <row r="137" ht="15.75" customHeight="1">
      <c r="A137" s="4" t="s">
        <v>242</v>
      </c>
      <c r="B137" s="4" t="s">
        <v>16</v>
      </c>
      <c r="C137" s="4" t="s">
        <v>242</v>
      </c>
      <c r="D137" s="4" t="s">
        <v>16</v>
      </c>
      <c r="E137" s="4">
        <v>12.0</v>
      </c>
      <c r="F137" s="4">
        <v>0.0</v>
      </c>
      <c r="G137" s="4">
        <f>112+17</f>
        <v>129</v>
      </c>
      <c r="H137" s="4">
        <f>166+16</f>
        <v>182</v>
      </c>
      <c r="I137" s="25" t="s">
        <v>242</v>
      </c>
      <c r="J137" s="25" t="s">
        <v>16</v>
      </c>
      <c r="K137" s="25">
        <v>3.0</v>
      </c>
      <c r="L137" s="25">
        <v>0.0</v>
      </c>
      <c r="M137" s="26">
        <v>0.0</v>
      </c>
      <c r="N137" s="25">
        <v>17.0</v>
      </c>
      <c r="O137" s="27">
        <v>0.0141</v>
      </c>
      <c r="P137" s="25">
        <v>16.0</v>
      </c>
      <c r="Q137" s="27">
        <v>0.0332</v>
      </c>
    </row>
    <row r="138" ht="15.75" customHeight="1">
      <c r="A138" s="4" t="s">
        <v>244</v>
      </c>
      <c r="B138" s="4" t="s">
        <v>97</v>
      </c>
      <c r="C138" s="4" t="s">
        <v>244</v>
      </c>
      <c r="D138" s="4" t="s">
        <v>97</v>
      </c>
      <c r="E138" s="4">
        <v>9.0</v>
      </c>
      <c r="F138" s="4">
        <v>378.0</v>
      </c>
      <c r="G138" s="4">
        <v>0.0</v>
      </c>
      <c r="H138" s="4">
        <v>32.0</v>
      </c>
    </row>
    <row r="139" ht="15.75" customHeight="1">
      <c r="A139" s="4" t="s">
        <v>245</v>
      </c>
      <c r="B139" s="4" t="s">
        <v>97</v>
      </c>
      <c r="C139" s="4" t="s">
        <v>245</v>
      </c>
      <c r="D139" s="4" t="s">
        <v>97</v>
      </c>
      <c r="E139" s="4">
        <v>16.0</v>
      </c>
      <c r="F139" s="4">
        <v>307.0</v>
      </c>
      <c r="G139" s="4">
        <v>0.0</v>
      </c>
      <c r="H139" s="4">
        <v>23.0</v>
      </c>
    </row>
    <row r="140" ht="15.75" customHeight="1">
      <c r="A140" s="4" t="s">
        <v>246</v>
      </c>
      <c r="B140" s="4" t="s">
        <v>43</v>
      </c>
      <c r="C140" s="4" t="s">
        <v>246</v>
      </c>
      <c r="D140" s="4" t="s">
        <v>43</v>
      </c>
      <c r="E140" s="4">
        <v>13.0</v>
      </c>
      <c r="F140" s="4">
        <v>119.0</v>
      </c>
      <c r="G140" s="4">
        <v>0.0</v>
      </c>
      <c r="H140" s="4">
        <v>51.0</v>
      </c>
    </row>
    <row r="141" ht="15.75" customHeight="1">
      <c r="A141" s="4" t="s">
        <v>248</v>
      </c>
      <c r="B141" s="4" t="s">
        <v>19</v>
      </c>
      <c r="C141" s="4" t="s">
        <v>248</v>
      </c>
      <c r="D141" s="4" t="s">
        <v>19</v>
      </c>
      <c r="E141" s="4">
        <v>9.0</v>
      </c>
      <c r="F141" s="4">
        <v>179.0</v>
      </c>
      <c r="G141" s="4">
        <v>0.0</v>
      </c>
      <c r="H141" s="4">
        <v>21.0</v>
      </c>
    </row>
    <row r="142" ht="15.75" customHeight="1">
      <c r="A142" s="4" t="s">
        <v>250</v>
      </c>
      <c r="B142" s="4" t="s">
        <v>22</v>
      </c>
      <c r="C142" s="4" t="s">
        <v>250</v>
      </c>
      <c r="D142" s="4" t="s">
        <v>491</v>
      </c>
      <c r="E142" s="4">
        <v>9.0</v>
      </c>
      <c r="F142" s="4">
        <v>0.0</v>
      </c>
      <c r="G142" s="4">
        <v>102.0</v>
      </c>
      <c r="H142" s="4">
        <v>28.0</v>
      </c>
    </row>
    <row r="143" ht="15.75" customHeight="1">
      <c r="A143" s="4" t="s">
        <v>251</v>
      </c>
      <c r="B143" s="4" t="s">
        <v>52</v>
      </c>
      <c r="C143" s="4" t="s">
        <v>251</v>
      </c>
      <c r="D143" s="4" t="s">
        <v>52</v>
      </c>
      <c r="E143" s="4">
        <v>15.0</v>
      </c>
      <c r="F143" s="4">
        <v>0.0</v>
      </c>
      <c r="G143" s="4">
        <v>676.0</v>
      </c>
      <c r="H143" s="4">
        <v>141.0</v>
      </c>
    </row>
    <row r="144" ht="15.75" customHeight="1">
      <c r="A144" s="4" t="s">
        <v>252</v>
      </c>
      <c r="B144" s="4" t="s">
        <v>164</v>
      </c>
    </row>
    <row r="145" ht="15.75" customHeight="1">
      <c r="A145" s="4" t="s">
        <v>253</v>
      </c>
      <c r="B145" s="4" t="s">
        <v>16</v>
      </c>
      <c r="C145" s="4" t="s">
        <v>253</v>
      </c>
      <c r="D145" s="4" t="s">
        <v>61</v>
      </c>
      <c r="E145" s="4">
        <v>2.0</v>
      </c>
      <c r="F145" s="4">
        <v>15.0</v>
      </c>
      <c r="G145" s="4">
        <v>0.0</v>
      </c>
      <c r="H145" s="4">
        <v>0.0</v>
      </c>
    </row>
    <row r="146" ht="15.75" customHeight="1">
      <c r="A146" s="4" t="s">
        <v>255</v>
      </c>
      <c r="B146" s="4" t="s">
        <v>97</v>
      </c>
      <c r="C146" s="4" t="s">
        <v>255</v>
      </c>
      <c r="D146" s="4" t="s">
        <v>97</v>
      </c>
      <c r="E146" s="4">
        <v>2.0</v>
      </c>
      <c r="F146" s="4">
        <v>14.0</v>
      </c>
      <c r="G146" s="4">
        <v>0.0</v>
      </c>
      <c r="H146" s="4">
        <v>0.0</v>
      </c>
      <c r="I146" s="25" t="s">
        <v>255</v>
      </c>
      <c r="J146" s="25"/>
      <c r="K146" s="25">
        <v>1.0</v>
      </c>
      <c r="L146" s="25"/>
      <c r="M146" s="25"/>
      <c r="N146" s="25"/>
      <c r="O146" s="25"/>
      <c r="P146" s="25"/>
      <c r="Q146" s="25"/>
    </row>
    <row r="147" ht="15.75" customHeight="1">
      <c r="A147" s="4" t="s">
        <v>256</v>
      </c>
      <c r="B147" s="4" t="s">
        <v>19</v>
      </c>
      <c r="C147" s="4" t="s">
        <v>256</v>
      </c>
      <c r="D147" s="4" t="s">
        <v>19</v>
      </c>
      <c r="E147" s="4">
        <v>14.0</v>
      </c>
      <c r="F147" s="4">
        <v>334.0</v>
      </c>
      <c r="G147" s="4">
        <v>0.0</v>
      </c>
      <c r="H147" s="4">
        <v>0.0</v>
      </c>
    </row>
    <row r="148" ht="15.75" customHeight="1">
      <c r="A148" s="4" t="s">
        <v>257</v>
      </c>
      <c r="B148" s="4" t="s">
        <v>40</v>
      </c>
      <c r="C148" s="4" t="s">
        <v>257</v>
      </c>
      <c r="D148" s="4" t="s">
        <v>490</v>
      </c>
      <c r="E148" s="4">
        <v>16.0</v>
      </c>
      <c r="F148" s="4">
        <v>1027.0</v>
      </c>
      <c r="G148" s="4">
        <v>0.0</v>
      </c>
      <c r="H148" s="4">
        <v>57.0</v>
      </c>
    </row>
    <row r="149" ht="15.75" customHeight="1">
      <c r="A149" s="4" t="s">
        <v>258</v>
      </c>
      <c r="B149" s="4" t="s">
        <v>16</v>
      </c>
      <c r="C149" s="4" t="s">
        <v>258</v>
      </c>
      <c r="D149" s="4" t="s">
        <v>16</v>
      </c>
      <c r="E149" s="4">
        <v>14.0</v>
      </c>
      <c r="F149" s="4">
        <v>0.0</v>
      </c>
      <c r="G149" s="4">
        <v>479.0</v>
      </c>
      <c r="H149" s="4">
        <v>211.0</v>
      </c>
    </row>
    <row r="150" ht="15.75" customHeight="1">
      <c r="A150" s="4" t="s">
        <v>259</v>
      </c>
      <c r="B150" s="4" t="s">
        <v>169</v>
      </c>
      <c r="C150" s="4" t="s">
        <v>259</v>
      </c>
      <c r="D150" s="4" t="s">
        <v>492</v>
      </c>
      <c r="E150" s="4">
        <v>2.0</v>
      </c>
      <c r="F150" s="4">
        <v>0.0</v>
      </c>
      <c r="G150" s="4">
        <v>12.0</v>
      </c>
      <c r="H150" s="4">
        <v>11.0</v>
      </c>
    </row>
    <row r="151" ht="15.75" customHeight="1">
      <c r="A151" s="4" t="s">
        <v>260</v>
      </c>
      <c r="B151" s="4" t="s">
        <v>35</v>
      </c>
    </row>
    <row r="152" ht="15.75" customHeight="1">
      <c r="A152" s="4" t="s">
        <v>262</v>
      </c>
      <c r="B152" s="4" t="s">
        <v>19</v>
      </c>
      <c r="C152" s="4" t="s">
        <v>262</v>
      </c>
      <c r="D152" s="4" t="s">
        <v>19</v>
      </c>
      <c r="E152" s="4">
        <v>12.0</v>
      </c>
      <c r="F152" s="4">
        <v>575.0</v>
      </c>
      <c r="G152" s="4">
        <v>0.0</v>
      </c>
      <c r="H152" s="4">
        <v>2.0</v>
      </c>
    </row>
    <row r="153" ht="15.75" customHeight="1">
      <c r="A153" s="4" t="s">
        <v>263</v>
      </c>
      <c r="B153" s="4" t="s">
        <v>43</v>
      </c>
      <c r="C153" s="4" t="s">
        <v>263</v>
      </c>
      <c r="D153" s="4" t="s">
        <v>43</v>
      </c>
      <c r="E153" s="4">
        <v>8.0</v>
      </c>
      <c r="F153" s="4">
        <v>24.0</v>
      </c>
      <c r="G153" s="4">
        <v>0.0</v>
      </c>
      <c r="H153" s="4">
        <v>28.0</v>
      </c>
    </row>
    <row r="154" ht="15.75" customHeight="1">
      <c r="A154" s="4" t="s">
        <v>264</v>
      </c>
      <c r="B154" s="4" t="s">
        <v>19</v>
      </c>
      <c r="C154" s="4" t="s">
        <v>264</v>
      </c>
      <c r="D154" s="4" t="s">
        <v>19</v>
      </c>
      <c r="E154" s="4">
        <v>16.0</v>
      </c>
      <c r="F154" s="4">
        <v>690.0</v>
      </c>
      <c r="G154" s="4">
        <v>0.0</v>
      </c>
      <c r="H154" s="4">
        <v>0.0</v>
      </c>
    </row>
    <row r="155" ht="15.75" customHeight="1">
      <c r="A155" s="4" t="s">
        <v>266</v>
      </c>
      <c r="B155" s="4" t="s">
        <v>52</v>
      </c>
      <c r="C155" s="4" t="s">
        <v>266</v>
      </c>
      <c r="D155" s="4" t="s">
        <v>169</v>
      </c>
      <c r="E155" s="4">
        <v>14.0</v>
      </c>
      <c r="F155" s="4">
        <v>0.0</v>
      </c>
      <c r="G155" s="4">
        <v>792.0</v>
      </c>
      <c r="H155" s="4">
        <v>46.0</v>
      </c>
    </row>
    <row r="156" ht="15.75" customHeight="1">
      <c r="A156" s="4" t="s">
        <v>267</v>
      </c>
      <c r="B156" s="4" t="s">
        <v>43</v>
      </c>
      <c r="C156" s="4" t="s">
        <v>267</v>
      </c>
      <c r="D156" s="4" t="s">
        <v>43</v>
      </c>
      <c r="E156" s="4">
        <v>2.0</v>
      </c>
      <c r="F156" s="4">
        <v>0.0</v>
      </c>
      <c r="G156" s="4">
        <v>0.0</v>
      </c>
      <c r="H156" s="4">
        <v>9.0</v>
      </c>
      <c r="I156" s="25" t="s">
        <v>267</v>
      </c>
      <c r="J156" s="25"/>
      <c r="K156" s="25">
        <v>1.0</v>
      </c>
      <c r="L156" s="25"/>
      <c r="M156" s="25"/>
      <c r="N156" s="25"/>
      <c r="O156" s="25"/>
      <c r="P156" s="25"/>
      <c r="Q156" s="25"/>
    </row>
    <row r="157" ht="15.75" customHeight="1">
      <c r="A157" s="4" t="s">
        <v>269</v>
      </c>
      <c r="B157" s="4" t="s">
        <v>13</v>
      </c>
      <c r="C157" s="4" t="s">
        <v>269</v>
      </c>
      <c r="D157" s="4" t="s">
        <v>489</v>
      </c>
      <c r="E157" s="4">
        <v>13.0</v>
      </c>
      <c r="F157" s="4">
        <v>0.0</v>
      </c>
      <c r="G157" s="4">
        <v>1.0</v>
      </c>
      <c r="H157" s="4">
        <v>207.0</v>
      </c>
    </row>
    <row r="158" ht="15.75" customHeight="1">
      <c r="A158" s="4" t="s">
        <v>270</v>
      </c>
      <c r="B158" s="4" t="s">
        <v>13</v>
      </c>
      <c r="C158" s="4" t="s">
        <v>270</v>
      </c>
      <c r="D158" s="4" t="s">
        <v>489</v>
      </c>
      <c r="E158" s="4">
        <v>16.0</v>
      </c>
      <c r="F158" s="4">
        <v>0.0</v>
      </c>
      <c r="G158" s="4">
        <v>15.0</v>
      </c>
      <c r="H158" s="4">
        <v>303.0</v>
      </c>
    </row>
    <row r="159" ht="15.75" customHeight="1">
      <c r="A159" s="4" t="s">
        <v>271</v>
      </c>
      <c r="B159" s="4" t="s">
        <v>16</v>
      </c>
    </row>
    <row r="160" ht="15.75" customHeight="1">
      <c r="A160" s="4" t="s">
        <v>272</v>
      </c>
      <c r="B160" s="4" t="s">
        <v>35</v>
      </c>
    </row>
    <row r="161" ht="15.75" customHeight="1">
      <c r="A161" s="4" t="s">
        <v>273</v>
      </c>
      <c r="B161" s="4" t="s">
        <v>43</v>
      </c>
      <c r="C161" s="4" t="s">
        <v>273</v>
      </c>
      <c r="D161" s="4" t="s">
        <v>43</v>
      </c>
      <c r="E161" s="4">
        <v>16.0</v>
      </c>
      <c r="F161" s="4">
        <v>170.0</v>
      </c>
      <c r="G161" s="4">
        <v>0.0</v>
      </c>
      <c r="H161" s="4">
        <v>30.0</v>
      </c>
    </row>
    <row r="162" ht="15.75" customHeight="1">
      <c r="A162" s="4" t="s">
        <v>274</v>
      </c>
      <c r="B162" s="4" t="s">
        <v>22</v>
      </c>
      <c r="C162" s="4" t="s">
        <v>274</v>
      </c>
      <c r="D162" s="4" t="s">
        <v>22</v>
      </c>
      <c r="E162" s="4">
        <v>7.0</v>
      </c>
      <c r="F162" s="4">
        <v>0.0</v>
      </c>
      <c r="G162" s="4">
        <v>30.0</v>
      </c>
      <c r="H162" s="4">
        <v>29.0</v>
      </c>
    </row>
    <row r="163" ht="15.75" customHeight="1">
      <c r="A163" s="4" t="s">
        <v>275</v>
      </c>
      <c r="B163" s="4" t="s">
        <v>64</v>
      </c>
      <c r="C163" s="4" t="s">
        <v>275</v>
      </c>
      <c r="D163" s="4" t="s">
        <v>64</v>
      </c>
      <c r="E163" s="4">
        <v>16.0</v>
      </c>
      <c r="F163" s="4">
        <v>1058.0</v>
      </c>
      <c r="G163" s="4">
        <v>0.0</v>
      </c>
      <c r="H163" s="4">
        <v>76.0</v>
      </c>
    </row>
    <row r="164" ht="15.75" customHeight="1">
      <c r="A164" s="4" t="s">
        <v>276</v>
      </c>
      <c r="B164" s="4" t="s">
        <v>40</v>
      </c>
      <c r="C164" s="4" t="s">
        <v>276</v>
      </c>
      <c r="D164" s="4" t="s">
        <v>493</v>
      </c>
      <c r="E164" s="4">
        <v>7.0</v>
      </c>
      <c r="F164" s="4">
        <v>95.0</v>
      </c>
      <c r="G164" s="4">
        <v>0.0</v>
      </c>
      <c r="H164" s="4">
        <v>19.0</v>
      </c>
    </row>
    <row r="165" ht="15.75" customHeight="1">
      <c r="A165" s="4" t="s">
        <v>278</v>
      </c>
      <c r="B165" s="4" t="s">
        <v>61</v>
      </c>
    </row>
    <row r="166" ht="15.75" customHeight="1">
      <c r="A166" s="4" t="s">
        <v>279</v>
      </c>
      <c r="B166" s="4" t="s">
        <v>64</v>
      </c>
      <c r="C166" s="4" t="s">
        <v>279</v>
      </c>
      <c r="D166" s="4" t="s">
        <v>490</v>
      </c>
      <c r="E166" s="4">
        <v>16.0</v>
      </c>
      <c r="F166" s="4">
        <v>1102.0</v>
      </c>
      <c r="G166" s="4">
        <v>0.0</v>
      </c>
      <c r="H166" s="4">
        <v>76.0</v>
      </c>
    </row>
    <row r="167" ht="15.75" customHeight="1">
      <c r="A167" s="4" t="s">
        <v>280</v>
      </c>
      <c r="B167" s="4" t="s">
        <v>19</v>
      </c>
    </row>
    <row r="168" ht="15.75" customHeight="1">
      <c r="A168" s="4" t="s">
        <v>282</v>
      </c>
      <c r="B168" s="4" t="s">
        <v>40</v>
      </c>
      <c r="C168" s="4" t="s">
        <v>282</v>
      </c>
      <c r="D168" s="4" t="s">
        <v>493</v>
      </c>
      <c r="E168" s="4">
        <v>16.0</v>
      </c>
      <c r="F168" s="4">
        <v>1135.0</v>
      </c>
      <c r="G168" s="4">
        <v>0.0</v>
      </c>
      <c r="H168" s="4">
        <v>71.0</v>
      </c>
    </row>
    <row r="169" ht="15.75" customHeight="1">
      <c r="A169" s="4" t="s">
        <v>284</v>
      </c>
      <c r="B169" s="4" t="s">
        <v>37</v>
      </c>
      <c r="C169" s="4" t="s">
        <v>284</v>
      </c>
      <c r="D169" s="4" t="s">
        <v>37</v>
      </c>
      <c r="E169" s="4">
        <v>7.0</v>
      </c>
      <c r="F169" s="4">
        <v>0.0</v>
      </c>
      <c r="G169" s="4">
        <v>149.0</v>
      </c>
      <c r="H169" s="4">
        <v>44.0</v>
      </c>
    </row>
    <row r="170" ht="15.75" customHeight="1">
      <c r="A170" s="4" t="s">
        <v>285</v>
      </c>
      <c r="B170" s="4" t="s">
        <v>16</v>
      </c>
      <c r="C170" s="4" t="s">
        <v>285</v>
      </c>
      <c r="D170" s="4" t="s">
        <v>16</v>
      </c>
      <c r="E170" s="4">
        <v>16.0</v>
      </c>
      <c r="F170" s="4">
        <v>0.0</v>
      </c>
      <c r="G170" s="4">
        <v>245.0</v>
      </c>
      <c r="H170" s="4">
        <v>176.0</v>
      </c>
    </row>
    <row r="171" ht="15.75" customHeight="1">
      <c r="A171" s="4" t="s">
        <v>286</v>
      </c>
      <c r="B171" s="4" t="s">
        <v>43</v>
      </c>
      <c r="C171" s="4" t="s">
        <v>286</v>
      </c>
      <c r="D171" s="4" t="s">
        <v>43</v>
      </c>
      <c r="E171" s="4">
        <v>13.0</v>
      </c>
      <c r="F171" s="4">
        <v>677.0</v>
      </c>
      <c r="G171" s="4">
        <v>0.0</v>
      </c>
      <c r="H171" s="4">
        <v>0.0</v>
      </c>
    </row>
    <row r="172" ht="15.75" customHeight="1">
      <c r="A172" s="4" t="s">
        <v>287</v>
      </c>
      <c r="B172" s="4" t="s">
        <v>97</v>
      </c>
      <c r="C172" s="4" t="s">
        <v>287</v>
      </c>
      <c r="D172" s="4" t="s">
        <v>97</v>
      </c>
      <c r="E172" s="4">
        <v>16.0</v>
      </c>
      <c r="F172" s="4">
        <v>192.0</v>
      </c>
      <c r="G172" s="4">
        <v>0.0</v>
      </c>
      <c r="H172" s="4">
        <v>131.0</v>
      </c>
    </row>
    <row r="173" ht="15.75" customHeight="1">
      <c r="A173" s="4" t="s">
        <v>288</v>
      </c>
      <c r="B173" s="4" t="s">
        <v>16</v>
      </c>
      <c r="C173" s="4" t="s">
        <v>288</v>
      </c>
      <c r="D173" s="4" t="s">
        <v>16</v>
      </c>
      <c r="E173" s="4">
        <v>16.0</v>
      </c>
      <c r="F173" s="4">
        <v>0.0</v>
      </c>
      <c r="G173" s="4">
        <v>599.0</v>
      </c>
      <c r="H173" s="4">
        <v>123.0</v>
      </c>
    </row>
    <row r="174" ht="15.75" customHeight="1">
      <c r="A174" s="4" t="s">
        <v>289</v>
      </c>
      <c r="B174" s="4" t="s">
        <v>67</v>
      </c>
    </row>
    <row r="175" ht="15.75" customHeight="1">
      <c r="A175" s="4" t="s">
        <v>290</v>
      </c>
      <c r="B175" s="4" t="s">
        <v>291</v>
      </c>
    </row>
    <row r="176" ht="15.75" customHeight="1">
      <c r="A176" s="4" t="s">
        <v>293</v>
      </c>
      <c r="B176" s="4" t="s">
        <v>64</v>
      </c>
      <c r="C176" s="4" t="s">
        <v>293</v>
      </c>
      <c r="D176" s="4" t="s">
        <v>490</v>
      </c>
      <c r="E176" s="4">
        <v>5.0</v>
      </c>
      <c r="F176" s="4">
        <v>272.0</v>
      </c>
      <c r="G176" s="4">
        <v>0.0</v>
      </c>
      <c r="H176" s="4">
        <v>6.0</v>
      </c>
    </row>
    <row r="177" ht="15.75" customHeight="1">
      <c r="A177" s="4" t="s">
        <v>294</v>
      </c>
      <c r="B177" s="4" t="s">
        <v>64</v>
      </c>
    </row>
    <row r="178" ht="15.75" customHeight="1">
      <c r="A178" s="4" t="s">
        <v>296</v>
      </c>
      <c r="B178" s="4" t="s">
        <v>37</v>
      </c>
      <c r="C178" s="4" t="s">
        <v>296</v>
      </c>
      <c r="D178" s="4" t="s">
        <v>37</v>
      </c>
      <c r="E178" s="4">
        <v>14.0</v>
      </c>
      <c r="F178" s="4">
        <v>0.0</v>
      </c>
      <c r="G178" s="4">
        <v>302.0</v>
      </c>
      <c r="H178" s="4">
        <v>40.0</v>
      </c>
    </row>
    <row r="179" ht="15.75" customHeight="1">
      <c r="A179" s="4" t="s">
        <v>297</v>
      </c>
      <c r="B179" s="4" t="s">
        <v>64</v>
      </c>
    </row>
    <row r="180" ht="15.75" customHeight="1">
      <c r="A180" s="4" t="s">
        <v>299</v>
      </c>
      <c r="B180" s="4" t="s">
        <v>13</v>
      </c>
      <c r="C180" s="4" t="s">
        <v>299</v>
      </c>
      <c r="D180" s="4" t="s">
        <v>489</v>
      </c>
      <c r="E180" s="4">
        <v>13.0</v>
      </c>
      <c r="F180" s="4">
        <v>0.0</v>
      </c>
      <c r="G180" s="4">
        <v>524.0</v>
      </c>
      <c r="H180" s="4">
        <v>107.0</v>
      </c>
    </row>
    <row r="181" ht="15.75" customHeight="1">
      <c r="A181" s="4" t="s">
        <v>300</v>
      </c>
      <c r="B181" s="4" t="s">
        <v>16</v>
      </c>
    </row>
    <row r="182" ht="15.75" customHeight="1">
      <c r="A182" s="4" t="s">
        <v>301</v>
      </c>
      <c r="B182" s="4" t="s">
        <v>19</v>
      </c>
    </row>
    <row r="183" ht="15.75" customHeight="1">
      <c r="A183" s="4" t="s">
        <v>302</v>
      </c>
      <c r="B183" s="4" t="s">
        <v>43</v>
      </c>
    </row>
    <row r="184" ht="15.75" customHeight="1">
      <c r="A184" s="4" t="s">
        <v>303</v>
      </c>
      <c r="B184" s="4" t="s">
        <v>37</v>
      </c>
      <c r="C184" s="4" t="s">
        <v>303</v>
      </c>
      <c r="D184" s="4" t="s">
        <v>37</v>
      </c>
      <c r="E184" s="4">
        <v>10.0</v>
      </c>
      <c r="F184" s="4">
        <v>0.0</v>
      </c>
      <c r="G184" s="4">
        <v>164.0</v>
      </c>
      <c r="H184" s="4">
        <v>73.0</v>
      </c>
    </row>
    <row r="185" ht="15.75" customHeight="1">
      <c r="A185" s="4" t="s">
        <v>304</v>
      </c>
      <c r="B185" s="4" t="s">
        <v>19</v>
      </c>
    </row>
    <row r="186" ht="15.75" customHeight="1">
      <c r="A186" s="4" t="s">
        <v>305</v>
      </c>
      <c r="B186" s="4" t="s">
        <v>40</v>
      </c>
    </row>
    <row r="187" ht="15.75" customHeight="1">
      <c r="A187" s="4" t="s">
        <v>307</v>
      </c>
      <c r="B187" s="4" t="s">
        <v>19</v>
      </c>
      <c r="C187" s="4" t="s">
        <v>307</v>
      </c>
      <c r="D187" s="4" t="s">
        <v>19</v>
      </c>
      <c r="E187" s="4">
        <v>12.0</v>
      </c>
      <c r="F187" s="4">
        <v>159.0</v>
      </c>
      <c r="G187" s="4">
        <v>0.0</v>
      </c>
      <c r="H187" s="4">
        <v>126.0</v>
      </c>
    </row>
    <row r="188" ht="15.75" customHeight="1">
      <c r="A188" s="4" t="s">
        <v>308</v>
      </c>
      <c r="B188" s="4" t="s">
        <v>97</v>
      </c>
      <c r="C188" s="4" t="s">
        <v>308</v>
      </c>
      <c r="D188" s="4" t="s">
        <v>97</v>
      </c>
      <c r="E188" s="4">
        <v>12.0</v>
      </c>
      <c r="F188" s="4">
        <v>109.0</v>
      </c>
      <c r="G188" s="4">
        <v>0.0</v>
      </c>
      <c r="H188" s="4">
        <v>171.0</v>
      </c>
    </row>
    <row r="189" ht="15.75" customHeight="1">
      <c r="A189" s="4" t="s">
        <v>310</v>
      </c>
      <c r="B189" s="4" t="s">
        <v>19</v>
      </c>
    </row>
    <row r="190" ht="15.75" customHeight="1">
      <c r="A190" s="4" t="s">
        <v>312</v>
      </c>
      <c r="B190" s="4" t="s">
        <v>19</v>
      </c>
      <c r="C190" s="4" t="s">
        <v>312</v>
      </c>
      <c r="D190" s="4" t="s">
        <v>19</v>
      </c>
      <c r="E190" s="4">
        <v>12.0</v>
      </c>
      <c r="F190" s="4">
        <v>313.0</v>
      </c>
      <c r="G190" s="4">
        <v>0.0</v>
      </c>
      <c r="H190" s="4">
        <v>72.0</v>
      </c>
    </row>
    <row r="191" ht="15.75" customHeight="1">
      <c r="A191" s="4" t="s">
        <v>313</v>
      </c>
      <c r="B191" s="4" t="s">
        <v>61</v>
      </c>
      <c r="C191" s="4" t="s">
        <v>313</v>
      </c>
      <c r="D191" s="4" t="s">
        <v>61</v>
      </c>
      <c r="E191" s="4">
        <v>3.0</v>
      </c>
      <c r="F191" s="4">
        <v>76.0</v>
      </c>
      <c r="G191" s="4">
        <v>0.0</v>
      </c>
      <c r="H191" s="4">
        <v>0.0</v>
      </c>
    </row>
    <row r="192" ht="15.75" customHeight="1">
      <c r="A192" s="4" t="s">
        <v>314</v>
      </c>
      <c r="B192" s="4" t="s">
        <v>52</v>
      </c>
      <c r="C192" s="4" t="s">
        <v>314</v>
      </c>
      <c r="D192" s="4" t="s">
        <v>169</v>
      </c>
      <c r="E192" s="4">
        <v>16.0</v>
      </c>
      <c r="F192" s="4">
        <v>0.0</v>
      </c>
      <c r="G192" s="4">
        <v>1011.0</v>
      </c>
      <c r="H192" s="4">
        <v>147.0</v>
      </c>
    </row>
    <row r="193" ht="15.75" customHeight="1">
      <c r="A193" s="4" t="s">
        <v>315</v>
      </c>
      <c r="B193" s="4" t="s">
        <v>97</v>
      </c>
    </row>
    <row r="194" ht="15.75" customHeight="1">
      <c r="A194" s="4" t="s">
        <v>317</v>
      </c>
      <c r="B194" s="4" t="s">
        <v>61</v>
      </c>
    </row>
    <row r="195" ht="15.75" customHeight="1">
      <c r="A195" s="4" t="s">
        <v>319</v>
      </c>
      <c r="B195" s="4" t="s">
        <v>82</v>
      </c>
    </row>
    <row r="196" ht="15.75" customHeight="1">
      <c r="A196" s="4" t="s">
        <v>320</v>
      </c>
      <c r="B196" s="4" t="s">
        <v>43</v>
      </c>
      <c r="C196" s="4" t="s">
        <v>320</v>
      </c>
      <c r="D196" s="4" t="s">
        <v>43</v>
      </c>
      <c r="E196" s="4">
        <v>2.0</v>
      </c>
      <c r="F196" s="4">
        <v>0.0</v>
      </c>
      <c r="G196" s="4">
        <v>0.0</v>
      </c>
      <c r="H196" s="4">
        <v>5.0</v>
      </c>
    </row>
    <row r="197" ht="15.75" customHeight="1">
      <c r="A197" s="4" t="s">
        <v>321</v>
      </c>
      <c r="B197" s="4" t="s">
        <v>64</v>
      </c>
      <c r="C197" s="4" t="s">
        <v>321</v>
      </c>
      <c r="D197" s="4" t="s">
        <v>490</v>
      </c>
      <c r="E197" s="4">
        <v>5.0</v>
      </c>
      <c r="F197" s="4">
        <v>173.0</v>
      </c>
      <c r="G197" s="4">
        <v>0.0</v>
      </c>
      <c r="H197" s="4">
        <v>6.0</v>
      </c>
    </row>
    <row r="198" ht="15.75" customHeight="1">
      <c r="A198" s="4" t="s">
        <v>322</v>
      </c>
      <c r="B198" s="4" t="s">
        <v>16</v>
      </c>
      <c r="C198" s="4" t="s">
        <v>322</v>
      </c>
      <c r="D198" s="4" t="s">
        <v>16</v>
      </c>
      <c r="E198" s="4">
        <v>16.0</v>
      </c>
      <c r="F198" s="4">
        <v>0.0</v>
      </c>
      <c r="G198" s="4">
        <v>417.0</v>
      </c>
      <c r="H198" s="4">
        <v>238.0</v>
      </c>
    </row>
    <row r="199" ht="15.75" customHeight="1">
      <c r="A199" s="4" t="s">
        <v>323</v>
      </c>
      <c r="B199" s="4" t="s">
        <v>37</v>
      </c>
      <c r="C199" s="4" t="s">
        <v>323</v>
      </c>
      <c r="D199" s="4" t="s">
        <v>37</v>
      </c>
      <c r="E199" s="4">
        <v>15.0</v>
      </c>
      <c r="F199" s="4">
        <v>0.0</v>
      </c>
      <c r="G199" s="4">
        <v>119.0</v>
      </c>
      <c r="H199" s="4">
        <v>202.0</v>
      </c>
    </row>
    <row r="200" ht="15.75" customHeight="1">
      <c r="A200" s="4" t="s">
        <v>324</v>
      </c>
      <c r="B200" s="4" t="s">
        <v>43</v>
      </c>
    </row>
    <row r="201" ht="15.75" customHeight="1">
      <c r="A201" s="4" t="s">
        <v>325</v>
      </c>
      <c r="B201" s="4" t="s">
        <v>35</v>
      </c>
      <c r="C201" s="4" t="s">
        <v>325</v>
      </c>
      <c r="D201" s="4" t="s">
        <v>489</v>
      </c>
      <c r="E201" s="4">
        <v>14.0</v>
      </c>
      <c r="F201" s="4">
        <v>0.0</v>
      </c>
      <c r="G201" s="4">
        <v>11.0</v>
      </c>
      <c r="H201" s="4">
        <v>265.0</v>
      </c>
    </row>
    <row r="202" ht="15.75" customHeight="1">
      <c r="A202" s="4" t="s">
        <v>326</v>
      </c>
      <c r="B202" s="4" t="s">
        <v>43</v>
      </c>
    </row>
    <row r="203" ht="15.75" customHeight="1">
      <c r="A203" s="4" t="s">
        <v>328</v>
      </c>
      <c r="B203" s="4" t="s">
        <v>16</v>
      </c>
    </row>
    <row r="204" ht="15.75" customHeight="1">
      <c r="A204" s="4" t="s">
        <v>329</v>
      </c>
      <c r="B204" s="4" t="s">
        <v>43</v>
      </c>
      <c r="C204" s="4" t="s">
        <v>329</v>
      </c>
      <c r="D204" s="4" t="s">
        <v>43</v>
      </c>
      <c r="E204" s="4">
        <v>3.0</v>
      </c>
      <c r="F204" s="4">
        <v>9.0</v>
      </c>
      <c r="G204" s="4">
        <v>0.0</v>
      </c>
      <c r="H204" s="4">
        <v>30.0</v>
      </c>
    </row>
    <row r="205" ht="15.75" customHeight="1">
      <c r="A205" s="4" t="s">
        <v>330</v>
      </c>
      <c r="B205" s="4" t="s">
        <v>61</v>
      </c>
      <c r="C205" s="4" t="s">
        <v>330</v>
      </c>
      <c r="D205" s="4" t="s">
        <v>61</v>
      </c>
      <c r="E205" s="4">
        <v>13.0</v>
      </c>
      <c r="F205" s="4">
        <v>842.0</v>
      </c>
      <c r="G205" s="4">
        <v>0.0</v>
      </c>
      <c r="H205" s="4">
        <v>0.0</v>
      </c>
    </row>
    <row r="206" ht="15.75" customHeight="1">
      <c r="A206" s="4" t="s">
        <v>331</v>
      </c>
      <c r="B206" s="4" t="s">
        <v>43</v>
      </c>
      <c r="C206" s="4" t="s">
        <v>331</v>
      </c>
      <c r="D206" s="4" t="s">
        <v>43</v>
      </c>
      <c r="E206" s="4">
        <v>8.0</v>
      </c>
      <c r="F206" s="4">
        <v>155.0</v>
      </c>
      <c r="G206" s="4">
        <v>0.0</v>
      </c>
      <c r="H206" s="4">
        <v>20.0</v>
      </c>
    </row>
    <row r="207" ht="15.75" customHeight="1">
      <c r="A207" s="4" t="s">
        <v>332</v>
      </c>
      <c r="B207" s="4" t="s">
        <v>43</v>
      </c>
      <c r="C207" s="4" t="s">
        <v>332</v>
      </c>
      <c r="D207" s="4" t="s">
        <v>43</v>
      </c>
      <c r="E207" s="4">
        <v>16.0</v>
      </c>
      <c r="F207" s="4">
        <v>312.0</v>
      </c>
      <c r="G207" s="4">
        <v>0.0</v>
      </c>
      <c r="H207" s="4">
        <v>128.0</v>
      </c>
    </row>
    <row r="208" ht="15.75" customHeight="1">
      <c r="A208" s="4" t="s">
        <v>334</v>
      </c>
      <c r="B208" s="4" t="s">
        <v>43</v>
      </c>
    </row>
    <row r="209" ht="15.75" customHeight="1">
      <c r="A209" s="4" t="s">
        <v>336</v>
      </c>
      <c r="B209" s="4" t="s">
        <v>22</v>
      </c>
      <c r="C209" s="4" t="s">
        <v>336</v>
      </c>
      <c r="D209" s="4" t="s">
        <v>22</v>
      </c>
      <c r="E209" s="4">
        <v>4.0</v>
      </c>
      <c r="F209" s="4">
        <v>0.0</v>
      </c>
      <c r="G209" s="4">
        <v>71.0</v>
      </c>
      <c r="H209" s="4">
        <v>26.0</v>
      </c>
    </row>
    <row r="210" ht="15.75" customHeight="1">
      <c r="A210" s="4" t="s">
        <v>338</v>
      </c>
      <c r="B210" s="4" t="s">
        <v>97</v>
      </c>
      <c r="C210" s="4" t="s">
        <v>338</v>
      </c>
      <c r="D210" s="4" t="s">
        <v>97</v>
      </c>
      <c r="E210" s="4">
        <v>16.0</v>
      </c>
      <c r="F210" s="4">
        <v>592.0</v>
      </c>
      <c r="G210" s="4">
        <v>0.0</v>
      </c>
      <c r="H210" s="4">
        <v>180.0</v>
      </c>
    </row>
    <row r="211" ht="15.75" customHeight="1">
      <c r="A211" s="4" t="s">
        <v>339</v>
      </c>
      <c r="B211" s="4" t="s">
        <v>35</v>
      </c>
    </row>
    <row r="212" ht="15.75" customHeight="1">
      <c r="A212" s="4" t="s">
        <v>340</v>
      </c>
      <c r="B212" s="4" t="s">
        <v>22</v>
      </c>
    </row>
    <row r="213" ht="15.75" customHeight="1">
      <c r="A213" s="4" t="s">
        <v>342</v>
      </c>
      <c r="B213" s="4" t="s">
        <v>64</v>
      </c>
      <c r="C213" s="4" t="s">
        <v>342</v>
      </c>
      <c r="D213" s="4" t="s">
        <v>490</v>
      </c>
      <c r="E213" s="4">
        <v>1.0</v>
      </c>
      <c r="F213" s="4">
        <v>13.0</v>
      </c>
      <c r="G213" s="4">
        <v>0.0</v>
      </c>
      <c r="H213" s="4">
        <v>1.0</v>
      </c>
    </row>
    <row r="214" ht="15.75" customHeight="1">
      <c r="A214" s="4" t="s">
        <v>343</v>
      </c>
      <c r="B214" s="4" t="s">
        <v>97</v>
      </c>
      <c r="C214" s="4" t="s">
        <v>343</v>
      </c>
      <c r="D214" s="4" t="s">
        <v>97</v>
      </c>
      <c r="E214" s="4">
        <v>16.0</v>
      </c>
      <c r="F214" s="4">
        <v>75.0</v>
      </c>
      <c r="G214" s="4">
        <v>0.0</v>
      </c>
      <c r="H214" s="4">
        <v>59.0</v>
      </c>
    </row>
    <row r="215" ht="15.75" customHeight="1">
      <c r="A215" s="4" t="s">
        <v>344</v>
      </c>
      <c r="B215" s="4" t="s">
        <v>35</v>
      </c>
      <c r="C215" s="4" t="s">
        <v>344</v>
      </c>
      <c r="D215" s="4" t="s">
        <v>489</v>
      </c>
      <c r="E215" s="4">
        <v>4.0</v>
      </c>
      <c r="F215" s="4">
        <v>0.0</v>
      </c>
      <c r="G215" s="4">
        <v>10.0</v>
      </c>
      <c r="H215" s="4">
        <v>55.0</v>
      </c>
    </row>
    <row r="216" ht="15.75" customHeight="1">
      <c r="A216" s="4" t="s">
        <v>345</v>
      </c>
      <c r="B216" s="4" t="s">
        <v>16</v>
      </c>
    </row>
    <row r="217" ht="15.75" customHeight="1">
      <c r="A217" s="4" t="s">
        <v>346</v>
      </c>
      <c r="B217" s="4" t="s">
        <v>64</v>
      </c>
    </row>
    <row r="218" ht="15.75" customHeight="1">
      <c r="A218" s="4" t="s">
        <v>348</v>
      </c>
      <c r="B218" s="4" t="s">
        <v>43</v>
      </c>
    </row>
    <row r="219" ht="15.75" customHeight="1">
      <c r="A219" s="4" t="s">
        <v>349</v>
      </c>
      <c r="B219" s="4" t="s">
        <v>64</v>
      </c>
    </row>
    <row r="220" ht="15.75" customHeight="1">
      <c r="A220" s="4" t="s">
        <v>350</v>
      </c>
      <c r="B220" s="4" t="s">
        <v>82</v>
      </c>
    </row>
    <row r="221" ht="15.75" customHeight="1">
      <c r="A221" s="4" t="s">
        <v>351</v>
      </c>
      <c r="B221" s="4" t="s">
        <v>97</v>
      </c>
    </row>
    <row r="222" ht="15.75" customHeight="1">
      <c r="A222" s="4" t="s">
        <v>352</v>
      </c>
      <c r="B222" s="4" t="s">
        <v>52</v>
      </c>
    </row>
    <row r="223" ht="15.75" customHeight="1">
      <c r="A223" s="4" t="s">
        <v>354</v>
      </c>
      <c r="B223" s="4" t="s">
        <v>19</v>
      </c>
      <c r="C223" s="4" t="s">
        <v>354</v>
      </c>
      <c r="D223" s="4" t="s">
        <v>19</v>
      </c>
      <c r="E223" s="4">
        <v>6.0</v>
      </c>
      <c r="F223" s="4">
        <v>60.0</v>
      </c>
      <c r="G223" s="4">
        <v>0.0</v>
      </c>
      <c r="H223" s="4">
        <v>8.0</v>
      </c>
    </row>
    <row r="224" ht="15.75" customHeight="1">
      <c r="A224" s="4" t="s">
        <v>355</v>
      </c>
      <c r="B224" s="4" t="s">
        <v>43</v>
      </c>
      <c r="C224" s="4" t="s">
        <v>355</v>
      </c>
      <c r="D224" s="4" t="s">
        <v>43</v>
      </c>
      <c r="E224" s="4">
        <v>1.0</v>
      </c>
      <c r="F224" s="4">
        <v>9.0</v>
      </c>
      <c r="G224" s="4">
        <v>0.0</v>
      </c>
      <c r="H224" s="4">
        <v>0.0</v>
      </c>
    </row>
    <row r="225" ht="15.75" customHeight="1">
      <c r="A225" s="4" t="s">
        <v>357</v>
      </c>
      <c r="B225" s="4" t="s">
        <v>64</v>
      </c>
    </row>
    <row r="226" ht="15.75" customHeight="1">
      <c r="A226" s="4" t="s">
        <v>358</v>
      </c>
      <c r="B226" s="4" t="s">
        <v>43</v>
      </c>
      <c r="C226" s="4" t="s">
        <v>358</v>
      </c>
      <c r="D226" s="4" t="s">
        <v>43</v>
      </c>
      <c r="E226" s="4">
        <v>1.0</v>
      </c>
      <c r="F226" s="4">
        <v>0.0</v>
      </c>
      <c r="G226" s="4">
        <v>0.0</v>
      </c>
      <c r="H226" s="4">
        <v>17.0</v>
      </c>
    </row>
    <row r="227" ht="15.75" customHeight="1">
      <c r="A227" s="4" t="s">
        <v>359</v>
      </c>
      <c r="B227" s="4" t="s">
        <v>64</v>
      </c>
      <c r="C227" s="4" t="s">
        <v>359</v>
      </c>
      <c r="D227" s="4" t="s">
        <v>490</v>
      </c>
      <c r="E227" s="4">
        <v>16.0</v>
      </c>
      <c r="F227" s="4">
        <v>131.0</v>
      </c>
      <c r="G227" s="4">
        <v>0.0</v>
      </c>
      <c r="H227" s="4">
        <v>67.0</v>
      </c>
    </row>
    <row r="228" ht="15.75" customHeight="1">
      <c r="A228" s="4" t="s">
        <v>360</v>
      </c>
      <c r="B228" s="4" t="s">
        <v>43</v>
      </c>
    </row>
    <row r="229" ht="15.75" customHeight="1">
      <c r="A229" s="4" t="s">
        <v>361</v>
      </c>
      <c r="B229" s="4" t="s">
        <v>16</v>
      </c>
      <c r="C229" s="4" t="s">
        <v>361</v>
      </c>
      <c r="D229" s="4" t="s">
        <v>16</v>
      </c>
      <c r="E229" s="4">
        <v>16.0</v>
      </c>
      <c r="F229" s="4">
        <v>0.0</v>
      </c>
      <c r="G229" s="4">
        <v>569.0</v>
      </c>
      <c r="H229" s="4">
        <v>215.0</v>
      </c>
    </row>
    <row r="230" ht="15.75" customHeight="1">
      <c r="A230" s="4" t="s">
        <v>363</v>
      </c>
      <c r="B230" s="4" t="s">
        <v>169</v>
      </c>
      <c r="C230" s="4" t="s">
        <v>363</v>
      </c>
      <c r="D230" s="4" t="s">
        <v>492</v>
      </c>
      <c r="E230" s="4">
        <v>12.0</v>
      </c>
      <c r="F230" s="4">
        <v>0.0</v>
      </c>
      <c r="G230" s="4">
        <v>295.0</v>
      </c>
      <c r="H230" s="4">
        <v>97.0</v>
      </c>
    </row>
    <row r="231" ht="15.75" customHeight="1">
      <c r="A231" s="4" t="s">
        <v>364</v>
      </c>
      <c r="B231" s="4" t="s">
        <v>19</v>
      </c>
      <c r="C231" s="4" t="s">
        <v>364</v>
      </c>
      <c r="D231" s="4" t="s">
        <v>19</v>
      </c>
      <c r="E231" s="4">
        <v>14.0</v>
      </c>
      <c r="F231" s="4">
        <v>910.0</v>
      </c>
      <c r="G231" s="4">
        <v>0.0</v>
      </c>
      <c r="H231" s="4">
        <v>45.0</v>
      </c>
    </row>
    <row r="232" ht="15.75" customHeight="1">
      <c r="A232" s="4" t="s">
        <v>365</v>
      </c>
      <c r="B232" s="4" t="s">
        <v>16</v>
      </c>
      <c r="C232" s="4" t="s">
        <v>365</v>
      </c>
      <c r="D232" s="4" t="s">
        <v>16</v>
      </c>
      <c r="E232" s="4">
        <v>9.0</v>
      </c>
      <c r="F232" s="4">
        <v>0.0</v>
      </c>
      <c r="G232" s="4">
        <v>15.0</v>
      </c>
      <c r="H232" s="4">
        <v>142.0</v>
      </c>
    </row>
    <row r="233" ht="15.75" customHeight="1">
      <c r="A233" s="4" t="s">
        <v>367</v>
      </c>
      <c r="B233" s="4" t="s">
        <v>19</v>
      </c>
      <c r="C233" s="4" t="s">
        <v>367</v>
      </c>
      <c r="D233" s="4" t="s">
        <v>19</v>
      </c>
      <c r="E233" s="4">
        <v>4.0</v>
      </c>
      <c r="F233" s="4">
        <v>3.0</v>
      </c>
      <c r="G233" s="4">
        <v>0.0</v>
      </c>
      <c r="H233" s="4">
        <v>26.0</v>
      </c>
    </row>
    <row r="234" ht="15.75" customHeight="1">
      <c r="A234" s="4" t="s">
        <v>368</v>
      </c>
      <c r="B234" s="4" t="s">
        <v>64</v>
      </c>
    </row>
    <row r="235" ht="15.75" customHeight="1">
      <c r="A235" s="4" t="s">
        <v>370</v>
      </c>
      <c r="B235" s="4" t="s">
        <v>52</v>
      </c>
      <c r="C235" s="4" t="s">
        <v>370</v>
      </c>
      <c r="D235" s="4" t="s">
        <v>492</v>
      </c>
      <c r="E235" s="4">
        <v>1.0</v>
      </c>
      <c r="F235" s="4">
        <v>0.0</v>
      </c>
      <c r="G235" s="4">
        <v>0.0</v>
      </c>
      <c r="H235" s="4">
        <v>15.0</v>
      </c>
    </row>
    <row r="236" ht="15.75" customHeight="1">
      <c r="A236" s="4" t="s">
        <v>372</v>
      </c>
      <c r="B236" s="4" t="s">
        <v>61</v>
      </c>
    </row>
    <row r="237" ht="15.75" customHeight="1">
      <c r="A237" s="4" t="s">
        <v>373</v>
      </c>
      <c r="B237" s="4" t="s">
        <v>19</v>
      </c>
      <c r="C237" s="4" t="s">
        <v>373</v>
      </c>
      <c r="D237" s="4" t="s">
        <v>19</v>
      </c>
      <c r="E237" s="4">
        <v>4.0</v>
      </c>
      <c r="F237" s="4">
        <v>24.0</v>
      </c>
      <c r="G237" s="4">
        <v>0.0</v>
      </c>
      <c r="H237" s="4">
        <f>21+7</f>
        <v>28</v>
      </c>
      <c r="I237" s="25" t="s">
        <v>373</v>
      </c>
      <c r="J237" s="25" t="s">
        <v>19</v>
      </c>
      <c r="K237" s="25">
        <v>1.0</v>
      </c>
      <c r="L237" s="25">
        <v>0.0</v>
      </c>
      <c r="M237" s="26">
        <v>0.0</v>
      </c>
      <c r="N237" s="25">
        <v>0.0</v>
      </c>
      <c r="O237" s="26">
        <v>0.0</v>
      </c>
      <c r="P237" s="25">
        <v>7.0</v>
      </c>
      <c r="Q237" s="27">
        <v>0.015</v>
      </c>
    </row>
    <row r="238" ht="15.75" customHeight="1">
      <c r="A238" s="4" t="s">
        <v>375</v>
      </c>
      <c r="B238" s="4" t="s">
        <v>19</v>
      </c>
    </row>
    <row r="239" ht="15.75" customHeight="1">
      <c r="A239" s="4" t="s">
        <v>376</v>
      </c>
      <c r="B239" s="4" t="s">
        <v>13</v>
      </c>
      <c r="C239" s="4" t="s">
        <v>376</v>
      </c>
      <c r="D239" s="4" t="s">
        <v>489</v>
      </c>
      <c r="E239" s="4">
        <v>7.0</v>
      </c>
      <c r="F239" s="4">
        <v>0.0</v>
      </c>
      <c r="G239" s="4">
        <v>0.0</v>
      </c>
      <c r="H239" s="4">
        <v>90.0</v>
      </c>
    </row>
    <row r="240" ht="15.75" customHeight="1">
      <c r="A240" s="4" t="s">
        <v>377</v>
      </c>
      <c r="B240" s="4" t="s">
        <v>37</v>
      </c>
    </row>
    <row r="241" ht="15.75" customHeight="1">
      <c r="A241" s="4" t="s">
        <v>378</v>
      </c>
      <c r="B241" s="4" t="s">
        <v>16</v>
      </c>
      <c r="C241" s="4" t="s">
        <v>378</v>
      </c>
      <c r="D241" s="4" t="s">
        <v>492</v>
      </c>
      <c r="E241" s="4">
        <v>2.0</v>
      </c>
      <c r="F241" s="4">
        <v>0.0</v>
      </c>
      <c r="G241" s="4">
        <v>3.0</v>
      </c>
      <c r="H241" s="4">
        <v>44.0</v>
      </c>
    </row>
    <row r="242" ht="15.75" customHeight="1">
      <c r="A242" s="4" t="s">
        <v>379</v>
      </c>
      <c r="B242" s="4" t="s">
        <v>35</v>
      </c>
    </row>
    <row r="243" ht="15.75" customHeight="1">
      <c r="A243" s="4" t="s">
        <v>380</v>
      </c>
      <c r="B243" s="4" t="s">
        <v>169</v>
      </c>
      <c r="C243" s="4" t="s">
        <v>380</v>
      </c>
      <c r="D243" s="4" t="s">
        <v>169</v>
      </c>
      <c r="E243" s="4">
        <v>14.0</v>
      </c>
      <c r="F243" s="4">
        <v>0.0</v>
      </c>
      <c r="G243" s="4">
        <v>190.0</v>
      </c>
      <c r="H243" s="4">
        <v>237.0</v>
      </c>
    </row>
    <row r="244" ht="15.75" customHeight="1">
      <c r="A244" s="4" t="s">
        <v>381</v>
      </c>
      <c r="B244" s="4" t="s">
        <v>22</v>
      </c>
      <c r="C244" s="4" t="s">
        <v>381</v>
      </c>
      <c r="D244" s="4" t="s">
        <v>22</v>
      </c>
      <c r="E244" s="4">
        <v>16.0</v>
      </c>
      <c r="F244" s="4">
        <v>0.0</v>
      </c>
      <c r="G244" s="4">
        <v>462.0</v>
      </c>
      <c r="H244" s="4">
        <v>115.0</v>
      </c>
    </row>
    <row r="245" ht="15.75" customHeight="1">
      <c r="A245" s="4" t="s">
        <v>382</v>
      </c>
      <c r="B245" s="4" t="s">
        <v>169</v>
      </c>
      <c r="C245" s="4" t="s">
        <v>382</v>
      </c>
      <c r="D245" s="4" t="s">
        <v>169</v>
      </c>
      <c r="E245" s="4">
        <v>16.0</v>
      </c>
      <c r="F245" s="4">
        <v>0.0</v>
      </c>
      <c r="G245" s="4">
        <v>11.0</v>
      </c>
      <c r="H245" s="4">
        <v>377.0</v>
      </c>
    </row>
    <row r="246" ht="15.75" customHeight="1">
      <c r="A246" s="4" t="s">
        <v>383</v>
      </c>
      <c r="B246" s="4" t="s">
        <v>22</v>
      </c>
      <c r="C246" s="4" t="s">
        <v>383</v>
      </c>
      <c r="D246" s="4" t="s">
        <v>22</v>
      </c>
      <c r="E246" s="4">
        <v>16.0</v>
      </c>
      <c r="F246" s="4">
        <v>6.0</v>
      </c>
      <c r="G246" s="4">
        <v>882.0</v>
      </c>
      <c r="H246" s="4">
        <v>74.0</v>
      </c>
    </row>
    <row r="247" ht="15.75" customHeight="1">
      <c r="A247" s="4" t="s">
        <v>385</v>
      </c>
      <c r="B247" s="4" t="s">
        <v>35</v>
      </c>
      <c r="C247" s="4" t="s">
        <v>385</v>
      </c>
      <c r="D247" s="4" t="s">
        <v>489</v>
      </c>
      <c r="E247" s="4">
        <v>15.0</v>
      </c>
      <c r="F247" s="4">
        <v>0.0</v>
      </c>
      <c r="G247" s="4">
        <v>577.0</v>
      </c>
      <c r="H247" s="4">
        <v>113.0</v>
      </c>
    </row>
    <row r="248" ht="15.75" customHeight="1">
      <c r="A248" s="4" t="s">
        <v>386</v>
      </c>
      <c r="B248" s="4" t="s">
        <v>37</v>
      </c>
      <c r="C248" s="4" t="s">
        <v>386</v>
      </c>
      <c r="D248" s="4" t="s">
        <v>37</v>
      </c>
      <c r="E248" s="4">
        <v>12.0</v>
      </c>
      <c r="F248" s="4">
        <v>0.0</v>
      </c>
      <c r="G248" s="4">
        <v>126.0</v>
      </c>
      <c r="H248" s="4">
        <v>67.0</v>
      </c>
    </row>
    <row r="249" ht="15.75" customHeight="1">
      <c r="A249" s="4" t="s">
        <v>387</v>
      </c>
      <c r="B249" s="4" t="s">
        <v>22</v>
      </c>
      <c r="C249" s="4" t="s">
        <v>387</v>
      </c>
      <c r="D249" s="4" t="s">
        <v>22</v>
      </c>
      <c r="E249" s="4">
        <v>16.0</v>
      </c>
      <c r="F249" s="4">
        <v>0.0</v>
      </c>
      <c r="G249" s="4">
        <v>604.0</v>
      </c>
      <c r="H249" s="4">
        <v>59.0</v>
      </c>
    </row>
    <row r="250" ht="15.75" customHeight="1">
      <c r="A250" s="4" t="s">
        <v>388</v>
      </c>
      <c r="B250" s="4" t="s">
        <v>19</v>
      </c>
      <c r="C250" s="4" t="s">
        <v>388</v>
      </c>
      <c r="D250" s="4" t="s">
        <v>19</v>
      </c>
      <c r="E250" s="4">
        <v>16.0</v>
      </c>
      <c r="F250" s="4">
        <v>188.0</v>
      </c>
      <c r="G250" s="4">
        <v>0.0</v>
      </c>
      <c r="H250" s="4">
        <v>237.0</v>
      </c>
    </row>
    <row r="251" ht="15.75" customHeight="1">
      <c r="A251" s="4" t="s">
        <v>389</v>
      </c>
      <c r="B251" s="4" t="s">
        <v>43</v>
      </c>
    </row>
    <row r="252" ht="15.75" customHeight="1">
      <c r="A252" s="4" t="s">
        <v>390</v>
      </c>
      <c r="B252" s="4" t="s">
        <v>43</v>
      </c>
      <c r="C252" s="4" t="s">
        <v>390</v>
      </c>
      <c r="D252" s="4" t="s">
        <v>43</v>
      </c>
      <c r="E252" s="4">
        <v>16.0</v>
      </c>
      <c r="F252" s="4">
        <v>131.0</v>
      </c>
      <c r="G252" s="4">
        <v>0.0</v>
      </c>
      <c r="H252" s="4">
        <v>138.0</v>
      </c>
    </row>
    <row r="253" ht="15.75" customHeight="1">
      <c r="A253" s="4" t="s">
        <v>391</v>
      </c>
      <c r="B253" s="4" t="s">
        <v>64</v>
      </c>
    </row>
    <row r="254" ht="15.75" customHeight="1">
      <c r="A254" s="4" t="s">
        <v>393</v>
      </c>
      <c r="B254" s="4" t="s">
        <v>13</v>
      </c>
      <c r="C254" s="4" t="s">
        <v>393</v>
      </c>
      <c r="D254" s="4" t="s">
        <v>489</v>
      </c>
      <c r="E254" s="4">
        <v>2.0</v>
      </c>
      <c r="F254" s="4">
        <v>0.0</v>
      </c>
      <c r="G254" s="4">
        <v>1.0</v>
      </c>
      <c r="H254" s="4">
        <v>10.0</v>
      </c>
    </row>
    <row r="255" ht="15.75" customHeight="1">
      <c r="A255" s="4" t="s">
        <v>394</v>
      </c>
      <c r="B255" s="4" t="s">
        <v>16</v>
      </c>
    </row>
    <row r="256" ht="15.75" customHeight="1">
      <c r="A256" s="4" t="s">
        <v>395</v>
      </c>
      <c r="B256" s="4" t="s">
        <v>22</v>
      </c>
      <c r="C256" s="4" t="s">
        <v>395</v>
      </c>
      <c r="D256" s="4" t="s">
        <v>491</v>
      </c>
      <c r="E256" s="4">
        <v>13.0</v>
      </c>
      <c r="F256" s="4">
        <v>0.0</v>
      </c>
      <c r="G256" s="4">
        <v>296.0</v>
      </c>
      <c r="H256" s="4">
        <v>8.0</v>
      </c>
    </row>
    <row r="257" ht="15.75" customHeight="1">
      <c r="A257" s="4" t="s">
        <v>396</v>
      </c>
      <c r="B257" s="4" t="s">
        <v>22</v>
      </c>
    </row>
    <row r="258" ht="15.75" customHeight="1">
      <c r="A258" s="4" t="s">
        <v>397</v>
      </c>
      <c r="B258" s="4" t="s">
        <v>82</v>
      </c>
    </row>
    <row r="259" ht="15.75" customHeight="1">
      <c r="A259" s="4" t="s">
        <v>398</v>
      </c>
      <c r="B259" s="4" t="s">
        <v>52</v>
      </c>
      <c r="C259" s="4" t="s">
        <v>398</v>
      </c>
      <c r="D259" s="4" t="s">
        <v>169</v>
      </c>
      <c r="E259" s="4">
        <v>10.0</v>
      </c>
      <c r="F259" s="4">
        <v>0.0</v>
      </c>
      <c r="G259" s="4">
        <v>650.0</v>
      </c>
      <c r="H259" s="4">
        <v>84.0</v>
      </c>
    </row>
    <row r="260" ht="15.75" customHeight="1">
      <c r="A260" s="4" t="s">
        <v>399</v>
      </c>
      <c r="B260" s="4" t="s">
        <v>19</v>
      </c>
    </row>
    <row r="261" ht="15.75" customHeight="1">
      <c r="A261" s="4" t="s">
        <v>400</v>
      </c>
      <c r="B261" s="4" t="s">
        <v>64</v>
      </c>
      <c r="C261" s="4" t="s">
        <v>400</v>
      </c>
      <c r="D261" s="4" t="s">
        <v>493</v>
      </c>
      <c r="E261" s="4">
        <v>1.0</v>
      </c>
      <c r="F261" s="4">
        <v>5.0</v>
      </c>
      <c r="G261" s="4">
        <v>0.0</v>
      </c>
      <c r="H261" s="4">
        <v>1.0</v>
      </c>
    </row>
    <row r="262" ht="15.75" customHeight="1">
      <c r="A262" s="4" t="s">
        <v>401</v>
      </c>
      <c r="B262" s="4" t="s">
        <v>19</v>
      </c>
    </row>
    <row r="263" ht="15.75" customHeight="1">
      <c r="A263" s="4" t="s">
        <v>402</v>
      </c>
      <c r="B263" s="4" t="s">
        <v>19</v>
      </c>
      <c r="C263" s="4" t="s">
        <v>402</v>
      </c>
      <c r="D263" s="4" t="s">
        <v>19</v>
      </c>
      <c r="E263" s="4">
        <v>13.0</v>
      </c>
      <c r="F263" s="4">
        <v>423.0</v>
      </c>
      <c r="G263" s="4">
        <v>0.0</v>
      </c>
      <c r="H263" s="4">
        <v>98.0</v>
      </c>
    </row>
    <row r="264" ht="15.75" customHeight="1">
      <c r="A264" s="4" t="s">
        <v>403</v>
      </c>
      <c r="B264" s="4" t="s">
        <v>19</v>
      </c>
      <c r="C264" s="4" t="s">
        <v>403</v>
      </c>
      <c r="D264" s="4" t="s">
        <v>19</v>
      </c>
      <c r="E264" s="4">
        <v>16.0</v>
      </c>
      <c r="F264" s="4">
        <v>679.0</v>
      </c>
      <c r="G264" s="4">
        <v>0.0</v>
      </c>
      <c r="H264" s="4">
        <v>39.0</v>
      </c>
    </row>
    <row r="265" ht="15.75" customHeight="1">
      <c r="A265" s="4" t="s">
        <v>404</v>
      </c>
      <c r="B265" s="4" t="s">
        <v>64</v>
      </c>
      <c r="C265" s="4" t="s">
        <v>404</v>
      </c>
      <c r="D265" s="4" t="s">
        <v>490</v>
      </c>
      <c r="E265" s="4">
        <v>6.0</v>
      </c>
      <c r="F265" s="4">
        <v>137.0</v>
      </c>
      <c r="G265" s="4">
        <v>0.0</v>
      </c>
      <c r="H265" s="4">
        <v>27.0</v>
      </c>
    </row>
    <row r="266" ht="15.75" customHeight="1">
      <c r="A266" s="4" t="s">
        <v>406</v>
      </c>
      <c r="B266" s="4" t="s">
        <v>16</v>
      </c>
    </row>
    <row r="267" ht="15.75" customHeight="1">
      <c r="A267" s="4" t="s">
        <v>407</v>
      </c>
      <c r="B267" s="4" t="s">
        <v>16</v>
      </c>
    </row>
    <row r="268" ht="15.75" customHeight="1">
      <c r="A268" s="4" t="s">
        <v>408</v>
      </c>
      <c r="B268" s="4" t="s">
        <v>43</v>
      </c>
      <c r="C268" s="4" t="s">
        <v>408</v>
      </c>
      <c r="D268" s="4" t="s">
        <v>43</v>
      </c>
      <c r="E268" s="4">
        <v>14.0</v>
      </c>
      <c r="F268" s="4">
        <v>48.0</v>
      </c>
      <c r="G268" s="4">
        <v>0.0</v>
      </c>
      <c r="H268" s="4">
        <v>249.0</v>
      </c>
    </row>
    <row r="269" ht="15.75" customHeight="1">
      <c r="A269" s="4" t="s">
        <v>409</v>
      </c>
      <c r="B269" s="4" t="s">
        <v>13</v>
      </c>
    </row>
    <row r="270" ht="15.75" customHeight="1">
      <c r="A270" s="4" t="s">
        <v>410</v>
      </c>
      <c r="B270" s="4" t="s">
        <v>67</v>
      </c>
      <c r="C270" s="4" t="s">
        <v>410</v>
      </c>
      <c r="D270" s="4" t="s">
        <v>67</v>
      </c>
      <c r="E270" s="4">
        <v>16.0</v>
      </c>
      <c r="F270" s="4">
        <v>371.0</v>
      </c>
      <c r="G270" s="4">
        <v>0.0</v>
      </c>
      <c r="H270" s="4">
        <v>85.0</v>
      </c>
    </row>
    <row r="271" ht="15.75" customHeight="1">
      <c r="A271" s="4" t="s">
        <v>412</v>
      </c>
      <c r="B271" s="4" t="s">
        <v>52</v>
      </c>
      <c r="C271" s="4" t="s">
        <v>412</v>
      </c>
      <c r="D271" s="4" t="s">
        <v>169</v>
      </c>
      <c r="E271" s="4">
        <v>16.0</v>
      </c>
      <c r="F271" s="4">
        <v>0.0</v>
      </c>
      <c r="G271" s="4">
        <v>198.0</v>
      </c>
      <c r="H271" s="4">
        <v>208.0</v>
      </c>
    </row>
    <row r="272" ht="15.75" customHeight="1">
      <c r="A272" s="4" t="s">
        <v>413</v>
      </c>
      <c r="B272" s="4" t="s">
        <v>37</v>
      </c>
      <c r="C272" s="4" t="s">
        <v>413</v>
      </c>
      <c r="D272" s="4" t="s">
        <v>489</v>
      </c>
      <c r="E272" s="4">
        <v>13.0</v>
      </c>
      <c r="F272" s="4">
        <v>0.0</v>
      </c>
      <c r="G272" s="4">
        <v>214.0</v>
      </c>
      <c r="H272" s="4">
        <v>93.0</v>
      </c>
    </row>
    <row r="273" ht="15.75" customHeight="1">
      <c r="A273" s="4" t="s">
        <v>414</v>
      </c>
      <c r="B273" s="4" t="s">
        <v>40</v>
      </c>
      <c r="C273" s="4" t="s">
        <v>414</v>
      </c>
      <c r="D273" s="4" t="s">
        <v>493</v>
      </c>
      <c r="E273" s="4">
        <v>2.0</v>
      </c>
      <c r="F273" s="4">
        <v>4.0</v>
      </c>
      <c r="G273" s="4">
        <v>0.0</v>
      </c>
      <c r="H273" s="4">
        <v>2.0</v>
      </c>
    </row>
    <row r="274" ht="15.75" customHeight="1">
      <c r="A274" s="4" t="s">
        <v>415</v>
      </c>
      <c r="B274" s="4" t="s">
        <v>82</v>
      </c>
      <c r="C274" s="4" t="s">
        <v>415</v>
      </c>
      <c r="D274" s="4" t="s">
        <v>82</v>
      </c>
      <c r="E274" s="4">
        <v>16.0</v>
      </c>
      <c r="F274" s="4">
        <v>998.0</v>
      </c>
      <c r="G274" s="4">
        <v>0.0</v>
      </c>
      <c r="H274" s="4">
        <v>58.0</v>
      </c>
    </row>
    <row r="275" ht="15.75" customHeight="1">
      <c r="A275" s="4" t="s">
        <v>416</v>
      </c>
      <c r="B275" s="4" t="s">
        <v>97</v>
      </c>
      <c r="C275" s="4" t="s">
        <v>416</v>
      </c>
      <c r="D275" s="4" t="s">
        <v>97</v>
      </c>
      <c r="E275" s="4">
        <v>1.0</v>
      </c>
      <c r="F275" s="4">
        <v>0.0</v>
      </c>
      <c r="G275" s="4">
        <v>0.0</v>
      </c>
      <c r="H275" s="4">
        <v>1.0</v>
      </c>
    </row>
    <row r="276" ht="15.75" customHeight="1">
      <c r="A276" s="4" t="s">
        <v>417</v>
      </c>
      <c r="B276" s="4" t="s">
        <v>35</v>
      </c>
    </row>
    <row r="277" ht="15.75" customHeight="1">
      <c r="A277" s="4" t="s">
        <v>418</v>
      </c>
      <c r="B277" s="4" t="s">
        <v>35</v>
      </c>
      <c r="C277" s="4" t="s">
        <v>418</v>
      </c>
      <c r="D277" s="4" t="s">
        <v>489</v>
      </c>
      <c r="E277" s="4">
        <v>5.0</v>
      </c>
      <c r="F277" s="4">
        <v>0.0</v>
      </c>
      <c r="G277" s="4">
        <v>15.0</v>
      </c>
      <c r="H277" s="4">
        <v>102.0</v>
      </c>
    </row>
    <row r="278" ht="15.75" customHeight="1">
      <c r="A278" s="4" t="s">
        <v>420</v>
      </c>
      <c r="B278" s="4" t="s">
        <v>61</v>
      </c>
    </row>
    <row r="279" ht="15.75" customHeight="1">
      <c r="A279" s="4" t="s">
        <v>421</v>
      </c>
      <c r="B279" s="4" t="s">
        <v>97</v>
      </c>
      <c r="C279" s="4" t="s">
        <v>421</v>
      </c>
      <c r="D279" s="4" t="s">
        <v>97</v>
      </c>
      <c r="E279" s="4">
        <v>15.0</v>
      </c>
      <c r="F279" s="4">
        <v>673.0</v>
      </c>
      <c r="G279" s="4">
        <v>0.0</v>
      </c>
      <c r="H279" s="4">
        <v>67.0</v>
      </c>
    </row>
    <row r="280" ht="15.75" customHeight="1">
      <c r="A280" s="4" t="s">
        <v>422</v>
      </c>
      <c r="B280" s="4" t="s">
        <v>61</v>
      </c>
    </row>
    <row r="281" ht="15.75" customHeight="1">
      <c r="A281" s="4" t="s">
        <v>423</v>
      </c>
      <c r="B281" s="4" t="s">
        <v>16</v>
      </c>
      <c r="C281" s="4" t="s">
        <v>423</v>
      </c>
      <c r="D281" s="4" t="s">
        <v>52</v>
      </c>
      <c r="E281" s="4">
        <v>13.0</v>
      </c>
      <c r="F281" s="4">
        <v>0.0</v>
      </c>
      <c r="G281" s="4">
        <v>779.0</v>
      </c>
      <c r="H281" s="4">
        <v>126.0</v>
      </c>
    </row>
    <row r="282" ht="15.75" customHeight="1">
      <c r="A282" s="4" t="s">
        <v>424</v>
      </c>
      <c r="B282" s="4" t="s">
        <v>19</v>
      </c>
    </row>
    <row r="283" ht="15.75" customHeight="1">
      <c r="A283" s="4" t="s">
        <v>426</v>
      </c>
      <c r="B283" s="4" t="s">
        <v>97</v>
      </c>
      <c r="C283" s="4" t="s">
        <v>426</v>
      </c>
      <c r="D283" s="4" t="s">
        <v>97</v>
      </c>
      <c r="E283" s="4">
        <v>15.0</v>
      </c>
      <c r="F283" s="4">
        <v>479.0</v>
      </c>
      <c r="G283" s="4">
        <v>0.0</v>
      </c>
      <c r="H283" s="4">
        <v>113.0</v>
      </c>
    </row>
    <row r="284" ht="15.75" customHeight="1">
      <c r="A284" s="4" t="s">
        <v>428</v>
      </c>
      <c r="B284" s="4" t="s">
        <v>64</v>
      </c>
    </row>
    <row r="285" ht="15.75" customHeight="1">
      <c r="A285" s="4" t="s">
        <v>429</v>
      </c>
      <c r="B285" s="4" t="s">
        <v>16</v>
      </c>
      <c r="C285" s="4" t="s">
        <v>429</v>
      </c>
      <c r="D285" s="4" t="s">
        <v>16</v>
      </c>
      <c r="E285" s="4">
        <v>5.0</v>
      </c>
      <c r="F285" s="4">
        <v>0.0</v>
      </c>
      <c r="G285" s="4">
        <v>64.0</v>
      </c>
      <c r="H285" s="4">
        <v>11.0</v>
      </c>
    </row>
    <row r="286" ht="15.75" customHeight="1">
      <c r="A286" s="4" t="s">
        <v>430</v>
      </c>
      <c r="B286" s="4" t="s">
        <v>37</v>
      </c>
      <c r="C286" s="4" t="s">
        <v>430</v>
      </c>
      <c r="D286" s="4" t="s">
        <v>37</v>
      </c>
      <c r="E286" s="4">
        <v>12.0</v>
      </c>
      <c r="F286" s="4">
        <v>0.0</v>
      </c>
      <c r="G286" s="4">
        <v>312.0</v>
      </c>
      <c r="H286" s="4">
        <v>24.0</v>
      </c>
    </row>
    <row r="287" ht="15.75" customHeight="1">
      <c r="A287" s="4" t="s">
        <v>431</v>
      </c>
      <c r="B287" s="4" t="s">
        <v>16</v>
      </c>
      <c r="C287" s="4" t="s">
        <v>431</v>
      </c>
      <c r="D287" s="4" t="s">
        <v>16</v>
      </c>
      <c r="E287" s="4">
        <v>13.0</v>
      </c>
      <c r="F287" s="4">
        <v>0.0</v>
      </c>
      <c r="G287" s="4">
        <v>675.0</v>
      </c>
      <c r="H287" s="4">
        <v>63.0</v>
      </c>
    </row>
    <row r="288" ht="15.75" customHeight="1">
      <c r="A288" s="4" t="s">
        <v>432</v>
      </c>
      <c r="B288" s="4" t="s">
        <v>61</v>
      </c>
    </row>
    <row r="289" ht="15.75" customHeight="1">
      <c r="A289" s="4" t="s">
        <v>434</v>
      </c>
      <c r="B289" s="4" t="s">
        <v>43</v>
      </c>
      <c r="C289" s="4" t="s">
        <v>434</v>
      </c>
      <c r="D289" s="4" t="s">
        <v>43</v>
      </c>
      <c r="E289" s="4">
        <v>14.0</v>
      </c>
      <c r="F289" s="4">
        <v>566.0</v>
      </c>
      <c r="G289" s="4">
        <v>0.0</v>
      </c>
      <c r="H289" s="4">
        <v>0.0</v>
      </c>
    </row>
    <row r="290" ht="15.75" customHeight="1">
      <c r="A290" s="4" t="s">
        <v>436</v>
      </c>
      <c r="B290" s="4" t="s">
        <v>40</v>
      </c>
    </row>
    <row r="291" ht="15.75" customHeight="1">
      <c r="A291" s="4" t="s">
        <v>437</v>
      </c>
      <c r="B291" s="4" t="s">
        <v>67</v>
      </c>
    </row>
    <row r="292" ht="15.75" customHeight="1">
      <c r="A292" s="4" t="s">
        <v>438</v>
      </c>
      <c r="B292" s="4" t="s">
        <v>97</v>
      </c>
      <c r="C292" s="4" t="s">
        <v>438</v>
      </c>
      <c r="D292" s="4" t="s">
        <v>97</v>
      </c>
      <c r="E292" s="4">
        <v>16.0</v>
      </c>
      <c r="F292" s="4">
        <v>450.0</v>
      </c>
      <c r="G292" s="4">
        <v>0.0</v>
      </c>
      <c r="H292" s="4">
        <v>167.0</v>
      </c>
    </row>
    <row r="293" ht="15.75" customHeight="1">
      <c r="A293" s="4" t="s">
        <v>439</v>
      </c>
      <c r="B293" s="4" t="s">
        <v>67</v>
      </c>
      <c r="C293" s="4" t="s">
        <v>439</v>
      </c>
      <c r="D293" s="4" t="s">
        <v>67</v>
      </c>
      <c r="E293" s="4">
        <v>3.0</v>
      </c>
      <c r="F293" s="4">
        <v>68.0</v>
      </c>
      <c r="G293" s="4">
        <v>0.0</v>
      </c>
      <c r="H293" s="4">
        <v>25.0</v>
      </c>
    </row>
    <row r="294" ht="15.75" customHeight="1">
      <c r="A294" s="4" t="s">
        <v>440</v>
      </c>
      <c r="B294" s="4" t="s">
        <v>35</v>
      </c>
      <c r="C294" s="4" t="s">
        <v>440</v>
      </c>
      <c r="D294" s="4" t="s">
        <v>489</v>
      </c>
      <c r="E294" s="4">
        <v>9.0</v>
      </c>
      <c r="F294" s="4">
        <v>0.0</v>
      </c>
      <c r="G294" s="4">
        <v>74.0</v>
      </c>
      <c r="H294" s="4">
        <v>175.0</v>
      </c>
    </row>
    <row r="295" ht="15.75" customHeight="1">
      <c r="A295" s="4" t="s">
        <v>441</v>
      </c>
      <c r="B295" s="4" t="s">
        <v>52</v>
      </c>
      <c r="C295" s="4" t="s">
        <v>441</v>
      </c>
      <c r="D295" s="4" t="s">
        <v>169</v>
      </c>
      <c r="E295" s="4">
        <v>10.0</v>
      </c>
      <c r="F295" s="4">
        <v>0.0</v>
      </c>
      <c r="G295" s="4">
        <v>153.0</v>
      </c>
      <c r="H295" s="4">
        <v>158.0</v>
      </c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>
      <c r="C341" s="24"/>
      <c r="D341" s="24"/>
      <c r="E341" s="24"/>
      <c r="F341" s="24"/>
      <c r="G341" s="24"/>
      <c r="H341" s="24"/>
    </row>
    <row r="342" ht="15.75" customHeight="1">
      <c r="C342" s="24"/>
      <c r="D342" s="24"/>
      <c r="E342" s="24"/>
      <c r="F342" s="24"/>
      <c r="G342" s="24"/>
      <c r="H342" s="24"/>
    </row>
    <row r="343" ht="15.75" customHeight="1">
      <c r="C343" s="24"/>
      <c r="D343" s="24"/>
      <c r="E343" s="24"/>
      <c r="F343" s="24"/>
      <c r="G343" s="24"/>
      <c r="H343" s="24"/>
    </row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>
      <c r="C371" s="24"/>
      <c r="D371" s="24"/>
      <c r="E371" s="24"/>
      <c r="F371" s="24"/>
      <c r="G371" s="24"/>
      <c r="H371" s="24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>
      <c r="AE444" s="24"/>
      <c r="AF444" s="24"/>
    </row>
    <row r="445" ht="15.75" customHeight="1">
      <c r="AE445" s="24"/>
      <c r="AF445" s="24"/>
    </row>
    <row r="446" ht="15.75" customHeight="1">
      <c r="AE446" s="24"/>
      <c r="AF446" s="24"/>
    </row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>
      <c r="AE485" s="24"/>
      <c r="AF485" s="24"/>
    </row>
    <row r="486" ht="15.75" customHeight="1">
      <c r="AE486" s="24"/>
      <c r="AF486" s="24"/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>
      <c r="C493" s="24"/>
      <c r="D493" s="24"/>
      <c r="F493" s="24"/>
      <c r="G493" s="24"/>
      <c r="H493" s="24"/>
    </row>
    <row r="494" ht="15.75" customHeight="1">
      <c r="C494" s="24"/>
      <c r="D494" s="24"/>
      <c r="F494" s="24"/>
      <c r="G494" s="24"/>
      <c r="H494" s="24"/>
    </row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>
      <c r="C553" s="24"/>
      <c r="D553" s="24"/>
      <c r="F553" s="24"/>
      <c r="G553" s="24"/>
      <c r="H553" s="24"/>
    </row>
    <row r="554" ht="15.75" customHeight="1">
      <c r="C554" s="24"/>
      <c r="D554" s="24"/>
      <c r="F554" s="24"/>
      <c r="G554" s="24"/>
      <c r="H554" s="24"/>
    </row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>
      <c r="E641" s="4">
        <v>2.0</v>
      </c>
    </row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>
      <c r="C698" s="24"/>
      <c r="D698" s="24"/>
      <c r="E698" s="24"/>
      <c r="F698" s="24"/>
      <c r="G698" s="24"/>
      <c r="H698" s="24"/>
    </row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>
      <c r="AE730" s="24"/>
      <c r="AF730" s="24"/>
    </row>
    <row r="731" ht="15.75" customHeight="1">
      <c r="AE731" s="24"/>
      <c r="AF731" s="24"/>
    </row>
    <row r="732" ht="15.75" customHeight="1"/>
    <row r="733" ht="15.75" customHeight="1">
      <c r="C733" s="24"/>
      <c r="D733" s="24"/>
      <c r="E733" s="24"/>
      <c r="F733" s="24"/>
      <c r="G733" s="24"/>
      <c r="H733" s="24"/>
    </row>
    <row r="734" ht="15.75" customHeight="1">
      <c r="C734" s="24"/>
      <c r="D734" s="24"/>
      <c r="E734" s="24"/>
      <c r="F734" s="24"/>
      <c r="G734" s="24"/>
      <c r="H734" s="24"/>
    </row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</row>
    <row r="814" ht="15.75" customHeight="1"/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</row>
  </sheetData>
  <conditionalFormatting sqref="Y6">
    <cfRule type="containsText" dxfId="0" priority="1" operator="containsText" text="FALSE">
      <formula>NOT(ISERROR(SEARCH(("FALSE"),(Y6))))</formula>
    </cfRule>
  </conditionalFormatting>
  <conditionalFormatting sqref="Y6">
    <cfRule type="containsText" dxfId="1" priority="2" operator="containsText" text="FALSE">
      <formula>NOT(ISERROR(SEARCH(("FALSE"),(Y6))))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5.71"/>
    <col customWidth="1" min="3" max="3" width="22.14"/>
    <col customWidth="1" min="4" max="4" width="5.86"/>
    <col customWidth="1" min="5" max="5" width="8.57"/>
    <col customWidth="1" min="6" max="7" width="6.29"/>
    <col customWidth="1" min="8" max="8" width="5.71"/>
    <col customWidth="1" min="9" max="9" width="20.14"/>
    <col customWidth="1" min="10" max="10" width="5.71"/>
    <col customWidth="1" min="11" max="11" width="8.57"/>
    <col customWidth="1" min="12" max="12" width="5.57"/>
    <col customWidth="1" min="13" max="13" width="8.14"/>
    <col customWidth="1" min="14" max="14" width="5.57"/>
    <col customWidth="1" min="15" max="15" width="8.43"/>
    <col customWidth="1" min="16" max="16" width="5.57"/>
    <col customWidth="1" min="17" max="17" width="8.43"/>
    <col customWidth="1" min="18" max="20" width="8.57"/>
    <col customWidth="1" min="21" max="21" width="23.57"/>
    <col customWidth="1" min="22" max="26" width="8.57"/>
  </cols>
  <sheetData>
    <row r="1">
      <c r="F1" s="4" t="s">
        <v>494</v>
      </c>
      <c r="G1" s="4" t="s">
        <v>495</v>
      </c>
      <c r="H1" s="4" t="s">
        <v>496</v>
      </c>
    </row>
    <row r="2">
      <c r="A2" s="4" t="s">
        <v>485</v>
      </c>
      <c r="B2" s="4" t="s">
        <v>486</v>
      </c>
      <c r="C2" s="4" t="s">
        <v>497</v>
      </c>
      <c r="D2" s="4" t="s">
        <v>459</v>
      </c>
      <c r="E2" s="4" t="s">
        <v>473</v>
      </c>
      <c r="F2" s="4" t="s">
        <v>488</v>
      </c>
      <c r="G2" s="4" t="s">
        <v>488</v>
      </c>
      <c r="H2" s="31" t="s">
        <v>488</v>
      </c>
      <c r="U2" s="4" t="s">
        <v>498</v>
      </c>
      <c r="V2" s="4" t="s">
        <v>2</v>
      </c>
    </row>
    <row r="3">
      <c r="A3" s="4" t="s">
        <v>12</v>
      </c>
      <c r="B3" s="4" t="s">
        <v>13</v>
      </c>
      <c r="C3" s="4" t="s">
        <v>12</v>
      </c>
      <c r="D3" s="4" t="s">
        <v>489</v>
      </c>
      <c r="E3" s="4">
        <v>14.0</v>
      </c>
      <c r="F3" s="4">
        <v>0.0</v>
      </c>
      <c r="G3" s="4">
        <v>282.0</v>
      </c>
      <c r="H3" s="4">
        <v>269.0</v>
      </c>
      <c r="U3" s="4" t="s">
        <v>12</v>
      </c>
      <c r="V3" s="4" t="s">
        <v>13</v>
      </c>
    </row>
    <row r="4">
      <c r="A4" s="4" t="s">
        <v>15</v>
      </c>
      <c r="B4" s="4" t="s">
        <v>16</v>
      </c>
      <c r="U4" s="4" t="s">
        <v>15</v>
      </c>
      <c r="V4" s="4" t="s">
        <v>16</v>
      </c>
    </row>
    <row r="5">
      <c r="A5" s="4" t="s">
        <v>18</v>
      </c>
      <c r="B5" s="4" t="s">
        <v>19</v>
      </c>
      <c r="U5" s="4" t="s">
        <v>18</v>
      </c>
      <c r="V5" s="4" t="s">
        <v>19</v>
      </c>
    </row>
    <row r="6">
      <c r="A6" s="4" t="s">
        <v>21</v>
      </c>
      <c r="B6" s="4" t="s">
        <v>22</v>
      </c>
      <c r="C6" s="4" t="s">
        <v>21</v>
      </c>
      <c r="D6" s="4" t="s">
        <v>22</v>
      </c>
      <c r="E6" s="4">
        <v>16.0</v>
      </c>
      <c r="F6" s="4">
        <v>0.0</v>
      </c>
      <c r="G6" s="4">
        <v>376.0</v>
      </c>
      <c r="H6" s="4">
        <v>127.0</v>
      </c>
      <c r="U6" s="4" t="s">
        <v>21</v>
      </c>
      <c r="V6" s="4" t="s">
        <v>22</v>
      </c>
    </row>
    <row r="7">
      <c r="A7" s="4" t="s">
        <v>24</v>
      </c>
      <c r="B7" s="4" t="s">
        <v>19</v>
      </c>
      <c r="C7" s="4" t="s">
        <v>24</v>
      </c>
      <c r="D7" s="4" t="s">
        <v>19</v>
      </c>
      <c r="E7" s="4">
        <v>12.0</v>
      </c>
      <c r="F7" s="4">
        <v>59.0</v>
      </c>
      <c r="G7" s="4">
        <v>0.0</v>
      </c>
      <c r="H7" s="4">
        <v>63.0</v>
      </c>
      <c r="U7" s="4" t="s">
        <v>24</v>
      </c>
      <c r="V7" s="4" t="s">
        <v>19</v>
      </c>
    </row>
    <row r="8">
      <c r="A8" s="4" t="s">
        <v>26</v>
      </c>
      <c r="B8" s="4" t="s">
        <v>16</v>
      </c>
      <c r="U8" s="4" t="s">
        <v>26</v>
      </c>
      <c r="V8" s="4" t="s">
        <v>16</v>
      </c>
    </row>
    <row r="9">
      <c r="A9" s="4" t="s">
        <v>28</v>
      </c>
      <c r="B9" s="4" t="s">
        <v>22</v>
      </c>
      <c r="C9" s="4" t="s">
        <v>28</v>
      </c>
      <c r="D9" s="4" t="s">
        <v>22</v>
      </c>
      <c r="E9" s="4">
        <v>16.0</v>
      </c>
      <c r="F9" s="4">
        <v>0.0</v>
      </c>
      <c r="G9" s="4">
        <v>492.0</v>
      </c>
      <c r="H9" s="4">
        <v>70.0</v>
      </c>
      <c r="U9" s="4" t="s">
        <v>28</v>
      </c>
      <c r="V9" s="4" t="s">
        <v>22</v>
      </c>
    </row>
    <row r="10">
      <c r="A10" s="4" t="s">
        <v>30</v>
      </c>
      <c r="B10" s="4" t="s">
        <v>19</v>
      </c>
      <c r="U10" s="4" t="s">
        <v>30</v>
      </c>
      <c r="V10" s="4" t="s">
        <v>19</v>
      </c>
    </row>
    <row r="11">
      <c r="A11" s="4" t="s">
        <v>32</v>
      </c>
      <c r="B11" s="4" t="s">
        <v>19</v>
      </c>
      <c r="U11" s="4" t="s">
        <v>32</v>
      </c>
      <c r="V11" s="4" t="s">
        <v>19</v>
      </c>
    </row>
    <row r="12">
      <c r="A12" s="4" t="s">
        <v>34</v>
      </c>
      <c r="B12" s="4" t="s">
        <v>35</v>
      </c>
      <c r="C12" s="4" t="s">
        <v>34</v>
      </c>
      <c r="D12" s="4" t="s">
        <v>489</v>
      </c>
      <c r="E12" s="4">
        <v>16.0</v>
      </c>
      <c r="F12" s="4">
        <v>0.0</v>
      </c>
      <c r="G12" s="4">
        <v>978.0</v>
      </c>
      <c r="H12" s="4">
        <v>30.0</v>
      </c>
      <c r="U12" s="4" t="s">
        <v>34</v>
      </c>
      <c r="V12" s="4" t="s">
        <v>35</v>
      </c>
    </row>
    <row r="13">
      <c r="A13" s="4" t="s">
        <v>36</v>
      </c>
      <c r="B13" s="4" t="s">
        <v>37</v>
      </c>
      <c r="C13" s="4" t="s">
        <v>36</v>
      </c>
      <c r="D13" s="4" t="s">
        <v>489</v>
      </c>
      <c r="E13" s="4">
        <v>13.0</v>
      </c>
      <c r="F13" s="4">
        <v>0.0</v>
      </c>
      <c r="G13" s="4">
        <v>698.0</v>
      </c>
      <c r="H13" s="4">
        <v>59.0</v>
      </c>
      <c r="U13" s="4" t="s">
        <v>36</v>
      </c>
      <c r="V13" s="4" t="s">
        <v>37</v>
      </c>
    </row>
    <row r="14">
      <c r="A14" s="4" t="s">
        <v>39</v>
      </c>
      <c r="B14" s="4" t="s">
        <v>40</v>
      </c>
      <c r="C14" s="4" t="s">
        <v>39</v>
      </c>
      <c r="D14" s="4" t="s">
        <v>490</v>
      </c>
      <c r="E14" s="4">
        <v>14.0</v>
      </c>
      <c r="F14" s="4">
        <v>419.0</v>
      </c>
      <c r="G14" s="4">
        <v>0.0</v>
      </c>
      <c r="H14" s="4">
        <v>68.0</v>
      </c>
      <c r="U14" s="4" t="s">
        <v>39</v>
      </c>
      <c r="V14" s="4" t="s">
        <v>40</v>
      </c>
    </row>
    <row r="15">
      <c r="A15" s="4" t="s">
        <v>42</v>
      </c>
      <c r="B15" s="4" t="s">
        <v>43</v>
      </c>
      <c r="C15" s="4" t="s">
        <v>42</v>
      </c>
      <c r="D15" s="4" t="s">
        <v>43</v>
      </c>
      <c r="E15" s="4">
        <v>12.0</v>
      </c>
      <c r="F15" s="4">
        <v>528.0</v>
      </c>
      <c r="G15" s="4">
        <v>0.0</v>
      </c>
      <c r="H15" s="4">
        <v>0.0</v>
      </c>
      <c r="U15" s="4" t="s">
        <v>42</v>
      </c>
      <c r="V15" s="4" t="s">
        <v>43</v>
      </c>
    </row>
    <row r="16">
      <c r="A16" s="4" t="s">
        <v>45</v>
      </c>
      <c r="B16" s="4" t="s">
        <v>37</v>
      </c>
      <c r="C16" s="4" t="s">
        <v>45</v>
      </c>
      <c r="D16" s="4" t="s">
        <v>37</v>
      </c>
      <c r="E16" s="4">
        <v>5.0</v>
      </c>
      <c r="F16" s="4">
        <v>0.0</v>
      </c>
      <c r="G16" s="4">
        <v>132.0</v>
      </c>
      <c r="H16" s="4">
        <v>62.0</v>
      </c>
      <c r="U16" s="4" t="s">
        <v>45</v>
      </c>
      <c r="V16" s="4" t="s">
        <v>37</v>
      </c>
    </row>
    <row r="17">
      <c r="A17" s="4" t="s">
        <v>47</v>
      </c>
      <c r="B17" s="4" t="s">
        <v>35</v>
      </c>
      <c r="C17" s="4" t="s">
        <v>47</v>
      </c>
      <c r="D17" s="4" t="s">
        <v>489</v>
      </c>
      <c r="E17" s="4">
        <v>4.0</v>
      </c>
      <c r="F17" s="4">
        <v>0.0</v>
      </c>
      <c r="G17" s="4">
        <v>0.0</v>
      </c>
      <c r="H17" s="4">
        <v>51.0</v>
      </c>
      <c r="U17" s="4" t="s">
        <v>47</v>
      </c>
      <c r="V17" s="4" t="s">
        <v>35</v>
      </c>
    </row>
    <row r="18">
      <c r="A18" s="4" t="s">
        <v>49</v>
      </c>
      <c r="B18" s="4" t="s">
        <v>16</v>
      </c>
      <c r="C18" s="4" t="s">
        <v>49</v>
      </c>
      <c r="D18" s="4" t="s">
        <v>16</v>
      </c>
      <c r="E18" s="4">
        <v>11.0</v>
      </c>
      <c r="F18" s="4">
        <v>0.0</v>
      </c>
      <c r="G18" s="4">
        <v>4.0</v>
      </c>
      <c r="H18" s="4">
        <v>35.0</v>
      </c>
      <c r="U18" s="4" t="s">
        <v>49</v>
      </c>
      <c r="V18" s="4" t="s">
        <v>16</v>
      </c>
    </row>
    <row r="19">
      <c r="A19" s="4" t="s">
        <v>51</v>
      </c>
      <c r="B19" s="4" t="s">
        <v>52</v>
      </c>
      <c r="C19" s="4" t="s">
        <v>51</v>
      </c>
      <c r="D19" s="4" t="s">
        <v>169</v>
      </c>
      <c r="E19" s="4">
        <v>6.0</v>
      </c>
      <c r="F19" s="4">
        <v>0.0</v>
      </c>
      <c r="G19" s="4">
        <f>55+72</f>
        <v>127</v>
      </c>
      <c r="H19" s="4">
        <f>48+11</f>
        <v>59</v>
      </c>
      <c r="I19" s="25" t="s">
        <v>51</v>
      </c>
      <c r="J19" s="25" t="s">
        <v>169</v>
      </c>
      <c r="K19" s="25">
        <v>2.0</v>
      </c>
      <c r="L19" s="25">
        <v>0.0</v>
      </c>
      <c r="M19" s="27">
        <v>0.0</v>
      </c>
      <c r="N19" s="25">
        <v>72.0</v>
      </c>
      <c r="O19" s="27">
        <v>0.0696</v>
      </c>
      <c r="P19" s="25">
        <v>11.0</v>
      </c>
      <c r="Q19" s="27">
        <v>0.0237</v>
      </c>
      <c r="U19" s="4" t="s">
        <v>51</v>
      </c>
      <c r="V19" s="4" t="s">
        <v>52</v>
      </c>
    </row>
    <row r="20">
      <c r="A20" s="4" t="s">
        <v>53</v>
      </c>
      <c r="B20" s="4" t="s">
        <v>35</v>
      </c>
      <c r="C20" s="4" t="s">
        <v>53</v>
      </c>
      <c r="D20" s="4" t="s">
        <v>489</v>
      </c>
      <c r="E20" s="4">
        <v>15.0</v>
      </c>
      <c r="F20" s="4">
        <v>0.0</v>
      </c>
      <c r="G20" s="4">
        <v>667.0</v>
      </c>
      <c r="H20" s="4">
        <v>213.0</v>
      </c>
      <c r="U20" s="4" t="s">
        <v>53</v>
      </c>
      <c r="V20" s="4" t="s">
        <v>35</v>
      </c>
    </row>
    <row r="21" ht="15.75" customHeight="1">
      <c r="A21" s="4" t="s">
        <v>55</v>
      </c>
      <c r="B21" s="4" t="s">
        <v>22</v>
      </c>
      <c r="C21" s="4" t="s">
        <v>55</v>
      </c>
      <c r="D21" s="4" t="s">
        <v>491</v>
      </c>
      <c r="E21" s="4">
        <v>16.0</v>
      </c>
      <c r="F21" s="4">
        <v>0.0</v>
      </c>
      <c r="G21" s="4">
        <v>638.0</v>
      </c>
      <c r="H21" s="4">
        <v>161.0</v>
      </c>
      <c r="U21" s="4" t="s">
        <v>55</v>
      </c>
      <c r="V21" s="4" t="s">
        <v>22</v>
      </c>
    </row>
    <row r="22" ht="15.75" customHeight="1">
      <c r="A22" s="4" t="s">
        <v>56</v>
      </c>
      <c r="B22" s="4" t="s">
        <v>37</v>
      </c>
      <c r="C22" s="4" t="s">
        <v>56</v>
      </c>
      <c r="D22" s="4" t="s">
        <v>489</v>
      </c>
      <c r="E22" s="4">
        <v>15.0</v>
      </c>
      <c r="F22" s="4">
        <v>0.0</v>
      </c>
      <c r="G22" s="4">
        <v>746.0</v>
      </c>
      <c r="H22" s="4">
        <v>72.0</v>
      </c>
      <c r="U22" s="4" t="s">
        <v>56</v>
      </c>
      <c r="V22" s="4" t="s">
        <v>37</v>
      </c>
    </row>
    <row r="23" ht="15.75" customHeight="1">
      <c r="A23" s="4" t="s">
        <v>58</v>
      </c>
      <c r="B23" s="4" t="s">
        <v>16</v>
      </c>
      <c r="C23" s="4" t="s">
        <v>58</v>
      </c>
      <c r="D23" s="4" t="s">
        <v>16</v>
      </c>
      <c r="E23" s="4">
        <v>11.0</v>
      </c>
      <c r="F23" s="4">
        <v>0.0</v>
      </c>
      <c r="G23" s="4">
        <v>670.0</v>
      </c>
      <c r="H23" s="4">
        <v>113.0</v>
      </c>
      <c r="U23" s="4" t="s">
        <v>58</v>
      </c>
      <c r="V23" s="4" t="s">
        <v>16</v>
      </c>
    </row>
    <row r="24" ht="15.75" customHeight="1">
      <c r="A24" s="4" t="s">
        <v>60</v>
      </c>
      <c r="B24" s="4" t="s">
        <v>61</v>
      </c>
      <c r="U24" s="4" t="s">
        <v>60</v>
      </c>
      <c r="V24" s="4" t="s">
        <v>61</v>
      </c>
    </row>
    <row r="25" ht="15.75" customHeight="1">
      <c r="A25" s="4" t="s">
        <v>63</v>
      </c>
      <c r="B25" s="4" t="s">
        <v>64</v>
      </c>
      <c r="U25" s="4" t="s">
        <v>63</v>
      </c>
      <c r="V25" s="4" t="s">
        <v>64</v>
      </c>
    </row>
    <row r="26" ht="15.75" customHeight="1">
      <c r="A26" s="4" t="s">
        <v>66</v>
      </c>
      <c r="B26" s="4" t="s">
        <v>67</v>
      </c>
      <c r="U26" s="4" t="s">
        <v>66</v>
      </c>
      <c r="V26" s="4" t="s">
        <v>67</v>
      </c>
    </row>
    <row r="27" ht="15.75" customHeight="1">
      <c r="A27" s="4" t="s">
        <v>68</v>
      </c>
      <c r="B27" s="4" t="s">
        <v>52</v>
      </c>
      <c r="C27" s="4" t="s">
        <v>68</v>
      </c>
      <c r="D27" s="4" t="s">
        <v>169</v>
      </c>
      <c r="E27" s="4">
        <v>15.0</v>
      </c>
      <c r="F27" s="4">
        <v>0.0</v>
      </c>
      <c r="G27" s="4">
        <v>445.0</v>
      </c>
      <c r="H27" s="4">
        <v>197.0</v>
      </c>
      <c r="U27" s="4" t="s">
        <v>68</v>
      </c>
      <c r="V27" s="4" t="s">
        <v>52</v>
      </c>
    </row>
    <row r="28" ht="15.75" customHeight="1">
      <c r="A28" s="4" t="s">
        <v>70</v>
      </c>
      <c r="B28" s="4" t="s">
        <v>13</v>
      </c>
      <c r="U28" s="4" t="s">
        <v>70</v>
      </c>
      <c r="V28" s="4" t="s">
        <v>13</v>
      </c>
    </row>
    <row r="29" ht="15.75" customHeight="1">
      <c r="A29" s="4" t="s">
        <v>72</v>
      </c>
      <c r="B29" s="4" t="s">
        <v>35</v>
      </c>
      <c r="U29" s="4" t="s">
        <v>72</v>
      </c>
      <c r="V29" s="4" t="s">
        <v>35</v>
      </c>
    </row>
    <row r="30" ht="15.75" customHeight="1">
      <c r="A30" s="4" t="s">
        <v>73</v>
      </c>
      <c r="B30" s="4" t="s">
        <v>19</v>
      </c>
      <c r="U30" s="4" t="s">
        <v>73</v>
      </c>
      <c r="V30" s="4" t="s">
        <v>19</v>
      </c>
    </row>
    <row r="31" ht="15.75" customHeight="1">
      <c r="A31" s="4" t="s">
        <v>75</v>
      </c>
      <c r="B31" s="4" t="s">
        <v>35</v>
      </c>
      <c r="C31" s="4" t="s">
        <v>75</v>
      </c>
      <c r="D31" s="4" t="s">
        <v>489</v>
      </c>
      <c r="E31" s="4">
        <v>9.0</v>
      </c>
      <c r="F31" s="4">
        <v>0.0</v>
      </c>
      <c r="G31" s="4">
        <v>16.0</v>
      </c>
      <c r="H31" s="4">
        <v>170.0</v>
      </c>
      <c r="U31" s="4" t="s">
        <v>75</v>
      </c>
      <c r="V31" s="4" t="s">
        <v>35</v>
      </c>
    </row>
    <row r="32" ht="15.75" customHeight="1">
      <c r="A32" s="4" t="s">
        <v>77</v>
      </c>
      <c r="B32" s="4" t="s">
        <v>16</v>
      </c>
      <c r="C32" s="4" t="s">
        <v>77</v>
      </c>
      <c r="D32" s="4" t="s">
        <v>16</v>
      </c>
      <c r="E32" s="4">
        <v>2.0</v>
      </c>
      <c r="F32" s="4">
        <v>0.0</v>
      </c>
      <c r="G32" s="4">
        <v>26.0</v>
      </c>
      <c r="H32" s="4">
        <v>25.0</v>
      </c>
      <c r="U32" s="4" t="s">
        <v>77</v>
      </c>
      <c r="V32" s="4" t="s">
        <v>16</v>
      </c>
    </row>
    <row r="33" ht="15.75" customHeight="1">
      <c r="A33" s="4" t="s">
        <v>79</v>
      </c>
      <c r="B33" s="4" t="s">
        <v>22</v>
      </c>
      <c r="C33" s="4" t="s">
        <v>79</v>
      </c>
      <c r="D33" s="4" t="s">
        <v>491</v>
      </c>
      <c r="E33" s="4">
        <v>16.0</v>
      </c>
      <c r="F33" s="4">
        <v>0.0</v>
      </c>
      <c r="G33" s="4">
        <v>549.0</v>
      </c>
      <c r="H33" s="4">
        <v>52.0</v>
      </c>
      <c r="I33" s="25" t="s">
        <v>79</v>
      </c>
      <c r="J33" s="25" t="s">
        <v>97</v>
      </c>
      <c r="K33" s="25">
        <v>14.0</v>
      </c>
      <c r="L33" s="25">
        <v>90.0</v>
      </c>
      <c r="M33" s="27">
        <v>0.0814</v>
      </c>
      <c r="N33" s="25">
        <v>0.0</v>
      </c>
      <c r="O33" s="27">
        <v>0.0</v>
      </c>
      <c r="P33" s="25">
        <v>228.0</v>
      </c>
      <c r="Q33" s="27">
        <v>0.5055</v>
      </c>
      <c r="U33" s="4" t="s">
        <v>79</v>
      </c>
      <c r="V33" s="4" t="s">
        <v>22</v>
      </c>
    </row>
    <row r="34" ht="15.75" customHeight="1">
      <c r="A34" s="4" t="s">
        <v>81</v>
      </c>
      <c r="B34" s="4" t="s">
        <v>82</v>
      </c>
      <c r="U34" s="4" t="s">
        <v>81</v>
      </c>
      <c r="V34" s="4" t="s">
        <v>82</v>
      </c>
    </row>
    <row r="35" ht="15.75" customHeight="1">
      <c r="A35" s="4" t="s">
        <v>84</v>
      </c>
      <c r="B35" s="4" t="s">
        <v>82</v>
      </c>
      <c r="C35" s="4" t="s">
        <v>84</v>
      </c>
      <c r="D35" s="4" t="s">
        <v>82</v>
      </c>
      <c r="E35" s="4">
        <v>11.0</v>
      </c>
      <c r="F35" s="4">
        <v>648.0</v>
      </c>
      <c r="G35" s="4">
        <v>0.0</v>
      </c>
      <c r="H35" s="4">
        <v>36.0</v>
      </c>
      <c r="U35" s="4" t="s">
        <v>84</v>
      </c>
      <c r="V35" s="4" t="s">
        <v>82</v>
      </c>
    </row>
    <row r="36" ht="15.75" customHeight="1">
      <c r="A36" s="4" t="s">
        <v>86</v>
      </c>
      <c r="B36" s="4" t="s">
        <v>13</v>
      </c>
      <c r="U36" s="4" t="s">
        <v>86</v>
      </c>
      <c r="V36" s="4" t="s">
        <v>13</v>
      </c>
    </row>
    <row r="37" ht="15.75" customHeight="1">
      <c r="A37" s="4" t="s">
        <v>88</v>
      </c>
      <c r="B37" s="4" t="s">
        <v>43</v>
      </c>
      <c r="C37" s="4" t="s">
        <v>88</v>
      </c>
      <c r="D37" s="4" t="s">
        <v>43</v>
      </c>
      <c r="E37" s="4">
        <v>15.0</v>
      </c>
      <c r="F37" s="4">
        <v>496.0</v>
      </c>
      <c r="G37" s="4">
        <v>0.0</v>
      </c>
      <c r="H37" s="4">
        <v>31.0</v>
      </c>
      <c r="U37" s="4" t="s">
        <v>88</v>
      </c>
      <c r="V37" s="4" t="s">
        <v>43</v>
      </c>
    </row>
    <row r="38" ht="15.75" customHeight="1">
      <c r="A38" s="4" t="s">
        <v>89</v>
      </c>
      <c r="B38" s="4" t="s">
        <v>40</v>
      </c>
      <c r="C38" s="4" t="s">
        <v>89</v>
      </c>
      <c r="D38" s="4" t="s">
        <v>493</v>
      </c>
      <c r="E38" s="4">
        <v>16.0</v>
      </c>
      <c r="F38" s="4">
        <v>965.0</v>
      </c>
      <c r="G38" s="4">
        <v>0.0</v>
      </c>
      <c r="H38" s="4">
        <v>49.0</v>
      </c>
      <c r="U38" s="4" t="s">
        <v>89</v>
      </c>
      <c r="V38" s="4" t="s">
        <v>40</v>
      </c>
    </row>
    <row r="39" ht="15.75" customHeight="1">
      <c r="A39" s="4" t="s">
        <v>91</v>
      </c>
      <c r="B39" s="4" t="s">
        <v>35</v>
      </c>
      <c r="C39" s="4" t="s">
        <v>91</v>
      </c>
      <c r="D39" s="4" t="s">
        <v>489</v>
      </c>
      <c r="E39" s="4">
        <v>5.0</v>
      </c>
      <c r="F39" s="4">
        <v>0.0</v>
      </c>
      <c r="G39" s="4">
        <v>0.0</v>
      </c>
      <c r="H39" s="4">
        <v>53.0</v>
      </c>
      <c r="U39" s="4" t="s">
        <v>91</v>
      </c>
      <c r="V39" s="4" t="s">
        <v>35</v>
      </c>
    </row>
    <row r="40" ht="15.75" customHeight="1">
      <c r="A40" s="4" t="s">
        <v>93</v>
      </c>
      <c r="B40" s="4" t="s">
        <v>40</v>
      </c>
      <c r="C40" s="4" t="s">
        <v>93</v>
      </c>
      <c r="D40" s="4" t="s">
        <v>493</v>
      </c>
      <c r="E40" s="4">
        <v>1.0</v>
      </c>
      <c r="F40" s="4">
        <v>0.0</v>
      </c>
      <c r="G40" s="4">
        <v>0.0</v>
      </c>
      <c r="H40" s="4">
        <v>5.0</v>
      </c>
      <c r="U40" s="4" t="s">
        <v>93</v>
      </c>
      <c r="V40" s="4" t="s">
        <v>40</v>
      </c>
    </row>
    <row r="41" ht="15.75" customHeight="1">
      <c r="A41" s="4" t="s">
        <v>95</v>
      </c>
      <c r="B41" s="4" t="s">
        <v>64</v>
      </c>
      <c r="U41" s="4" t="s">
        <v>95</v>
      </c>
      <c r="V41" s="4" t="s">
        <v>64</v>
      </c>
    </row>
    <row r="42" ht="15.75" customHeight="1">
      <c r="A42" s="4" t="s">
        <v>96</v>
      </c>
      <c r="B42" s="4" t="s">
        <v>97</v>
      </c>
      <c r="C42" s="4" t="s">
        <v>96</v>
      </c>
      <c r="D42" s="4" t="s">
        <v>97</v>
      </c>
      <c r="E42" s="4">
        <v>10.0</v>
      </c>
      <c r="F42" s="4">
        <v>213.0</v>
      </c>
      <c r="G42" s="4">
        <v>0.0</v>
      </c>
      <c r="H42" s="4">
        <v>20.0</v>
      </c>
      <c r="U42" s="4" t="s">
        <v>96</v>
      </c>
      <c r="V42" s="4" t="s">
        <v>97</v>
      </c>
    </row>
    <row r="43" ht="15.75" customHeight="1">
      <c r="A43" s="4" t="s">
        <v>98</v>
      </c>
      <c r="B43" s="4" t="s">
        <v>19</v>
      </c>
      <c r="U43" s="4" t="s">
        <v>98</v>
      </c>
      <c r="V43" s="4" t="s">
        <v>19</v>
      </c>
    </row>
    <row r="44" ht="15.75" customHeight="1">
      <c r="A44" s="4" t="s">
        <v>99</v>
      </c>
      <c r="B44" s="4" t="s">
        <v>22</v>
      </c>
      <c r="C44" s="1" t="s">
        <v>99</v>
      </c>
      <c r="D44" s="4" t="s">
        <v>22</v>
      </c>
      <c r="E44" s="4">
        <v>15.0</v>
      </c>
      <c r="F44" s="4">
        <v>0.0</v>
      </c>
      <c r="G44" s="4">
        <v>418.0</v>
      </c>
      <c r="H44" s="4">
        <v>81.0</v>
      </c>
      <c r="I44" s="25" t="s">
        <v>99</v>
      </c>
      <c r="J44" s="25" t="s">
        <v>22</v>
      </c>
      <c r="K44" s="25">
        <v>15.0</v>
      </c>
      <c r="L44" s="25">
        <v>0.0</v>
      </c>
      <c r="M44" s="26">
        <v>0.0</v>
      </c>
      <c r="N44" s="25">
        <v>418.0</v>
      </c>
      <c r="O44" s="27">
        <v>0.3835</v>
      </c>
      <c r="P44" s="25">
        <v>81.0</v>
      </c>
      <c r="Q44" s="27">
        <v>0.1738</v>
      </c>
      <c r="U44" s="4" t="s">
        <v>99</v>
      </c>
      <c r="V44" s="4" t="s">
        <v>22</v>
      </c>
    </row>
    <row r="45" ht="15.75" customHeight="1">
      <c r="A45" s="4" t="s">
        <v>101</v>
      </c>
      <c r="B45" s="4" t="s">
        <v>97</v>
      </c>
      <c r="C45" s="4" t="s">
        <v>101</v>
      </c>
      <c r="D45" s="4" t="s">
        <v>97</v>
      </c>
      <c r="E45" s="4">
        <v>5.0</v>
      </c>
      <c r="F45" s="4">
        <v>2.0</v>
      </c>
      <c r="G45" s="4">
        <v>0.0</v>
      </c>
      <c r="H45" s="4">
        <v>57.0</v>
      </c>
      <c r="U45" s="4" t="s">
        <v>101</v>
      </c>
      <c r="V45" s="4" t="s">
        <v>97</v>
      </c>
    </row>
    <row r="46" ht="15.75" customHeight="1">
      <c r="A46" s="4" t="s">
        <v>103</v>
      </c>
      <c r="B46" s="4" t="s">
        <v>43</v>
      </c>
      <c r="C46" s="4" t="s">
        <v>103</v>
      </c>
      <c r="D46" s="4" t="s">
        <v>43</v>
      </c>
      <c r="E46" s="4">
        <v>2.0</v>
      </c>
      <c r="F46" s="4">
        <v>30.0</v>
      </c>
      <c r="G46" s="4">
        <v>0.0</v>
      </c>
      <c r="H46" s="4">
        <v>1.0</v>
      </c>
      <c r="U46" s="4" t="s">
        <v>103</v>
      </c>
      <c r="V46" s="4" t="s">
        <v>43</v>
      </c>
    </row>
    <row r="47" ht="15.75" customHeight="1">
      <c r="A47" s="4" t="s">
        <v>104</v>
      </c>
      <c r="B47" s="4" t="s">
        <v>43</v>
      </c>
      <c r="C47" s="4" t="s">
        <v>104</v>
      </c>
      <c r="D47" s="4" t="s">
        <v>43</v>
      </c>
      <c r="E47" s="4">
        <v>10.0</v>
      </c>
      <c r="F47" s="4">
        <v>73.0</v>
      </c>
      <c r="G47" s="4">
        <v>0.0</v>
      </c>
      <c r="H47" s="4">
        <v>0.0</v>
      </c>
      <c r="U47" s="4" t="s">
        <v>104</v>
      </c>
      <c r="V47" s="4" t="s">
        <v>43</v>
      </c>
    </row>
    <row r="48" ht="15.75" customHeight="1">
      <c r="A48" s="4" t="s">
        <v>106</v>
      </c>
      <c r="B48" s="4" t="s">
        <v>43</v>
      </c>
      <c r="U48" s="4" t="s">
        <v>106</v>
      </c>
      <c r="V48" s="4" t="s">
        <v>43</v>
      </c>
    </row>
    <row r="49" ht="15.75" customHeight="1">
      <c r="A49" s="4" t="s">
        <v>107</v>
      </c>
      <c r="B49" s="4" t="s">
        <v>19</v>
      </c>
      <c r="U49" s="4" t="s">
        <v>107</v>
      </c>
      <c r="V49" s="4" t="s">
        <v>19</v>
      </c>
    </row>
    <row r="50" ht="15.75" customHeight="1">
      <c r="A50" s="4" t="s">
        <v>108</v>
      </c>
      <c r="B50" s="4" t="s">
        <v>61</v>
      </c>
      <c r="U50" s="4" t="s">
        <v>108</v>
      </c>
      <c r="V50" s="4" t="s">
        <v>61</v>
      </c>
    </row>
    <row r="51" ht="15.75" customHeight="1">
      <c r="A51" s="4" t="s">
        <v>110</v>
      </c>
      <c r="B51" s="4" t="s">
        <v>61</v>
      </c>
      <c r="U51" s="4" t="s">
        <v>110</v>
      </c>
      <c r="V51" s="4" t="s">
        <v>61</v>
      </c>
    </row>
    <row r="52" ht="15.75" customHeight="1">
      <c r="A52" s="4" t="s">
        <v>111</v>
      </c>
      <c r="B52" s="4" t="s">
        <v>19</v>
      </c>
      <c r="U52" s="4" t="s">
        <v>111</v>
      </c>
      <c r="V52" s="4" t="s">
        <v>19</v>
      </c>
    </row>
    <row r="53" ht="15.75" customHeight="1">
      <c r="A53" s="4" t="s">
        <v>113</v>
      </c>
      <c r="B53" s="4" t="s">
        <v>19</v>
      </c>
      <c r="C53" s="4" t="s">
        <v>113</v>
      </c>
      <c r="D53" s="4" t="s">
        <v>19</v>
      </c>
      <c r="E53" s="4">
        <v>16.0</v>
      </c>
      <c r="F53" s="4">
        <v>566.0</v>
      </c>
      <c r="G53" s="4">
        <v>0.0</v>
      </c>
      <c r="H53" s="4">
        <v>75.0</v>
      </c>
      <c r="U53" s="4" t="s">
        <v>113</v>
      </c>
      <c r="V53" s="4" t="s">
        <v>19</v>
      </c>
    </row>
    <row r="54" ht="15.75" customHeight="1">
      <c r="A54" s="4" t="s">
        <v>115</v>
      </c>
      <c r="B54" s="4" t="s">
        <v>19</v>
      </c>
      <c r="C54" s="4" t="s">
        <v>115</v>
      </c>
      <c r="D54" s="4" t="s">
        <v>19</v>
      </c>
      <c r="E54" s="4">
        <v>16.0</v>
      </c>
      <c r="F54" s="4">
        <v>410.0</v>
      </c>
      <c r="G54" s="4">
        <v>0.0</v>
      </c>
      <c r="H54" s="4">
        <v>88.0</v>
      </c>
      <c r="U54" s="4" t="s">
        <v>115</v>
      </c>
      <c r="V54" s="4" t="s">
        <v>19</v>
      </c>
    </row>
    <row r="55" ht="15.75" customHeight="1">
      <c r="A55" s="4" t="s">
        <v>116</v>
      </c>
      <c r="B55" s="4" t="s">
        <v>37</v>
      </c>
      <c r="C55" s="4" t="s">
        <v>116</v>
      </c>
      <c r="D55" s="4" t="s">
        <v>489</v>
      </c>
      <c r="E55" s="4">
        <v>16.0</v>
      </c>
      <c r="F55" s="4">
        <v>0.0</v>
      </c>
      <c r="G55" s="4">
        <v>143.0</v>
      </c>
      <c r="H55" s="4">
        <v>235.0</v>
      </c>
      <c r="U55" s="4" t="s">
        <v>116</v>
      </c>
      <c r="V55" s="4" t="s">
        <v>37</v>
      </c>
    </row>
    <row r="56" ht="15.75" customHeight="1">
      <c r="A56" s="4" t="s">
        <v>118</v>
      </c>
      <c r="B56" s="4" t="s">
        <v>37</v>
      </c>
      <c r="C56" s="4" t="s">
        <v>118</v>
      </c>
      <c r="D56" s="4" t="s">
        <v>37</v>
      </c>
      <c r="E56" s="4">
        <v>13.0</v>
      </c>
      <c r="F56" s="4">
        <v>0.0</v>
      </c>
      <c r="G56" s="4">
        <v>77.0</v>
      </c>
      <c r="H56" s="4">
        <v>155.0</v>
      </c>
      <c r="U56" s="4" t="s">
        <v>118</v>
      </c>
      <c r="V56" s="4" t="s">
        <v>37</v>
      </c>
    </row>
    <row r="57" ht="15.75" customHeight="1">
      <c r="A57" s="4" t="s">
        <v>119</v>
      </c>
      <c r="B57" s="4" t="s">
        <v>37</v>
      </c>
      <c r="U57" s="4" t="s">
        <v>119</v>
      </c>
      <c r="V57" s="4" t="s">
        <v>37</v>
      </c>
    </row>
    <row r="58" ht="15.75" customHeight="1">
      <c r="A58" s="4" t="s">
        <v>120</v>
      </c>
      <c r="B58" s="4" t="s">
        <v>22</v>
      </c>
      <c r="U58" s="4" t="s">
        <v>120</v>
      </c>
      <c r="V58" s="4" t="s">
        <v>22</v>
      </c>
    </row>
    <row r="59" ht="15.75" customHeight="1">
      <c r="A59" s="4" t="s">
        <v>122</v>
      </c>
      <c r="B59" s="4" t="s">
        <v>64</v>
      </c>
      <c r="C59" s="4" t="s">
        <v>122</v>
      </c>
      <c r="D59" s="4" t="s">
        <v>490</v>
      </c>
      <c r="E59" s="4">
        <v>16.0</v>
      </c>
      <c r="F59" s="4">
        <v>1020.0</v>
      </c>
      <c r="G59" s="4">
        <v>0.0</v>
      </c>
      <c r="H59" s="4">
        <v>47.0</v>
      </c>
      <c r="U59" s="4" t="s">
        <v>122</v>
      </c>
      <c r="V59" s="4" t="s">
        <v>64</v>
      </c>
    </row>
    <row r="60" ht="15.75" customHeight="1">
      <c r="A60" s="4" t="s">
        <v>123</v>
      </c>
      <c r="B60" s="4" t="s">
        <v>43</v>
      </c>
      <c r="U60" s="4" t="s">
        <v>123</v>
      </c>
      <c r="V60" s="4" t="s">
        <v>43</v>
      </c>
    </row>
    <row r="61" ht="15.75" customHeight="1">
      <c r="A61" s="4" t="s">
        <v>125</v>
      </c>
      <c r="B61" s="4" t="s">
        <v>52</v>
      </c>
      <c r="C61" s="4" t="s">
        <v>125</v>
      </c>
      <c r="D61" s="4" t="s">
        <v>169</v>
      </c>
      <c r="E61" s="4">
        <v>16.0</v>
      </c>
      <c r="F61" s="4">
        <v>0.0</v>
      </c>
      <c r="G61" s="4">
        <v>1017.0</v>
      </c>
      <c r="H61" s="4">
        <v>28.0</v>
      </c>
      <c r="U61" s="4" t="s">
        <v>125</v>
      </c>
      <c r="V61" s="4" t="s">
        <v>52</v>
      </c>
    </row>
    <row r="62" ht="15.75" customHeight="1">
      <c r="A62" s="4" t="s">
        <v>126</v>
      </c>
      <c r="B62" s="4" t="s">
        <v>52</v>
      </c>
      <c r="C62" s="4" t="s">
        <v>126</v>
      </c>
      <c r="D62" s="4" t="s">
        <v>169</v>
      </c>
      <c r="E62" s="4">
        <v>15.0</v>
      </c>
      <c r="F62" s="4">
        <v>0.0</v>
      </c>
      <c r="G62" s="4">
        <v>276.0</v>
      </c>
      <c r="H62" s="4">
        <v>291.0</v>
      </c>
      <c r="U62" s="4" t="s">
        <v>126</v>
      </c>
      <c r="V62" s="4" t="s">
        <v>52</v>
      </c>
    </row>
    <row r="63" ht="15.75" customHeight="1">
      <c r="A63" s="4" t="s">
        <v>128</v>
      </c>
      <c r="B63" s="4" t="s">
        <v>37</v>
      </c>
      <c r="C63" s="4" t="s">
        <v>128</v>
      </c>
      <c r="D63" s="4" t="s">
        <v>37</v>
      </c>
      <c r="E63" s="4">
        <v>16.0</v>
      </c>
      <c r="F63" s="4">
        <v>0.0</v>
      </c>
      <c r="G63" s="4">
        <v>318.0</v>
      </c>
      <c r="H63" s="4">
        <v>158.0</v>
      </c>
      <c r="U63" s="4" t="s">
        <v>128</v>
      </c>
      <c r="V63" s="4" t="s">
        <v>37</v>
      </c>
    </row>
    <row r="64" ht="15.75" customHeight="1">
      <c r="A64" s="4" t="s">
        <v>129</v>
      </c>
      <c r="B64" s="4" t="s">
        <v>19</v>
      </c>
      <c r="U64" s="4" t="s">
        <v>129</v>
      </c>
      <c r="V64" s="4" t="s">
        <v>19</v>
      </c>
    </row>
    <row r="65" ht="15.75" customHeight="1">
      <c r="A65" s="4" t="s">
        <v>131</v>
      </c>
      <c r="B65" s="4" t="s">
        <v>19</v>
      </c>
      <c r="U65" s="4" t="s">
        <v>131</v>
      </c>
      <c r="V65" s="4" t="s">
        <v>19</v>
      </c>
    </row>
    <row r="66" ht="15.75" customHeight="1">
      <c r="A66" s="4" t="s">
        <v>133</v>
      </c>
      <c r="B66" s="4" t="s">
        <v>16</v>
      </c>
      <c r="C66" s="4" t="s">
        <v>133</v>
      </c>
      <c r="D66" s="4" t="s">
        <v>16</v>
      </c>
      <c r="E66" s="4">
        <v>16.0</v>
      </c>
      <c r="F66" s="4">
        <v>0.0</v>
      </c>
      <c r="G66" s="4">
        <v>1012.0</v>
      </c>
      <c r="H66" s="4">
        <v>30.0</v>
      </c>
      <c r="U66" s="4" t="s">
        <v>133</v>
      </c>
      <c r="V66" s="4" t="s">
        <v>16</v>
      </c>
    </row>
    <row r="67" ht="15.75" customHeight="1">
      <c r="A67" s="4" t="s">
        <v>135</v>
      </c>
      <c r="B67" s="4" t="s">
        <v>37</v>
      </c>
      <c r="C67" s="4" t="s">
        <v>135</v>
      </c>
      <c r="D67" s="4" t="s">
        <v>37</v>
      </c>
      <c r="E67" s="4">
        <v>13.0</v>
      </c>
      <c r="F67" s="4">
        <v>0.0</v>
      </c>
      <c r="G67" s="4">
        <v>313.0</v>
      </c>
      <c r="H67" s="4">
        <v>68.0</v>
      </c>
      <c r="U67" s="4" t="s">
        <v>135</v>
      </c>
      <c r="V67" s="4" t="s">
        <v>37</v>
      </c>
    </row>
    <row r="68" ht="15.75" customHeight="1">
      <c r="A68" s="4" t="s">
        <v>136</v>
      </c>
      <c r="B68" s="4" t="s">
        <v>16</v>
      </c>
      <c r="C68" s="4" t="s">
        <v>136</v>
      </c>
      <c r="D68" s="4" t="s">
        <v>16</v>
      </c>
      <c r="E68" s="4">
        <v>15.0</v>
      </c>
      <c r="F68" s="4">
        <v>0.0</v>
      </c>
      <c r="G68" s="4">
        <v>905.0</v>
      </c>
      <c r="H68" s="4">
        <v>121.0</v>
      </c>
      <c r="U68" s="4" t="s">
        <v>136</v>
      </c>
      <c r="V68" s="4" t="s">
        <v>16</v>
      </c>
    </row>
    <row r="69" ht="15.75" customHeight="1">
      <c r="A69" s="4" t="s">
        <v>138</v>
      </c>
      <c r="B69" s="4" t="s">
        <v>64</v>
      </c>
      <c r="C69" s="4" t="s">
        <v>138</v>
      </c>
      <c r="D69" s="4" t="s">
        <v>490</v>
      </c>
      <c r="E69" s="4">
        <v>16.0</v>
      </c>
      <c r="F69" s="4">
        <v>1006.0</v>
      </c>
      <c r="G69" s="4">
        <v>0.0</v>
      </c>
      <c r="H69" s="4">
        <v>91.0</v>
      </c>
      <c r="U69" s="4" t="s">
        <v>138</v>
      </c>
      <c r="V69" s="4" t="s">
        <v>64</v>
      </c>
    </row>
    <row r="70" ht="15.75" customHeight="1">
      <c r="A70" s="4" t="s">
        <v>140</v>
      </c>
      <c r="B70" s="4" t="s">
        <v>37</v>
      </c>
      <c r="C70" s="4" t="s">
        <v>140</v>
      </c>
      <c r="D70" s="4" t="s">
        <v>37</v>
      </c>
      <c r="E70" s="4">
        <v>8.0</v>
      </c>
      <c r="F70" s="4">
        <v>0.0</v>
      </c>
      <c r="G70" s="4">
        <v>143.0</v>
      </c>
      <c r="H70" s="4">
        <v>12.0</v>
      </c>
      <c r="U70" s="4" t="s">
        <v>140</v>
      </c>
      <c r="V70" s="4" t="s">
        <v>37</v>
      </c>
    </row>
    <row r="71" ht="15.75" customHeight="1">
      <c r="A71" s="4" t="s">
        <v>142</v>
      </c>
      <c r="B71" s="4" t="s">
        <v>64</v>
      </c>
      <c r="U71" s="4" t="s">
        <v>142</v>
      </c>
      <c r="V71" s="4" t="s">
        <v>64</v>
      </c>
    </row>
    <row r="72" ht="15.75" customHeight="1">
      <c r="A72" s="4" t="s">
        <v>144</v>
      </c>
      <c r="B72" s="4" t="s">
        <v>16</v>
      </c>
      <c r="U72" s="4" t="s">
        <v>144</v>
      </c>
      <c r="V72" s="4" t="s">
        <v>16</v>
      </c>
    </row>
    <row r="73" ht="15.75" customHeight="1">
      <c r="A73" s="4" t="s">
        <v>146</v>
      </c>
      <c r="B73" s="4" t="s">
        <v>19</v>
      </c>
      <c r="C73" s="4" t="s">
        <v>146</v>
      </c>
      <c r="D73" s="4" t="s">
        <v>19</v>
      </c>
      <c r="E73" s="4">
        <v>16.0</v>
      </c>
      <c r="F73" s="4">
        <v>1055.0</v>
      </c>
      <c r="G73" s="4">
        <v>1.0</v>
      </c>
      <c r="H73" s="4">
        <v>3.0</v>
      </c>
      <c r="U73" s="4" t="s">
        <v>146</v>
      </c>
      <c r="V73" s="4" t="s">
        <v>19</v>
      </c>
    </row>
    <row r="74" ht="15.75" customHeight="1">
      <c r="A74" s="4" t="s">
        <v>147</v>
      </c>
      <c r="B74" s="4" t="s">
        <v>16</v>
      </c>
      <c r="C74" s="4" t="s">
        <v>147</v>
      </c>
      <c r="D74" s="4" t="s">
        <v>16</v>
      </c>
      <c r="E74" s="4">
        <v>3.0</v>
      </c>
      <c r="F74" s="4">
        <v>0.0</v>
      </c>
      <c r="G74" s="4">
        <v>116.0</v>
      </c>
      <c r="H74" s="4">
        <v>10.0</v>
      </c>
      <c r="U74" s="4" t="s">
        <v>147</v>
      </c>
      <c r="V74" s="4" t="s">
        <v>16</v>
      </c>
    </row>
    <row r="75" ht="15.75" customHeight="1">
      <c r="A75" s="4" t="s">
        <v>148</v>
      </c>
      <c r="B75" s="4" t="s">
        <v>16</v>
      </c>
      <c r="C75" s="4" t="s">
        <v>148</v>
      </c>
      <c r="D75" s="4" t="s">
        <v>16</v>
      </c>
      <c r="E75" s="4">
        <v>16.0</v>
      </c>
      <c r="F75" s="4">
        <v>0.0</v>
      </c>
      <c r="G75" s="4">
        <v>815.0</v>
      </c>
      <c r="H75" s="4">
        <v>223.0</v>
      </c>
      <c r="U75" s="4" t="s">
        <v>148</v>
      </c>
      <c r="V75" s="4" t="s">
        <v>16</v>
      </c>
    </row>
    <row r="76" ht="15.75" customHeight="1">
      <c r="A76" s="4" t="s">
        <v>150</v>
      </c>
      <c r="B76" s="4" t="s">
        <v>19</v>
      </c>
      <c r="C76" s="4" t="s">
        <v>150</v>
      </c>
      <c r="D76" s="4" t="s">
        <v>43</v>
      </c>
      <c r="E76" s="4">
        <v>13.0</v>
      </c>
      <c r="F76" s="4">
        <v>391.0</v>
      </c>
      <c r="G76" s="4">
        <v>0.0</v>
      </c>
      <c r="H76" s="4">
        <v>78.0</v>
      </c>
      <c r="U76" s="4" t="s">
        <v>150</v>
      </c>
      <c r="V76" s="4" t="s">
        <v>19</v>
      </c>
    </row>
    <row r="77" ht="15.75" customHeight="1">
      <c r="A77" s="4" t="s">
        <v>152</v>
      </c>
      <c r="B77" s="4" t="s">
        <v>16</v>
      </c>
      <c r="C77" s="4" t="s">
        <v>152</v>
      </c>
      <c r="D77" s="4" t="s">
        <v>16</v>
      </c>
      <c r="E77" s="4">
        <v>16.0</v>
      </c>
      <c r="F77" s="4">
        <v>0.0</v>
      </c>
      <c r="G77" s="4">
        <v>1076.0</v>
      </c>
      <c r="H77" s="4">
        <v>60.0</v>
      </c>
      <c r="U77" s="4" t="s">
        <v>152</v>
      </c>
      <c r="V77" s="4" t="s">
        <v>16</v>
      </c>
    </row>
    <row r="78" ht="15.75" customHeight="1">
      <c r="A78" s="4" t="s">
        <v>154</v>
      </c>
      <c r="B78" s="4" t="s">
        <v>37</v>
      </c>
      <c r="C78" s="4" t="s">
        <v>154</v>
      </c>
      <c r="D78" s="4" t="s">
        <v>37</v>
      </c>
      <c r="E78" s="4">
        <v>16.0</v>
      </c>
      <c r="F78" s="4">
        <v>0.0</v>
      </c>
      <c r="G78" s="4">
        <v>223.0</v>
      </c>
      <c r="H78" s="4">
        <v>52.0</v>
      </c>
      <c r="U78" s="4" t="s">
        <v>154</v>
      </c>
      <c r="V78" s="4" t="s">
        <v>37</v>
      </c>
    </row>
    <row r="79" ht="15.75" customHeight="1">
      <c r="A79" s="4" t="s">
        <v>155</v>
      </c>
      <c r="B79" s="4" t="s">
        <v>35</v>
      </c>
      <c r="U79" s="4" t="s">
        <v>155</v>
      </c>
      <c r="V79" s="4" t="s">
        <v>35</v>
      </c>
    </row>
    <row r="80" ht="15.75" customHeight="1">
      <c r="A80" s="4" t="s">
        <v>156</v>
      </c>
      <c r="B80" s="4" t="s">
        <v>37</v>
      </c>
      <c r="C80" s="4" t="s">
        <v>156</v>
      </c>
      <c r="D80" s="4" t="s">
        <v>37</v>
      </c>
      <c r="E80" s="4">
        <v>10.0</v>
      </c>
      <c r="F80" s="4">
        <v>0.0</v>
      </c>
      <c r="G80" s="4">
        <v>222.0</v>
      </c>
      <c r="H80" s="4">
        <v>184.0</v>
      </c>
      <c r="U80" s="4" t="s">
        <v>156</v>
      </c>
      <c r="V80" s="4" t="s">
        <v>37</v>
      </c>
    </row>
    <row r="81" ht="15.75" customHeight="1">
      <c r="A81" s="4" t="s">
        <v>158</v>
      </c>
      <c r="B81" s="4" t="s">
        <v>97</v>
      </c>
      <c r="C81" s="4" t="s">
        <v>158</v>
      </c>
      <c r="D81" s="4" t="s">
        <v>97</v>
      </c>
      <c r="E81" s="4">
        <v>14.0</v>
      </c>
      <c r="F81" s="4">
        <v>507.0</v>
      </c>
      <c r="G81" s="4">
        <v>0.0</v>
      </c>
      <c r="H81" s="4">
        <v>28.0</v>
      </c>
      <c r="U81" s="4" t="s">
        <v>158</v>
      </c>
      <c r="V81" s="4" t="s">
        <v>97</v>
      </c>
    </row>
    <row r="82" ht="15.75" customHeight="1">
      <c r="A82" s="4" t="s">
        <v>160</v>
      </c>
      <c r="B82" s="4" t="s">
        <v>161</v>
      </c>
      <c r="U82" s="4" t="s">
        <v>160</v>
      </c>
      <c r="V82" s="4" t="s">
        <v>161</v>
      </c>
    </row>
    <row r="83" ht="15.75" customHeight="1">
      <c r="A83" s="4" t="s">
        <v>162</v>
      </c>
      <c r="B83" s="4" t="s">
        <v>16</v>
      </c>
      <c r="C83" s="4" t="s">
        <v>162</v>
      </c>
      <c r="D83" s="4" t="s">
        <v>16</v>
      </c>
      <c r="E83" s="4">
        <v>15.0</v>
      </c>
      <c r="F83" s="4">
        <v>0.0</v>
      </c>
      <c r="G83" s="4">
        <v>855.0</v>
      </c>
      <c r="H83" s="4">
        <v>95.0</v>
      </c>
      <c r="U83" s="4" t="s">
        <v>162</v>
      </c>
      <c r="V83" s="4" t="s">
        <v>16</v>
      </c>
    </row>
    <row r="84" ht="15.75" customHeight="1">
      <c r="A84" s="4" t="s">
        <v>163</v>
      </c>
      <c r="B84" s="4" t="s">
        <v>164</v>
      </c>
      <c r="U84" s="4" t="s">
        <v>163</v>
      </c>
      <c r="V84" s="4" t="s">
        <v>164</v>
      </c>
    </row>
    <row r="85" ht="15.75" customHeight="1">
      <c r="A85" s="4" t="s">
        <v>165</v>
      </c>
      <c r="B85" s="4" t="s">
        <v>61</v>
      </c>
      <c r="U85" s="4" t="s">
        <v>165</v>
      </c>
      <c r="V85" s="4" t="s">
        <v>61</v>
      </c>
    </row>
    <row r="86" ht="15.75" customHeight="1">
      <c r="A86" s="4" t="s">
        <v>166</v>
      </c>
      <c r="B86" s="4" t="s">
        <v>40</v>
      </c>
      <c r="C86" s="4" t="s">
        <v>166</v>
      </c>
      <c r="D86" s="4" t="s">
        <v>493</v>
      </c>
      <c r="E86" s="4">
        <v>10.0</v>
      </c>
      <c r="F86" s="4">
        <v>9.0</v>
      </c>
      <c r="G86" s="4">
        <v>0.0</v>
      </c>
      <c r="H86" s="4">
        <v>52.0</v>
      </c>
      <c r="U86" s="4" t="s">
        <v>166</v>
      </c>
      <c r="V86" s="4" t="s">
        <v>40</v>
      </c>
    </row>
    <row r="87" ht="15.75" customHeight="1">
      <c r="A87" s="4" t="s">
        <v>168</v>
      </c>
      <c r="B87" s="4" t="s">
        <v>169</v>
      </c>
      <c r="C87" s="4" t="s">
        <v>168</v>
      </c>
      <c r="D87" s="4" t="s">
        <v>169</v>
      </c>
      <c r="E87" s="4">
        <v>7.0</v>
      </c>
      <c r="F87" s="4">
        <v>0.0</v>
      </c>
      <c r="G87" s="4">
        <v>76.0</v>
      </c>
      <c r="H87" s="4">
        <v>131.0</v>
      </c>
      <c r="U87" s="4" t="s">
        <v>168</v>
      </c>
      <c r="V87" s="4" t="s">
        <v>169</v>
      </c>
    </row>
    <row r="88" ht="15.75" customHeight="1">
      <c r="A88" s="4" t="s">
        <v>170</v>
      </c>
      <c r="B88" s="4" t="s">
        <v>43</v>
      </c>
      <c r="C88" s="4" t="s">
        <v>170</v>
      </c>
      <c r="D88" s="4" t="s">
        <v>43</v>
      </c>
      <c r="E88" s="4">
        <v>16.0</v>
      </c>
      <c r="F88" s="4">
        <v>687.0</v>
      </c>
      <c r="G88" s="4">
        <v>0.0</v>
      </c>
      <c r="H88" s="4">
        <v>0.0</v>
      </c>
      <c r="U88" s="4" t="s">
        <v>170</v>
      </c>
      <c r="V88" s="4" t="s">
        <v>43</v>
      </c>
    </row>
    <row r="89" ht="15.75" customHeight="1">
      <c r="A89" s="4" t="s">
        <v>171</v>
      </c>
      <c r="B89" s="4" t="s">
        <v>40</v>
      </c>
      <c r="U89" s="4" t="s">
        <v>171</v>
      </c>
      <c r="V89" s="4" t="s">
        <v>40</v>
      </c>
    </row>
    <row r="90" ht="15.75" customHeight="1">
      <c r="A90" s="4" t="s">
        <v>173</v>
      </c>
      <c r="B90" s="4" t="s">
        <v>64</v>
      </c>
      <c r="U90" s="4" t="s">
        <v>173</v>
      </c>
      <c r="V90" s="4" t="s">
        <v>64</v>
      </c>
    </row>
    <row r="91" ht="15.75" customHeight="1">
      <c r="A91" s="4" t="s">
        <v>174</v>
      </c>
      <c r="B91" s="4" t="s">
        <v>64</v>
      </c>
      <c r="C91" s="4" t="s">
        <v>174</v>
      </c>
      <c r="D91" s="4" t="s">
        <v>490</v>
      </c>
      <c r="E91" s="4">
        <v>16.0</v>
      </c>
      <c r="F91" s="4">
        <v>1006.0</v>
      </c>
      <c r="G91" s="4">
        <v>0.0</v>
      </c>
      <c r="H91" s="4">
        <v>69.0</v>
      </c>
      <c r="U91" s="4" t="s">
        <v>174</v>
      </c>
      <c r="V91" s="4" t="s">
        <v>64</v>
      </c>
    </row>
    <row r="92" ht="15.75" customHeight="1">
      <c r="A92" s="4" t="s">
        <v>176</v>
      </c>
      <c r="B92" s="4" t="s">
        <v>40</v>
      </c>
      <c r="U92" s="4" t="s">
        <v>176</v>
      </c>
      <c r="V92" s="4" t="s">
        <v>40</v>
      </c>
    </row>
    <row r="93" ht="15.75" customHeight="1">
      <c r="A93" s="4" t="s">
        <v>178</v>
      </c>
      <c r="B93" s="4" t="s">
        <v>52</v>
      </c>
      <c r="C93" s="4" t="s">
        <v>178</v>
      </c>
      <c r="D93" s="4" t="s">
        <v>52</v>
      </c>
      <c r="E93" s="4">
        <v>15.0</v>
      </c>
      <c r="F93" s="4">
        <v>0.0</v>
      </c>
      <c r="G93" s="4">
        <v>806.0</v>
      </c>
      <c r="H93" s="4">
        <v>59.0</v>
      </c>
      <c r="U93" s="4" t="s">
        <v>178</v>
      </c>
      <c r="V93" s="4" t="s">
        <v>52</v>
      </c>
    </row>
    <row r="94" ht="15.75" customHeight="1">
      <c r="A94" s="4" t="s">
        <v>179</v>
      </c>
      <c r="B94" s="4" t="s">
        <v>35</v>
      </c>
      <c r="U94" s="4" t="s">
        <v>179</v>
      </c>
      <c r="V94" s="4" t="s">
        <v>35</v>
      </c>
    </row>
    <row r="95" ht="15.75" customHeight="1">
      <c r="A95" s="4" t="s">
        <v>181</v>
      </c>
      <c r="B95" s="4" t="s">
        <v>22</v>
      </c>
      <c r="U95" s="4" t="s">
        <v>181</v>
      </c>
      <c r="V95" s="4" t="s">
        <v>22</v>
      </c>
    </row>
    <row r="96" ht="15.75" customHeight="1">
      <c r="A96" s="4" t="s">
        <v>182</v>
      </c>
      <c r="B96" s="4" t="s">
        <v>37</v>
      </c>
      <c r="U96" s="4" t="s">
        <v>182</v>
      </c>
      <c r="V96" s="4" t="s">
        <v>37</v>
      </c>
    </row>
    <row r="97" ht="15.75" customHeight="1">
      <c r="A97" s="4" t="s">
        <v>183</v>
      </c>
      <c r="B97" s="4" t="s">
        <v>40</v>
      </c>
      <c r="C97" s="4" t="s">
        <v>183</v>
      </c>
      <c r="D97" s="4" t="s">
        <v>82</v>
      </c>
      <c r="E97" s="4">
        <v>16.0</v>
      </c>
      <c r="F97" s="4">
        <v>206.0</v>
      </c>
      <c r="G97" s="4">
        <v>0.0</v>
      </c>
      <c r="H97" s="4">
        <v>55.0</v>
      </c>
      <c r="U97" s="4" t="s">
        <v>183</v>
      </c>
      <c r="V97" s="4" t="s">
        <v>40</v>
      </c>
    </row>
    <row r="98" ht="15.75" customHeight="1">
      <c r="A98" s="4" t="s">
        <v>185</v>
      </c>
      <c r="B98" s="4" t="s">
        <v>97</v>
      </c>
      <c r="C98" s="4" t="s">
        <v>185</v>
      </c>
      <c r="D98" s="4" t="s">
        <v>97</v>
      </c>
      <c r="E98" s="4">
        <v>16.0</v>
      </c>
      <c r="F98" s="4">
        <v>261.0</v>
      </c>
      <c r="G98" s="4">
        <v>0.0</v>
      </c>
      <c r="H98" s="4">
        <v>156.0</v>
      </c>
      <c r="U98" s="4" t="s">
        <v>185</v>
      </c>
      <c r="V98" s="4" t="s">
        <v>97</v>
      </c>
    </row>
    <row r="99" ht="15.75" customHeight="1">
      <c r="A99" s="4" t="s">
        <v>187</v>
      </c>
      <c r="B99" s="4" t="s">
        <v>61</v>
      </c>
      <c r="C99" s="4" t="s">
        <v>187</v>
      </c>
      <c r="D99" s="4" t="s">
        <v>61</v>
      </c>
      <c r="E99" s="4">
        <v>14.0</v>
      </c>
      <c r="F99" s="4">
        <v>816.0</v>
      </c>
      <c r="G99" s="4">
        <v>0.0</v>
      </c>
      <c r="H99" s="4">
        <v>0.0</v>
      </c>
      <c r="U99" s="4" t="s">
        <v>187</v>
      </c>
      <c r="V99" s="4" t="s">
        <v>61</v>
      </c>
    </row>
    <row r="100" ht="15.75" customHeight="1">
      <c r="A100" s="4" t="s">
        <v>189</v>
      </c>
      <c r="B100" s="4" t="s">
        <v>43</v>
      </c>
      <c r="C100" s="4" t="s">
        <v>189</v>
      </c>
      <c r="D100" s="4" t="s">
        <v>43</v>
      </c>
      <c r="E100" s="4">
        <v>12.0</v>
      </c>
      <c r="F100" s="4">
        <v>55.0</v>
      </c>
      <c r="G100" s="4">
        <v>0.0</v>
      </c>
      <c r="H100" s="4">
        <v>154.0</v>
      </c>
      <c r="U100" s="4" t="s">
        <v>189</v>
      </c>
      <c r="V100" s="4" t="s">
        <v>43</v>
      </c>
    </row>
    <row r="101" ht="15.75" customHeight="1">
      <c r="A101" s="4" t="s">
        <v>191</v>
      </c>
      <c r="B101" s="4" t="s">
        <v>35</v>
      </c>
      <c r="C101" s="4" t="s">
        <v>191</v>
      </c>
      <c r="D101" s="4" t="s">
        <v>489</v>
      </c>
      <c r="E101" s="4">
        <v>14.0</v>
      </c>
      <c r="F101" s="4">
        <v>0.0</v>
      </c>
      <c r="G101" s="4">
        <v>503.0</v>
      </c>
      <c r="H101" s="4">
        <v>136.0</v>
      </c>
      <c r="U101" s="4" t="s">
        <v>191</v>
      </c>
      <c r="V101" s="4" t="s">
        <v>35</v>
      </c>
    </row>
    <row r="102" ht="15.75" customHeight="1">
      <c r="A102" s="4" t="s">
        <v>193</v>
      </c>
      <c r="B102" s="4" t="s">
        <v>43</v>
      </c>
      <c r="C102" s="4" t="s">
        <v>193</v>
      </c>
      <c r="D102" s="4" t="s">
        <v>43</v>
      </c>
      <c r="E102" s="4">
        <v>13.0</v>
      </c>
      <c r="F102" s="4">
        <v>510.0</v>
      </c>
      <c r="G102" s="4">
        <v>0.0</v>
      </c>
      <c r="H102" s="4">
        <v>1.0</v>
      </c>
      <c r="U102" s="4" t="s">
        <v>193</v>
      </c>
      <c r="V102" s="4" t="s">
        <v>43</v>
      </c>
    </row>
    <row r="103" ht="15.75" customHeight="1">
      <c r="A103" s="4" t="s">
        <v>195</v>
      </c>
      <c r="B103" s="4" t="s">
        <v>16</v>
      </c>
      <c r="U103" s="4" t="s">
        <v>195</v>
      </c>
      <c r="V103" s="4" t="s">
        <v>16</v>
      </c>
    </row>
    <row r="104" ht="15.75" customHeight="1">
      <c r="A104" s="4" t="s">
        <v>196</v>
      </c>
      <c r="B104" s="4" t="s">
        <v>40</v>
      </c>
      <c r="C104" s="4" t="s">
        <v>196</v>
      </c>
      <c r="D104" s="4" t="s">
        <v>493</v>
      </c>
      <c r="E104" s="4">
        <v>10.0</v>
      </c>
      <c r="F104" s="4">
        <v>566.0</v>
      </c>
      <c r="G104" s="4">
        <v>0.0</v>
      </c>
      <c r="H104" s="4">
        <v>51.0</v>
      </c>
      <c r="U104" s="4" t="s">
        <v>196</v>
      </c>
      <c r="V104" s="4" t="s">
        <v>40</v>
      </c>
    </row>
    <row r="105" ht="15.75" customHeight="1">
      <c r="A105" s="4" t="s">
        <v>197</v>
      </c>
      <c r="B105" s="4" t="s">
        <v>40</v>
      </c>
      <c r="C105" s="4" t="s">
        <v>197</v>
      </c>
      <c r="D105" s="4" t="s">
        <v>82</v>
      </c>
      <c r="E105" s="4">
        <v>8.0</v>
      </c>
      <c r="F105" s="4">
        <v>58.0</v>
      </c>
      <c r="G105" s="4">
        <v>0.0</v>
      </c>
      <c r="H105" s="4">
        <v>52.0</v>
      </c>
      <c r="U105" s="4" t="s">
        <v>197</v>
      </c>
      <c r="V105" s="4" t="s">
        <v>40</v>
      </c>
    </row>
    <row r="106" ht="15.75" customHeight="1">
      <c r="A106" s="4" t="s">
        <v>199</v>
      </c>
      <c r="B106" s="4" t="s">
        <v>169</v>
      </c>
      <c r="C106" s="4" t="s">
        <v>199</v>
      </c>
      <c r="D106" s="4" t="s">
        <v>52</v>
      </c>
      <c r="E106" s="4">
        <v>16.0</v>
      </c>
      <c r="F106" s="4">
        <v>16.0</v>
      </c>
      <c r="G106" s="4">
        <v>971.0</v>
      </c>
      <c r="H106" s="4">
        <v>211.0</v>
      </c>
      <c r="U106" s="4" t="s">
        <v>199</v>
      </c>
      <c r="V106" s="4" t="s">
        <v>169</v>
      </c>
    </row>
    <row r="107" ht="15.75" customHeight="1">
      <c r="A107" s="4" t="s">
        <v>201</v>
      </c>
      <c r="B107" s="4" t="s">
        <v>97</v>
      </c>
      <c r="U107" s="4" t="s">
        <v>201</v>
      </c>
      <c r="V107" s="4" t="s">
        <v>97</v>
      </c>
    </row>
    <row r="108" ht="15.75" customHeight="1">
      <c r="A108" s="4" t="s">
        <v>202</v>
      </c>
      <c r="B108" s="4" t="s">
        <v>40</v>
      </c>
      <c r="U108" s="4" t="s">
        <v>202</v>
      </c>
      <c r="V108" s="4" t="s">
        <v>40</v>
      </c>
    </row>
    <row r="109" ht="15.75" customHeight="1">
      <c r="A109" s="4" t="s">
        <v>204</v>
      </c>
      <c r="B109" s="4" t="s">
        <v>16</v>
      </c>
      <c r="C109" s="4" t="s">
        <v>204</v>
      </c>
      <c r="D109" s="4" t="s">
        <v>16</v>
      </c>
      <c r="E109" s="4">
        <v>12.0</v>
      </c>
      <c r="F109" s="4">
        <v>0.0</v>
      </c>
      <c r="G109" s="4">
        <v>293.0</v>
      </c>
      <c r="H109" s="4">
        <v>103.0</v>
      </c>
      <c r="U109" s="4" t="s">
        <v>204</v>
      </c>
      <c r="V109" s="4" t="s">
        <v>16</v>
      </c>
    </row>
    <row r="110" ht="15.75" customHeight="1">
      <c r="A110" s="4" t="s">
        <v>205</v>
      </c>
      <c r="B110" s="4" t="s">
        <v>61</v>
      </c>
      <c r="U110" s="4" t="s">
        <v>205</v>
      </c>
      <c r="V110" s="4" t="s">
        <v>61</v>
      </c>
    </row>
    <row r="111" ht="15.75" customHeight="1">
      <c r="A111" s="4" t="s">
        <v>207</v>
      </c>
      <c r="B111" s="4" t="s">
        <v>35</v>
      </c>
      <c r="C111" s="4" t="s">
        <v>207</v>
      </c>
      <c r="D111" s="4" t="s">
        <v>489</v>
      </c>
      <c r="E111" s="4">
        <v>15.0</v>
      </c>
      <c r="F111" s="4">
        <v>0.0</v>
      </c>
      <c r="G111" s="4">
        <v>925.0</v>
      </c>
      <c r="H111" s="4">
        <v>79.0</v>
      </c>
      <c r="U111" s="4" t="s">
        <v>207</v>
      </c>
      <c r="V111" s="4" t="s">
        <v>35</v>
      </c>
    </row>
    <row r="112" ht="15.75" customHeight="1">
      <c r="A112" s="4" t="s">
        <v>209</v>
      </c>
      <c r="B112" s="4" t="s">
        <v>22</v>
      </c>
      <c r="U112" s="4" t="s">
        <v>209</v>
      </c>
      <c r="V112" s="4" t="s">
        <v>22</v>
      </c>
    </row>
    <row r="113" ht="15.75" customHeight="1">
      <c r="A113" s="4" t="s">
        <v>211</v>
      </c>
      <c r="B113" s="4" t="s">
        <v>35</v>
      </c>
      <c r="C113" s="4" t="s">
        <v>211</v>
      </c>
      <c r="D113" s="4" t="s">
        <v>489</v>
      </c>
      <c r="E113" s="4">
        <v>7.0</v>
      </c>
      <c r="F113" s="4">
        <v>0.0</v>
      </c>
      <c r="G113" s="4">
        <v>231.0</v>
      </c>
      <c r="H113" s="4">
        <v>35.0</v>
      </c>
      <c r="U113" s="4" t="s">
        <v>211</v>
      </c>
      <c r="V113" s="4" t="s">
        <v>35</v>
      </c>
    </row>
    <row r="114" ht="15.75" customHeight="1">
      <c r="A114" s="4" t="s">
        <v>212</v>
      </c>
      <c r="B114" s="4" t="s">
        <v>64</v>
      </c>
      <c r="U114" s="4" t="s">
        <v>212</v>
      </c>
      <c r="V114" s="4" t="s">
        <v>64</v>
      </c>
    </row>
    <row r="115" ht="15.75" customHeight="1">
      <c r="A115" s="4" t="s">
        <v>213</v>
      </c>
      <c r="B115" s="4" t="s">
        <v>43</v>
      </c>
      <c r="U115" s="4" t="s">
        <v>213</v>
      </c>
      <c r="V115" s="4" t="s">
        <v>43</v>
      </c>
    </row>
    <row r="116" ht="15.75" customHeight="1">
      <c r="A116" s="4" t="s">
        <v>215</v>
      </c>
      <c r="B116" s="4" t="s">
        <v>169</v>
      </c>
      <c r="U116" s="4" t="s">
        <v>215</v>
      </c>
      <c r="V116" s="4" t="s">
        <v>169</v>
      </c>
    </row>
    <row r="117" ht="15.75" customHeight="1">
      <c r="A117" s="4" t="s">
        <v>217</v>
      </c>
      <c r="B117" s="4" t="s">
        <v>40</v>
      </c>
      <c r="U117" s="4" t="s">
        <v>217</v>
      </c>
      <c r="V117" s="4" t="s">
        <v>40</v>
      </c>
    </row>
    <row r="118" ht="15.75" customHeight="1">
      <c r="A118" s="4" t="s">
        <v>218</v>
      </c>
      <c r="B118" s="4" t="s">
        <v>35</v>
      </c>
      <c r="C118" s="4" t="s">
        <v>218</v>
      </c>
      <c r="D118" s="4" t="s">
        <v>489</v>
      </c>
      <c r="E118" s="4">
        <v>15.0</v>
      </c>
      <c r="F118" s="4">
        <v>0.0</v>
      </c>
      <c r="G118" s="4">
        <v>900.0</v>
      </c>
      <c r="H118" s="4">
        <v>77.0</v>
      </c>
      <c r="U118" s="4" t="s">
        <v>218</v>
      </c>
      <c r="V118" s="4" t="s">
        <v>35</v>
      </c>
    </row>
    <row r="119" ht="15.75" customHeight="1">
      <c r="A119" s="4" t="s">
        <v>220</v>
      </c>
      <c r="B119" s="4" t="s">
        <v>22</v>
      </c>
      <c r="U119" s="4" t="s">
        <v>220</v>
      </c>
      <c r="V119" s="4" t="s">
        <v>22</v>
      </c>
    </row>
    <row r="120" ht="15.75" customHeight="1">
      <c r="A120" s="4" t="s">
        <v>221</v>
      </c>
      <c r="B120" s="4" t="s">
        <v>37</v>
      </c>
      <c r="U120" s="4" t="s">
        <v>221</v>
      </c>
      <c r="V120" s="4" t="s">
        <v>37</v>
      </c>
    </row>
    <row r="121" ht="15.75" customHeight="1">
      <c r="A121" s="4" t="s">
        <v>223</v>
      </c>
      <c r="B121" s="4" t="s">
        <v>82</v>
      </c>
      <c r="U121" s="4" t="s">
        <v>223</v>
      </c>
      <c r="V121" s="4" t="s">
        <v>82</v>
      </c>
    </row>
    <row r="122" ht="15.75" customHeight="1">
      <c r="A122" s="4" t="s">
        <v>224</v>
      </c>
      <c r="B122" s="4" t="s">
        <v>52</v>
      </c>
      <c r="U122" s="4" t="s">
        <v>224</v>
      </c>
      <c r="V122" s="4" t="s">
        <v>52</v>
      </c>
    </row>
    <row r="123" ht="15.75" customHeight="1">
      <c r="A123" s="4" t="s">
        <v>225</v>
      </c>
      <c r="B123" s="4" t="s">
        <v>22</v>
      </c>
      <c r="C123" s="4" t="s">
        <v>225</v>
      </c>
      <c r="D123" s="4" t="s">
        <v>491</v>
      </c>
      <c r="E123" s="4">
        <v>12.0</v>
      </c>
      <c r="F123" s="4">
        <v>0.0</v>
      </c>
      <c r="G123" s="4">
        <v>390.0</v>
      </c>
      <c r="H123" s="4">
        <v>0.0</v>
      </c>
      <c r="U123" s="4" t="s">
        <v>225</v>
      </c>
      <c r="V123" s="4" t="s">
        <v>22</v>
      </c>
    </row>
    <row r="124" ht="15.75" customHeight="1">
      <c r="A124" s="4" t="s">
        <v>226</v>
      </c>
      <c r="B124" s="4" t="s">
        <v>35</v>
      </c>
      <c r="U124" s="4" t="s">
        <v>226</v>
      </c>
      <c r="V124" s="4" t="s">
        <v>35</v>
      </c>
    </row>
    <row r="125" ht="15.75" customHeight="1">
      <c r="A125" s="4" t="s">
        <v>228</v>
      </c>
      <c r="B125" s="4" t="s">
        <v>64</v>
      </c>
      <c r="U125" s="4" t="s">
        <v>228</v>
      </c>
      <c r="V125" s="4" t="s">
        <v>64</v>
      </c>
    </row>
    <row r="126" ht="15.75" customHeight="1">
      <c r="A126" s="4" t="s">
        <v>229</v>
      </c>
      <c r="B126" s="4" t="s">
        <v>169</v>
      </c>
      <c r="C126" s="4" t="s">
        <v>229</v>
      </c>
      <c r="D126" s="4" t="s">
        <v>169</v>
      </c>
      <c r="E126" s="4">
        <v>15.0</v>
      </c>
      <c r="F126" s="4">
        <v>0.0</v>
      </c>
      <c r="G126" s="4">
        <v>985.0</v>
      </c>
      <c r="H126" s="4">
        <v>96.0</v>
      </c>
      <c r="U126" s="4" t="s">
        <v>229</v>
      </c>
      <c r="V126" s="4" t="s">
        <v>169</v>
      </c>
    </row>
    <row r="127" ht="15.75" customHeight="1">
      <c r="A127" s="4" t="s">
        <v>231</v>
      </c>
      <c r="B127" s="4" t="s">
        <v>43</v>
      </c>
      <c r="U127" s="4" t="s">
        <v>231</v>
      </c>
      <c r="V127" s="4" t="s">
        <v>43</v>
      </c>
    </row>
    <row r="128" ht="15.75" customHeight="1">
      <c r="A128" s="4" t="s">
        <v>232</v>
      </c>
      <c r="B128" s="4" t="s">
        <v>22</v>
      </c>
      <c r="C128" s="4" t="s">
        <v>232</v>
      </c>
      <c r="D128" s="4" t="s">
        <v>22</v>
      </c>
      <c r="E128" s="4">
        <v>16.0</v>
      </c>
      <c r="F128" s="4">
        <v>0.0</v>
      </c>
      <c r="G128" s="4">
        <v>681.0</v>
      </c>
      <c r="H128" s="4">
        <v>73.0</v>
      </c>
      <c r="U128" s="4" t="s">
        <v>232</v>
      </c>
      <c r="V128" s="4" t="s">
        <v>22</v>
      </c>
    </row>
    <row r="129" ht="15.75" customHeight="1">
      <c r="A129" s="4" t="s">
        <v>233</v>
      </c>
      <c r="B129" s="4" t="s">
        <v>16</v>
      </c>
      <c r="U129" s="4" t="s">
        <v>233</v>
      </c>
      <c r="V129" s="4" t="s">
        <v>16</v>
      </c>
    </row>
    <row r="130" ht="15.75" customHeight="1">
      <c r="A130" s="4" t="s">
        <v>234</v>
      </c>
      <c r="B130" s="4" t="s">
        <v>16</v>
      </c>
      <c r="C130" s="4" t="s">
        <v>234</v>
      </c>
      <c r="D130" s="4" t="s">
        <v>16</v>
      </c>
      <c r="E130" s="4">
        <v>15.0</v>
      </c>
      <c r="F130" s="4">
        <v>0.0</v>
      </c>
      <c r="G130" s="4">
        <v>910.0</v>
      </c>
      <c r="H130" s="4">
        <v>59.0</v>
      </c>
      <c r="U130" s="4" t="s">
        <v>234</v>
      </c>
      <c r="V130" s="4" t="s">
        <v>16</v>
      </c>
    </row>
    <row r="131" ht="15.75" customHeight="1">
      <c r="A131" s="4" t="s">
        <v>235</v>
      </c>
      <c r="B131" s="4" t="s">
        <v>13</v>
      </c>
      <c r="U131" s="4" t="s">
        <v>235</v>
      </c>
      <c r="V131" s="4" t="s">
        <v>13</v>
      </c>
    </row>
    <row r="132" ht="15.75" customHeight="1">
      <c r="A132" s="4" t="s">
        <v>236</v>
      </c>
      <c r="B132" s="4" t="s">
        <v>40</v>
      </c>
      <c r="C132" s="4" t="s">
        <v>236</v>
      </c>
      <c r="D132" s="4" t="s">
        <v>493</v>
      </c>
      <c r="E132" s="4">
        <v>10.0</v>
      </c>
      <c r="F132" s="4">
        <v>184.0</v>
      </c>
      <c r="G132" s="4">
        <v>0.0</v>
      </c>
      <c r="H132" s="4">
        <v>25.0</v>
      </c>
      <c r="U132" s="4" t="s">
        <v>236</v>
      </c>
      <c r="V132" s="4" t="s">
        <v>40</v>
      </c>
    </row>
    <row r="133" ht="15.75" customHeight="1">
      <c r="A133" s="4" t="s">
        <v>237</v>
      </c>
      <c r="B133" s="4" t="s">
        <v>13</v>
      </c>
      <c r="C133" s="4" t="s">
        <v>237</v>
      </c>
      <c r="D133" s="4" t="s">
        <v>43</v>
      </c>
      <c r="E133" s="4">
        <v>13.0</v>
      </c>
      <c r="F133" s="4">
        <v>546.0</v>
      </c>
      <c r="G133" s="4">
        <v>0.0</v>
      </c>
      <c r="H133" s="4">
        <v>0.0</v>
      </c>
      <c r="U133" s="4" t="s">
        <v>237</v>
      </c>
      <c r="V133" s="4" t="s">
        <v>13</v>
      </c>
    </row>
    <row r="134" ht="15.75" customHeight="1">
      <c r="A134" s="4" t="s">
        <v>238</v>
      </c>
      <c r="B134" s="4" t="s">
        <v>64</v>
      </c>
      <c r="C134" s="4" t="s">
        <v>238</v>
      </c>
      <c r="D134" s="4" t="s">
        <v>490</v>
      </c>
      <c r="E134" s="4">
        <v>7.0</v>
      </c>
      <c r="F134" s="4">
        <v>296.0</v>
      </c>
      <c r="G134" s="4">
        <v>0.0</v>
      </c>
      <c r="H134" s="4">
        <v>39.0</v>
      </c>
      <c r="U134" s="4" t="s">
        <v>238</v>
      </c>
      <c r="V134" s="4" t="s">
        <v>64</v>
      </c>
    </row>
    <row r="135" ht="15.75" customHeight="1">
      <c r="A135" s="4" t="s">
        <v>240</v>
      </c>
      <c r="B135" s="4" t="s">
        <v>22</v>
      </c>
      <c r="C135" s="4" t="s">
        <v>240</v>
      </c>
      <c r="D135" s="4" t="s">
        <v>22</v>
      </c>
      <c r="E135" s="4">
        <v>13.0</v>
      </c>
      <c r="F135" s="4">
        <v>0.0</v>
      </c>
      <c r="G135" s="4">
        <v>359.0</v>
      </c>
      <c r="H135" s="4">
        <v>2.0</v>
      </c>
      <c r="U135" s="4" t="s">
        <v>240</v>
      </c>
      <c r="V135" s="4" t="s">
        <v>22</v>
      </c>
    </row>
    <row r="136" ht="15.75" customHeight="1">
      <c r="A136" s="4" t="s">
        <v>241</v>
      </c>
      <c r="B136" s="4" t="s">
        <v>64</v>
      </c>
      <c r="C136" s="4" t="s">
        <v>241</v>
      </c>
      <c r="D136" s="4" t="s">
        <v>490</v>
      </c>
      <c r="E136" s="4">
        <v>13.0</v>
      </c>
      <c r="F136" s="4">
        <v>813.0</v>
      </c>
      <c r="G136" s="4">
        <v>0.0</v>
      </c>
      <c r="H136" s="4">
        <v>40.0</v>
      </c>
      <c r="U136" s="4" t="s">
        <v>241</v>
      </c>
      <c r="V136" s="4" t="s">
        <v>64</v>
      </c>
    </row>
    <row r="137" ht="15.75" customHeight="1">
      <c r="A137" s="4" t="s">
        <v>242</v>
      </c>
      <c r="B137" s="4" t="s">
        <v>16</v>
      </c>
      <c r="C137" s="4" t="s">
        <v>242</v>
      </c>
      <c r="D137" s="4" t="s">
        <v>52</v>
      </c>
      <c r="E137" s="4">
        <v>16.0</v>
      </c>
      <c r="F137" s="4">
        <v>0.0</v>
      </c>
      <c r="G137" s="4">
        <v>115.0</v>
      </c>
      <c r="H137" s="4">
        <v>367.0</v>
      </c>
      <c r="U137" s="4" t="s">
        <v>242</v>
      </c>
      <c r="V137" s="4" t="s">
        <v>16</v>
      </c>
    </row>
    <row r="138" ht="15.75" customHeight="1">
      <c r="A138" s="4" t="s">
        <v>244</v>
      </c>
      <c r="B138" s="4" t="s">
        <v>97</v>
      </c>
      <c r="C138" s="4" t="s">
        <v>244</v>
      </c>
      <c r="D138" s="4" t="s">
        <v>97</v>
      </c>
      <c r="E138" s="4">
        <v>11.0</v>
      </c>
      <c r="F138" s="4">
        <v>364.0</v>
      </c>
      <c r="G138" s="4">
        <v>0.0</v>
      </c>
      <c r="H138" s="4">
        <v>0.0</v>
      </c>
      <c r="U138" s="4" t="s">
        <v>244</v>
      </c>
      <c r="V138" s="4" t="s">
        <v>97</v>
      </c>
    </row>
    <row r="139" ht="15.75" customHeight="1">
      <c r="A139" s="4" t="s">
        <v>245</v>
      </c>
      <c r="B139" s="4" t="s">
        <v>97</v>
      </c>
      <c r="C139" s="4" t="s">
        <v>245</v>
      </c>
      <c r="D139" s="4" t="s">
        <v>97</v>
      </c>
      <c r="E139" s="4">
        <v>7.0</v>
      </c>
      <c r="F139" s="4">
        <v>117.0</v>
      </c>
      <c r="G139" s="4">
        <v>0.0</v>
      </c>
      <c r="H139" s="4">
        <v>37.0</v>
      </c>
      <c r="U139" s="4" t="s">
        <v>245</v>
      </c>
      <c r="V139" s="4" t="s">
        <v>97</v>
      </c>
    </row>
    <row r="140" ht="15.75" customHeight="1">
      <c r="A140" s="4" t="s">
        <v>246</v>
      </c>
      <c r="B140" s="4" t="s">
        <v>43</v>
      </c>
      <c r="C140" s="4" t="s">
        <v>246</v>
      </c>
      <c r="D140" s="4" t="s">
        <v>43</v>
      </c>
      <c r="E140" s="4">
        <v>16.0</v>
      </c>
      <c r="F140" s="4">
        <v>94.0</v>
      </c>
      <c r="G140" s="4">
        <v>0.0</v>
      </c>
      <c r="H140" s="4">
        <v>111.0</v>
      </c>
      <c r="U140" s="4" t="s">
        <v>246</v>
      </c>
      <c r="V140" s="4" t="s">
        <v>43</v>
      </c>
    </row>
    <row r="141" ht="15.75" customHeight="1">
      <c r="A141" s="4" t="s">
        <v>248</v>
      </c>
      <c r="B141" s="4" t="s">
        <v>19</v>
      </c>
      <c r="C141" s="4" t="s">
        <v>248</v>
      </c>
      <c r="D141" s="4" t="s">
        <v>19</v>
      </c>
      <c r="E141" s="4">
        <v>1.0</v>
      </c>
      <c r="F141" s="4">
        <v>10.0</v>
      </c>
      <c r="G141" s="4">
        <v>0.0</v>
      </c>
      <c r="H141" s="4">
        <v>0.0</v>
      </c>
      <c r="U141" s="4" t="s">
        <v>248</v>
      </c>
      <c r="V141" s="4" t="s">
        <v>19</v>
      </c>
    </row>
    <row r="142" ht="15.75" customHeight="1">
      <c r="A142" s="4" t="s">
        <v>250</v>
      </c>
      <c r="B142" s="4" t="s">
        <v>22</v>
      </c>
      <c r="C142" s="4" t="s">
        <v>250</v>
      </c>
      <c r="D142" s="4" t="s">
        <v>37</v>
      </c>
      <c r="E142" s="4">
        <v>15.0</v>
      </c>
      <c r="F142" s="4">
        <v>0.0</v>
      </c>
      <c r="G142" s="4">
        <v>386.0</v>
      </c>
      <c r="H142" s="4">
        <v>163.0</v>
      </c>
      <c r="U142" s="4" t="s">
        <v>250</v>
      </c>
      <c r="V142" s="4" t="s">
        <v>22</v>
      </c>
    </row>
    <row r="143" ht="15.75" customHeight="1">
      <c r="A143" s="4" t="s">
        <v>251</v>
      </c>
      <c r="B143" s="4" t="s">
        <v>52</v>
      </c>
      <c r="C143" s="4" t="s">
        <v>251</v>
      </c>
      <c r="D143" s="4" t="s">
        <v>169</v>
      </c>
      <c r="E143" s="4">
        <v>16.0</v>
      </c>
      <c r="F143" s="4">
        <v>0.0</v>
      </c>
      <c r="G143" s="4">
        <v>971.0</v>
      </c>
      <c r="H143" s="4">
        <v>91.0</v>
      </c>
      <c r="U143" s="4" t="s">
        <v>251</v>
      </c>
      <c r="V143" s="4" t="s">
        <v>52</v>
      </c>
    </row>
    <row r="144" ht="15.75" customHeight="1">
      <c r="A144" s="4" t="s">
        <v>252</v>
      </c>
      <c r="B144" s="4" t="s">
        <v>164</v>
      </c>
      <c r="U144" s="4" t="s">
        <v>252</v>
      </c>
      <c r="V144" s="4" t="s">
        <v>164</v>
      </c>
    </row>
    <row r="145" ht="15.75" customHeight="1">
      <c r="A145" s="4" t="s">
        <v>253</v>
      </c>
      <c r="B145" s="4" t="s">
        <v>16</v>
      </c>
      <c r="U145" s="4" t="s">
        <v>253</v>
      </c>
      <c r="V145" s="4" t="s">
        <v>16</v>
      </c>
    </row>
    <row r="146" ht="15.75" customHeight="1">
      <c r="A146" s="4" t="s">
        <v>255</v>
      </c>
      <c r="B146" s="4" t="s">
        <v>97</v>
      </c>
      <c r="U146" s="4" t="s">
        <v>255</v>
      </c>
      <c r="V146" s="4" t="s">
        <v>97</v>
      </c>
    </row>
    <row r="147" ht="15.75" customHeight="1">
      <c r="A147" s="4" t="s">
        <v>256</v>
      </c>
      <c r="B147" s="4" t="s">
        <v>19</v>
      </c>
      <c r="C147" s="4" t="s">
        <v>256</v>
      </c>
      <c r="D147" s="4" t="s">
        <v>19</v>
      </c>
      <c r="E147" s="4">
        <v>12.0</v>
      </c>
      <c r="F147" s="4">
        <v>593.0</v>
      </c>
      <c r="G147" s="4">
        <v>0.0</v>
      </c>
      <c r="H147" s="4">
        <v>0.0</v>
      </c>
      <c r="U147" s="4" t="s">
        <v>256</v>
      </c>
      <c r="V147" s="4" t="s">
        <v>19</v>
      </c>
    </row>
    <row r="148" ht="15.75" customHeight="1">
      <c r="A148" s="4" t="s">
        <v>257</v>
      </c>
      <c r="B148" s="4" t="s">
        <v>40</v>
      </c>
      <c r="C148" s="4" t="s">
        <v>257</v>
      </c>
      <c r="D148" s="4" t="s">
        <v>490</v>
      </c>
      <c r="E148" s="4">
        <v>14.0</v>
      </c>
      <c r="F148" s="4">
        <v>910.0</v>
      </c>
      <c r="G148" s="4">
        <v>0.0</v>
      </c>
      <c r="H148" s="4">
        <v>4.0</v>
      </c>
      <c r="U148" s="4" t="s">
        <v>257</v>
      </c>
      <c r="V148" s="4" t="s">
        <v>40</v>
      </c>
    </row>
    <row r="149" ht="15.75" customHeight="1">
      <c r="A149" s="4" t="s">
        <v>258</v>
      </c>
      <c r="B149" s="4" t="s">
        <v>16</v>
      </c>
      <c r="C149" s="4" t="s">
        <v>258</v>
      </c>
      <c r="D149" s="4" t="s">
        <v>16</v>
      </c>
      <c r="E149" s="4">
        <v>12.0</v>
      </c>
      <c r="F149" s="4">
        <v>0.0</v>
      </c>
      <c r="G149" s="4">
        <v>130.0</v>
      </c>
      <c r="H149" s="4">
        <v>272.0</v>
      </c>
      <c r="U149" s="4" t="s">
        <v>258</v>
      </c>
      <c r="V149" s="4" t="s">
        <v>16</v>
      </c>
    </row>
    <row r="150" ht="15.75" customHeight="1">
      <c r="A150" s="4" t="s">
        <v>259</v>
      </c>
      <c r="B150" s="4" t="s">
        <v>169</v>
      </c>
      <c r="U150" s="4" t="s">
        <v>259</v>
      </c>
      <c r="V150" s="4" t="s">
        <v>169</v>
      </c>
    </row>
    <row r="151" ht="15.75" customHeight="1">
      <c r="A151" s="4" t="s">
        <v>260</v>
      </c>
      <c r="B151" s="4" t="s">
        <v>35</v>
      </c>
      <c r="U151" s="4" t="s">
        <v>260</v>
      </c>
      <c r="V151" s="4" t="s">
        <v>35</v>
      </c>
    </row>
    <row r="152" ht="15.75" customHeight="1">
      <c r="A152" s="4" t="s">
        <v>262</v>
      </c>
      <c r="B152" s="4" t="s">
        <v>19</v>
      </c>
      <c r="C152" s="4" t="s">
        <v>262</v>
      </c>
      <c r="D152" s="4" t="s">
        <v>19</v>
      </c>
      <c r="E152" s="4">
        <v>14.0</v>
      </c>
      <c r="F152" s="4">
        <f>82+311</f>
        <v>393</v>
      </c>
      <c r="G152" s="4">
        <v>0.0</v>
      </c>
      <c r="H152" s="4">
        <v>43.0</v>
      </c>
      <c r="I152" s="25" t="s">
        <v>262</v>
      </c>
      <c r="J152" s="25" t="s">
        <v>19</v>
      </c>
      <c r="K152" s="25">
        <v>12.0</v>
      </c>
      <c r="L152" s="25">
        <v>311.0</v>
      </c>
      <c r="M152" s="27">
        <v>0.3014</v>
      </c>
      <c r="N152" s="25">
        <v>0.0</v>
      </c>
      <c r="O152" s="27">
        <v>0.0</v>
      </c>
      <c r="P152" s="25">
        <v>43.0</v>
      </c>
      <c r="Q152" s="27">
        <v>0.0865</v>
      </c>
      <c r="U152" s="4" t="s">
        <v>262</v>
      </c>
      <c r="V152" s="4" t="s">
        <v>19</v>
      </c>
    </row>
    <row r="153" ht="15.75" customHeight="1">
      <c r="A153" s="4" t="s">
        <v>263</v>
      </c>
      <c r="B153" s="4" t="s">
        <v>43</v>
      </c>
      <c r="U153" s="4" t="s">
        <v>263</v>
      </c>
      <c r="V153" s="4" t="s">
        <v>43</v>
      </c>
    </row>
    <row r="154" ht="15.75" customHeight="1">
      <c r="A154" s="4" t="s">
        <v>264</v>
      </c>
      <c r="B154" s="4" t="s">
        <v>19</v>
      </c>
      <c r="C154" s="4" t="s">
        <v>264</v>
      </c>
      <c r="D154" s="4" t="s">
        <v>19</v>
      </c>
      <c r="E154" s="4">
        <v>15.0</v>
      </c>
      <c r="F154" s="4">
        <v>617.0</v>
      </c>
      <c r="G154" s="4">
        <v>0.0</v>
      </c>
      <c r="H154" s="4">
        <v>2.0</v>
      </c>
      <c r="U154" s="4" t="s">
        <v>264</v>
      </c>
      <c r="V154" s="4" t="s">
        <v>19</v>
      </c>
    </row>
    <row r="155" ht="15.75" customHeight="1">
      <c r="A155" s="4" t="s">
        <v>266</v>
      </c>
      <c r="B155" s="4" t="s">
        <v>52</v>
      </c>
      <c r="C155" s="4" t="s">
        <v>266</v>
      </c>
      <c r="D155" s="4" t="s">
        <v>169</v>
      </c>
      <c r="E155" s="4">
        <v>15.0</v>
      </c>
      <c r="F155" s="4">
        <v>6.0</v>
      </c>
      <c r="G155" s="4">
        <v>980.0</v>
      </c>
      <c r="H155" s="4">
        <v>89.0</v>
      </c>
      <c r="U155" s="4" t="s">
        <v>266</v>
      </c>
      <c r="V155" s="4" t="s">
        <v>52</v>
      </c>
    </row>
    <row r="156" ht="15.75" customHeight="1">
      <c r="A156" s="4" t="s">
        <v>267</v>
      </c>
      <c r="B156" s="4" t="s">
        <v>43</v>
      </c>
      <c r="C156" s="4" t="s">
        <v>267</v>
      </c>
      <c r="D156" s="4" t="s">
        <v>43</v>
      </c>
      <c r="E156" s="4">
        <v>5.0</v>
      </c>
      <c r="F156" s="4">
        <v>89.0</v>
      </c>
      <c r="G156" s="4">
        <v>0.0</v>
      </c>
      <c r="H156" s="4">
        <v>3.0</v>
      </c>
      <c r="U156" s="4" t="s">
        <v>267</v>
      </c>
      <c r="V156" s="4" t="s">
        <v>43</v>
      </c>
    </row>
    <row r="157" ht="15.75" customHeight="1">
      <c r="A157" s="4" t="s">
        <v>269</v>
      </c>
      <c r="B157" s="4" t="s">
        <v>13</v>
      </c>
      <c r="C157" s="4" t="s">
        <v>269</v>
      </c>
      <c r="D157" s="4" t="s">
        <v>489</v>
      </c>
      <c r="E157" s="4">
        <v>16.0</v>
      </c>
      <c r="F157" s="4">
        <v>0.0</v>
      </c>
      <c r="G157" s="4">
        <v>317.0</v>
      </c>
      <c r="H157" s="4">
        <v>20.0</v>
      </c>
      <c r="U157" s="4" t="s">
        <v>269</v>
      </c>
      <c r="V157" s="4" t="s">
        <v>13</v>
      </c>
    </row>
    <row r="158" ht="15.75" customHeight="1">
      <c r="A158" s="4" t="s">
        <v>270</v>
      </c>
      <c r="B158" s="4" t="s">
        <v>13</v>
      </c>
      <c r="C158" s="4" t="s">
        <v>270</v>
      </c>
      <c r="D158" s="4" t="s">
        <v>489</v>
      </c>
      <c r="E158" s="4">
        <v>5.0</v>
      </c>
      <c r="F158" s="4">
        <v>0.0</v>
      </c>
      <c r="G158" s="4">
        <v>0.0</v>
      </c>
      <c r="H158" s="4">
        <f>49+18</f>
        <v>67</v>
      </c>
      <c r="I158" s="25" t="s">
        <v>270</v>
      </c>
      <c r="J158" s="25" t="s">
        <v>489</v>
      </c>
      <c r="K158" s="25">
        <v>2.0</v>
      </c>
      <c r="L158" s="25">
        <v>0.0</v>
      </c>
      <c r="M158" s="26">
        <v>0.0</v>
      </c>
      <c r="N158" s="25">
        <v>0.0</v>
      </c>
      <c r="O158" s="27">
        <v>0.0</v>
      </c>
      <c r="P158" s="25">
        <v>18.0</v>
      </c>
      <c r="Q158" s="27">
        <v>0.0403</v>
      </c>
      <c r="U158" s="4" t="s">
        <v>270</v>
      </c>
      <c r="V158" s="4" t="s">
        <v>13</v>
      </c>
    </row>
    <row r="159" ht="15.75" customHeight="1">
      <c r="A159" s="4" t="s">
        <v>271</v>
      </c>
      <c r="B159" s="4" t="s">
        <v>16</v>
      </c>
      <c r="C159" s="4" t="s">
        <v>271</v>
      </c>
      <c r="D159" s="4" t="s">
        <v>492</v>
      </c>
      <c r="E159" s="4">
        <v>3.0</v>
      </c>
      <c r="F159" s="4">
        <v>0.0</v>
      </c>
      <c r="G159" s="4">
        <v>0.0</v>
      </c>
      <c r="H159" s="4">
        <v>45.0</v>
      </c>
      <c r="U159" s="4" t="s">
        <v>271</v>
      </c>
      <c r="V159" s="4" t="s">
        <v>16</v>
      </c>
    </row>
    <row r="160" ht="15.75" customHeight="1">
      <c r="A160" s="4" t="s">
        <v>272</v>
      </c>
      <c r="B160" s="4" t="s">
        <v>35</v>
      </c>
      <c r="C160" s="4" t="s">
        <v>272</v>
      </c>
      <c r="D160" s="4" t="s">
        <v>489</v>
      </c>
      <c r="E160" s="4">
        <v>10.0</v>
      </c>
      <c r="F160" s="4">
        <v>0.0</v>
      </c>
      <c r="G160" s="4">
        <v>117.0</v>
      </c>
      <c r="H160" s="4">
        <v>108.0</v>
      </c>
      <c r="U160" s="4" t="s">
        <v>272</v>
      </c>
      <c r="V160" s="4" t="s">
        <v>35</v>
      </c>
    </row>
    <row r="161" ht="15.75" customHeight="1">
      <c r="A161" s="4" t="s">
        <v>273</v>
      </c>
      <c r="B161" s="4" t="s">
        <v>43</v>
      </c>
      <c r="C161" s="4" t="s">
        <v>273</v>
      </c>
      <c r="D161" s="4" t="s">
        <v>43</v>
      </c>
      <c r="E161" s="4">
        <v>16.0</v>
      </c>
      <c r="F161" s="4">
        <v>306.0</v>
      </c>
      <c r="G161" s="4">
        <v>0.0</v>
      </c>
      <c r="H161" s="4">
        <v>49.0</v>
      </c>
      <c r="U161" s="4" t="s">
        <v>273</v>
      </c>
      <c r="V161" s="4" t="s">
        <v>43</v>
      </c>
    </row>
    <row r="162" ht="15.75" customHeight="1">
      <c r="A162" s="4" t="s">
        <v>274</v>
      </c>
      <c r="B162" s="4" t="s">
        <v>22</v>
      </c>
      <c r="U162" s="4" t="s">
        <v>274</v>
      </c>
      <c r="V162" s="4" t="s">
        <v>22</v>
      </c>
    </row>
    <row r="163" ht="15.75" customHeight="1">
      <c r="A163" s="4" t="s">
        <v>275</v>
      </c>
      <c r="B163" s="4" t="s">
        <v>64</v>
      </c>
      <c r="C163" s="4" t="s">
        <v>275</v>
      </c>
      <c r="D163" s="4" t="s">
        <v>493</v>
      </c>
      <c r="E163" s="4">
        <v>15.0</v>
      </c>
      <c r="F163" s="4">
        <v>994.0</v>
      </c>
      <c r="G163" s="4">
        <v>0.0</v>
      </c>
      <c r="H163" s="4">
        <v>57.0</v>
      </c>
      <c r="U163" s="4" t="s">
        <v>275</v>
      </c>
      <c r="V163" s="4" t="s">
        <v>64</v>
      </c>
    </row>
    <row r="164" ht="15.75" customHeight="1">
      <c r="A164" s="4" t="s">
        <v>276</v>
      </c>
      <c r="B164" s="4" t="s">
        <v>40</v>
      </c>
      <c r="U164" s="4" t="s">
        <v>276</v>
      </c>
      <c r="V164" s="4" t="s">
        <v>40</v>
      </c>
    </row>
    <row r="165" ht="15.75" customHeight="1">
      <c r="A165" s="4" t="s">
        <v>278</v>
      </c>
      <c r="B165" s="4" t="s">
        <v>61</v>
      </c>
      <c r="U165" s="4" t="s">
        <v>278</v>
      </c>
      <c r="V165" s="4" t="s">
        <v>61</v>
      </c>
    </row>
    <row r="166" ht="15.75" customHeight="1">
      <c r="A166" s="4" t="s">
        <v>279</v>
      </c>
      <c r="B166" s="4" t="s">
        <v>64</v>
      </c>
      <c r="C166" s="4" t="s">
        <v>279</v>
      </c>
      <c r="D166" s="4" t="s">
        <v>490</v>
      </c>
      <c r="E166" s="4">
        <v>12.0</v>
      </c>
      <c r="F166" s="4">
        <v>889.0</v>
      </c>
      <c r="G166" s="4">
        <v>0.0</v>
      </c>
      <c r="H166" s="4">
        <v>67.0</v>
      </c>
      <c r="U166" s="4" t="s">
        <v>279</v>
      </c>
      <c r="V166" s="4" t="s">
        <v>64</v>
      </c>
    </row>
    <row r="167" ht="15.75" customHeight="1">
      <c r="A167" s="4" t="s">
        <v>280</v>
      </c>
      <c r="B167" s="4" t="s">
        <v>19</v>
      </c>
      <c r="U167" s="4" t="s">
        <v>280</v>
      </c>
      <c r="V167" s="4" t="s">
        <v>19</v>
      </c>
    </row>
    <row r="168" ht="15.75" customHeight="1">
      <c r="A168" s="4" t="s">
        <v>282</v>
      </c>
      <c r="B168" s="4" t="s">
        <v>40</v>
      </c>
      <c r="C168" s="4" t="s">
        <v>282</v>
      </c>
      <c r="D168" s="4" t="s">
        <v>493</v>
      </c>
      <c r="E168" s="4">
        <v>13.0</v>
      </c>
      <c r="F168" s="4">
        <v>784.0</v>
      </c>
      <c r="G168" s="4">
        <v>0.0</v>
      </c>
      <c r="H168" s="4">
        <v>52.0</v>
      </c>
      <c r="U168" s="4" t="s">
        <v>282</v>
      </c>
      <c r="V168" s="4" t="s">
        <v>40</v>
      </c>
    </row>
    <row r="169" ht="15.75" customHeight="1">
      <c r="A169" s="4" t="s">
        <v>284</v>
      </c>
      <c r="B169" s="4" t="s">
        <v>37</v>
      </c>
      <c r="C169" s="4" t="s">
        <v>284</v>
      </c>
      <c r="D169" s="4" t="s">
        <v>37</v>
      </c>
      <c r="E169" s="4">
        <v>4.0</v>
      </c>
      <c r="F169" s="4">
        <v>0.0</v>
      </c>
      <c r="G169" s="4">
        <v>48.0</v>
      </c>
      <c r="H169" s="4">
        <v>4.0</v>
      </c>
      <c r="U169" s="4" t="s">
        <v>284</v>
      </c>
      <c r="V169" s="4" t="s">
        <v>37</v>
      </c>
    </row>
    <row r="170" ht="15.75" customHeight="1">
      <c r="A170" s="4" t="s">
        <v>285</v>
      </c>
      <c r="B170" s="4" t="s">
        <v>16</v>
      </c>
      <c r="C170" s="4" t="s">
        <v>285</v>
      </c>
      <c r="D170" s="4" t="s">
        <v>16</v>
      </c>
      <c r="E170" s="4">
        <v>7.0</v>
      </c>
      <c r="F170" s="4">
        <v>0.0</v>
      </c>
      <c r="G170" s="4">
        <v>81.0</v>
      </c>
      <c r="H170" s="4">
        <v>67.0</v>
      </c>
      <c r="U170" s="4" t="s">
        <v>285</v>
      </c>
      <c r="V170" s="4" t="s">
        <v>16</v>
      </c>
    </row>
    <row r="171" ht="15.75" customHeight="1">
      <c r="A171" s="4" t="s">
        <v>286</v>
      </c>
      <c r="B171" s="4" t="s">
        <v>43</v>
      </c>
      <c r="C171" s="4" t="s">
        <v>286</v>
      </c>
      <c r="D171" s="4" t="s">
        <v>43</v>
      </c>
      <c r="E171" s="4">
        <v>16.0</v>
      </c>
      <c r="F171" s="4">
        <v>927.0</v>
      </c>
      <c r="G171" s="4">
        <v>0.0</v>
      </c>
      <c r="H171" s="4">
        <v>4.0</v>
      </c>
      <c r="U171" s="4" t="s">
        <v>286</v>
      </c>
      <c r="V171" s="4" t="s">
        <v>43</v>
      </c>
    </row>
    <row r="172" ht="15.75" customHeight="1">
      <c r="A172" s="4" t="s">
        <v>287</v>
      </c>
      <c r="B172" s="4" t="s">
        <v>97</v>
      </c>
      <c r="C172" s="4" t="s">
        <v>287</v>
      </c>
      <c r="D172" s="4" t="s">
        <v>97</v>
      </c>
      <c r="E172" s="4">
        <v>16.0</v>
      </c>
      <c r="F172" s="4">
        <v>940.0</v>
      </c>
      <c r="G172" s="4">
        <v>0.0</v>
      </c>
      <c r="H172" s="4">
        <v>93.0</v>
      </c>
      <c r="U172" s="4" t="s">
        <v>287</v>
      </c>
      <c r="V172" s="4" t="s">
        <v>97</v>
      </c>
    </row>
    <row r="173" ht="15.75" customHeight="1">
      <c r="A173" s="4" t="s">
        <v>288</v>
      </c>
      <c r="B173" s="4" t="s">
        <v>16</v>
      </c>
      <c r="C173" s="4" t="s">
        <v>288</v>
      </c>
      <c r="D173" s="4" t="s">
        <v>16</v>
      </c>
      <c r="E173" s="4">
        <v>16.0</v>
      </c>
      <c r="F173" s="4">
        <v>0.0</v>
      </c>
      <c r="G173" s="4">
        <v>510.0</v>
      </c>
      <c r="H173" s="4">
        <v>215.0</v>
      </c>
      <c r="U173" s="4" t="s">
        <v>288</v>
      </c>
      <c r="V173" s="4" t="s">
        <v>16</v>
      </c>
    </row>
    <row r="174" ht="15.75" customHeight="1">
      <c r="A174" s="4" t="s">
        <v>289</v>
      </c>
      <c r="B174" s="4" t="s">
        <v>67</v>
      </c>
      <c r="U174" s="4" t="s">
        <v>289</v>
      </c>
      <c r="V174" s="4" t="s">
        <v>67</v>
      </c>
    </row>
    <row r="175" ht="15.75" customHeight="1">
      <c r="A175" s="4" t="s">
        <v>290</v>
      </c>
      <c r="B175" s="4" t="s">
        <v>291</v>
      </c>
      <c r="U175" s="4" t="s">
        <v>290</v>
      </c>
      <c r="V175" s="4" t="s">
        <v>291</v>
      </c>
    </row>
    <row r="176" ht="15.75" customHeight="1">
      <c r="A176" s="4" t="s">
        <v>293</v>
      </c>
      <c r="B176" s="4" t="s">
        <v>64</v>
      </c>
      <c r="C176" s="4" t="s">
        <v>293</v>
      </c>
      <c r="D176" s="4" t="s">
        <v>490</v>
      </c>
      <c r="E176" s="4">
        <v>16.0</v>
      </c>
      <c r="F176" s="4">
        <v>982.0</v>
      </c>
      <c r="G176" s="4">
        <v>0.0</v>
      </c>
      <c r="H176" s="4">
        <v>47.0</v>
      </c>
      <c r="U176" s="4" t="s">
        <v>293</v>
      </c>
      <c r="V176" s="4" t="s">
        <v>64</v>
      </c>
    </row>
    <row r="177" ht="15.75" customHeight="1">
      <c r="A177" s="4" t="s">
        <v>294</v>
      </c>
      <c r="B177" s="4" t="s">
        <v>64</v>
      </c>
      <c r="U177" s="4" t="s">
        <v>294</v>
      </c>
      <c r="V177" s="4" t="s">
        <v>64</v>
      </c>
    </row>
    <row r="178" ht="15.75" customHeight="1">
      <c r="A178" s="4" t="s">
        <v>296</v>
      </c>
      <c r="B178" s="4" t="s">
        <v>37</v>
      </c>
      <c r="C178" s="4" t="s">
        <v>296</v>
      </c>
      <c r="D178" s="4" t="s">
        <v>37</v>
      </c>
      <c r="E178" s="4">
        <v>16.0</v>
      </c>
      <c r="F178" s="4">
        <v>0.0</v>
      </c>
      <c r="G178" s="4">
        <v>582.0</v>
      </c>
      <c r="H178" s="4">
        <v>100.0</v>
      </c>
      <c r="U178" s="4" t="s">
        <v>296</v>
      </c>
      <c r="V178" s="4" t="s">
        <v>37</v>
      </c>
    </row>
    <row r="179" ht="15.75" customHeight="1">
      <c r="A179" s="4" t="s">
        <v>297</v>
      </c>
      <c r="B179" s="4" t="s">
        <v>64</v>
      </c>
      <c r="U179" s="4" t="s">
        <v>297</v>
      </c>
      <c r="V179" s="4" t="s">
        <v>64</v>
      </c>
    </row>
    <row r="180" ht="15.75" customHeight="1">
      <c r="A180" s="4" t="s">
        <v>299</v>
      </c>
      <c r="B180" s="4" t="s">
        <v>13</v>
      </c>
      <c r="C180" s="4" t="s">
        <v>299</v>
      </c>
      <c r="D180" s="4" t="s">
        <v>489</v>
      </c>
      <c r="E180" s="4">
        <v>10.0</v>
      </c>
      <c r="F180" s="4">
        <v>0.0</v>
      </c>
      <c r="G180" s="4">
        <v>457.0</v>
      </c>
      <c r="H180" s="4">
        <v>51.0</v>
      </c>
      <c r="U180" s="4" t="s">
        <v>299</v>
      </c>
      <c r="V180" s="4" t="s">
        <v>13</v>
      </c>
    </row>
    <row r="181" ht="15.75" customHeight="1">
      <c r="A181" s="4" t="s">
        <v>300</v>
      </c>
      <c r="B181" s="4" t="s">
        <v>16</v>
      </c>
      <c r="U181" s="4" t="s">
        <v>300</v>
      </c>
      <c r="V181" s="4" t="s">
        <v>16</v>
      </c>
    </row>
    <row r="182" ht="15.75" customHeight="1">
      <c r="A182" s="4" t="s">
        <v>301</v>
      </c>
      <c r="B182" s="4" t="s">
        <v>19</v>
      </c>
      <c r="U182" s="4" t="s">
        <v>301</v>
      </c>
      <c r="V182" s="4" t="s">
        <v>19</v>
      </c>
    </row>
    <row r="183" ht="15.75" customHeight="1">
      <c r="A183" s="4" t="s">
        <v>302</v>
      </c>
      <c r="B183" s="4" t="s">
        <v>43</v>
      </c>
      <c r="U183" s="4" t="s">
        <v>302</v>
      </c>
      <c r="V183" s="4" t="s">
        <v>43</v>
      </c>
    </row>
    <row r="184" ht="15.75" customHeight="1">
      <c r="A184" s="4" t="s">
        <v>303</v>
      </c>
      <c r="B184" s="4" t="s">
        <v>37</v>
      </c>
      <c r="C184" s="4" t="s">
        <v>303</v>
      </c>
      <c r="D184" s="4" t="s">
        <v>37</v>
      </c>
      <c r="E184" s="4">
        <v>12.0</v>
      </c>
      <c r="F184" s="4">
        <v>0.0</v>
      </c>
      <c r="G184" s="4">
        <v>186.0</v>
      </c>
      <c r="H184" s="4">
        <v>175.0</v>
      </c>
      <c r="U184" s="4" t="s">
        <v>303</v>
      </c>
      <c r="V184" s="4" t="s">
        <v>37</v>
      </c>
    </row>
    <row r="185" ht="15.75" customHeight="1">
      <c r="A185" s="4" t="s">
        <v>304</v>
      </c>
      <c r="B185" s="4" t="s">
        <v>19</v>
      </c>
      <c r="U185" s="4" t="s">
        <v>304</v>
      </c>
      <c r="V185" s="4" t="s">
        <v>19</v>
      </c>
    </row>
    <row r="186" ht="15.75" customHeight="1">
      <c r="A186" s="4" t="s">
        <v>305</v>
      </c>
      <c r="B186" s="4" t="s">
        <v>40</v>
      </c>
      <c r="U186" s="4" t="s">
        <v>305</v>
      </c>
      <c r="V186" s="4" t="s">
        <v>40</v>
      </c>
    </row>
    <row r="187" ht="15.75" customHeight="1">
      <c r="A187" s="4" t="s">
        <v>307</v>
      </c>
      <c r="B187" s="4" t="s">
        <v>19</v>
      </c>
      <c r="C187" s="4" t="s">
        <v>307</v>
      </c>
      <c r="D187" s="4" t="s">
        <v>19</v>
      </c>
      <c r="E187" s="4">
        <v>16.0</v>
      </c>
      <c r="F187" s="4">
        <v>746.0</v>
      </c>
      <c r="G187" s="4">
        <v>0.0</v>
      </c>
      <c r="H187" s="4">
        <v>47.0</v>
      </c>
      <c r="U187" s="4" t="s">
        <v>307</v>
      </c>
      <c r="V187" s="4" t="s">
        <v>19</v>
      </c>
    </row>
    <row r="188" ht="15.75" customHeight="1">
      <c r="A188" s="4" t="s">
        <v>308</v>
      </c>
      <c r="B188" s="4" t="s">
        <v>97</v>
      </c>
      <c r="C188" s="4" t="s">
        <v>308</v>
      </c>
      <c r="D188" s="4" t="s">
        <v>97</v>
      </c>
      <c r="E188" s="4">
        <f>5+8</f>
        <v>13</v>
      </c>
      <c r="F188" s="4">
        <f>121+36</f>
        <v>157</v>
      </c>
      <c r="G188" s="4">
        <v>0.0</v>
      </c>
      <c r="H188" s="4">
        <f>54+112</f>
        <v>166</v>
      </c>
      <c r="I188" s="25" t="s">
        <v>308</v>
      </c>
      <c r="J188" s="25" t="s">
        <v>97</v>
      </c>
      <c r="K188" s="25">
        <v>8.0</v>
      </c>
      <c r="L188" s="25">
        <v>36.0</v>
      </c>
      <c r="M188" s="27">
        <v>0.0352</v>
      </c>
      <c r="N188" s="25">
        <v>0.0</v>
      </c>
      <c r="O188" s="27">
        <v>0.0</v>
      </c>
      <c r="P188" s="25">
        <v>122.0</v>
      </c>
      <c r="Q188" s="27">
        <v>0.2748</v>
      </c>
      <c r="U188" s="4" t="s">
        <v>308</v>
      </c>
      <c r="V188" s="4" t="s">
        <v>97</v>
      </c>
    </row>
    <row r="189" ht="15.75" customHeight="1">
      <c r="A189" s="4" t="s">
        <v>310</v>
      </c>
      <c r="B189" s="4" t="s">
        <v>19</v>
      </c>
      <c r="C189" s="4" t="s">
        <v>310</v>
      </c>
      <c r="D189" s="4" t="s">
        <v>19</v>
      </c>
      <c r="E189" s="4">
        <v>7.0</v>
      </c>
      <c r="F189" s="4">
        <v>373.0</v>
      </c>
      <c r="G189" s="4">
        <v>0.0</v>
      </c>
      <c r="H189" s="4">
        <v>1.0</v>
      </c>
      <c r="U189" s="4" t="s">
        <v>310</v>
      </c>
      <c r="V189" s="4" t="s">
        <v>19</v>
      </c>
    </row>
    <row r="190" ht="15.75" customHeight="1">
      <c r="A190" s="4" t="s">
        <v>312</v>
      </c>
      <c r="B190" s="4" t="s">
        <v>19</v>
      </c>
      <c r="C190" s="4" t="s">
        <v>312</v>
      </c>
      <c r="D190" s="4" t="s">
        <v>19</v>
      </c>
      <c r="E190" s="4">
        <v>10.0</v>
      </c>
      <c r="F190" s="4">
        <v>90.0</v>
      </c>
      <c r="G190" s="4">
        <v>0.0</v>
      </c>
      <c r="H190" s="4">
        <v>80.0</v>
      </c>
      <c r="U190" s="4" t="s">
        <v>312</v>
      </c>
      <c r="V190" s="4" t="s">
        <v>19</v>
      </c>
    </row>
    <row r="191" ht="15.75" customHeight="1">
      <c r="A191" s="4" t="s">
        <v>313</v>
      </c>
      <c r="B191" s="4" t="s">
        <v>61</v>
      </c>
      <c r="C191" s="4" t="s">
        <v>313</v>
      </c>
      <c r="D191" s="4" t="s">
        <v>61</v>
      </c>
      <c r="E191" s="4">
        <v>1.0</v>
      </c>
      <c r="F191" s="4">
        <v>6.0</v>
      </c>
      <c r="G191" s="4">
        <v>0.0</v>
      </c>
      <c r="H191" s="4">
        <v>0.0</v>
      </c>
      <c r="U191" s="4" t="s">
        <v>313</v>
      </c>
      <c r="V191" s="4" t="s">
        <v>61</v>
      </c>
    </row>
    <row r="192" ht="15.75" customHeight="1">
      <c r="A192" s="4" t="s">
        <v>314</v>
      </c>
      <c r="B192" s="4" t="s">
        <v>52</v>
      </c>
      <c r="C192" s="4" t="s">
        <v>314</v>
      </c>
      <c r="D192" s="4" t="s">
        <v>169</v>
      </c>
      <c r="E192" s="4">
        <v>16.0</v>
      </c>
      <c r="F192" s="4">
        <v>0.0</v>
      </c>
      <c r="G192" s="4">
        <v>636.0</v>
      </c>
      <c r="H192" s="4">
        <v>122.0</v>
      </c>
      <c r="U192" s="4" t="s">
        <v>314</v>
      </c>
      <c r="V192" s="4" t="s">
        <v>52</v>
      </c>
    </row>
    <row r="193" ht="15.75" customHeight="1">
      <c r="A193" s="4" t="s">
        <v>315</v>
      </c>
      <c r="B193" s="4" t="s">
        <v>97</v>
      </c>
      <c r="U193" s="4" t="s">
        <v>315</v>
      </c>
      <c r="V193" s="4" t="s">
        <v>97</v>
      </c>
    </row>
    <row r="194" ht="15.75" customHeight="1">
      <c r="A194" s="4" t="s">
        <v>317</v>
      </c>
      <c r="B194" s="4" t="s">
        <v>61</v>
      </c>
      <c r="U194" s="4" t="s">
        <v>317</v>
      </c>
      <c r="V194" s="4" t="s">
        <v>61</v>
      </c>
    </row>
    <row r="195" ht="15.75" customHeight="1">
      <c r="A195" s="4" t="s">
        <v>319</v>
      </c>
      <c r="B195" s="4" t="s">
        <v>82</v>
      </c>
      <c r="U195" s="4" t="s">
        <v>319</v>
      </c>
      <c r="V195" s="4" t="s">
        <v>82</v>
      </c>
    </row>
    <row r="196" ht="15.75" customHeight="1">
      <c r="A196" s="4" t="s">
        <v>320</v>
      </c>
      <c r="B196" s="4" t="s">
        <v>43</v>
      </c>
      <c r="U196" s="4" t="s">
        <v>320</v>
      </c>
      <c r="V196" s="4" t="s">
        <v>43</v>
      </c>
    </row>
    <row r="197" ht="15.75" customHeight="1">
      <c r="A197" s="4" t="s">
        <v>321</v>
      </c>
      <c r="B197" s="4" t="s">
        <v>64</v>
      </c>
      <c r="C197" s="4" t="s">
        <v>321</v>
      </c>
      <c r="D197" s="4" t="s">
        <v>490</v>
      </c>
      <c r="E197" s="4">
        <v>12.0</v>
      </c>
      <c r="F197" s="4">
        <v>486.0</v>
      </c>
      <c r="G197" s="4">
        <v>0.0</v>
      </c>
      <c r="H197" s="4">
        <v>34.0</v>
      </c>
      <c r="U197" s="4" t="s">
        <v>321</v>
      </c>
      <c r="V197" s="4" t="s">
        <v>64</v>
      </c>
    </row>
    <row r="198" ht="15.75" customHeight="1">
      <c r="A198" s="4" t="s">
        <v>322</v>
      </c>
      <c r="B198" s="4" t="s">
        <v>16</v>
      </c>
      <c r="C198" s="4" t="s">
        <v>322</v>
      </c>
      <c r="D198" s="4" t="s">
        <v>52</v>
      </c>
      <c r="E198" s="4">
        <v>16.0</v>
      </c>
      <c r="F198" s="4">
        <v>0.0</v>
      </c>
      <c r="G198" s="4">
        <v>708.0</v>
      </c>
      <c r="H198" s="4">
        <v>192.0</v>
      </c>
      <c r="U198" s="4" t="s">
        <v>322</v>
      </c>
      <c r="V198" s="4" t="s">
        <v>16</v>
      </c>
    </row>
    <row r="199" ht="15.75" customHeight="1">
      <c r="A199" s="4" t="s">
        <v>323</v>
      </c>
      <c r="B199" s="4" t="s">
        <v>37</v>
      </c>
      <c r="C199" s="4" t="s">
        <v>323</v>
      </c>
      <c r="D199" s="4" t="s">
        <v>37</v>
      </c>
      <c r="E199" s="4">
        <v>3.0</v>
      </c>
      <c r="F199" s="4">
        <v>0.0</v>
      </c>
      <c r="G199" s="4">
        <v>25.0</v>
      </c>
      <c r="H199" s="4">
        <v>43.0</v>
      </c>
      <c r="U199" s="4" t="s">
        <v>323</v>
      </c>
      <c r="V199" s="4" t="s">
        <v>37</v>
      </c>
    </row>
    <row r="200" ht="15.75" customHeight="1">
      <c r="A200" s="4" t="s">
        <v>324</v>
      </c>
      <c r="B200" s="4" t="s">
        <v>43</v>
      </c>
      <c r="U200" s="4" t="s">
        <v>324</v>
      </c>
      <c r="V200" s="4" t="s">
        <v>43</v>
      </c>
    </row>
    <row r="201" ht="15.75" customHeight="1">
      <c r="A201" s="4" t="s">
        <v>325</v>
      </c>
      <c r="B201" s="4" t="s">
        <v>35</v>
      </c>
      <c r="C201" s="4" t="s">
        <v>325</v>
      </c>
      <c r="D201" s="4" t="s">
        <v>489</v>
      </c>
      <c r="E201" s="4">
        <v>9.0</v>
      </c>
      <c r="F201" s="4">
        <v>0.0</v>
      </c>
      <c r="G201" s="4">
        <v>1.0</v>
      </c>
      <c r="H201" s="4">
        <v>168.0</v>
      </c>
      <c r="U201" s="4" t="s">
        <v>325</v>
      </c>
      <c r="V201" s="4" t="s">
        <v>35</v>
      </c>
    </row>
    <row r="202" ht="15.75" customHeight="1">
      <c r="A202" s="4" t="s">
        <v>326</v>
      </c>
      <c r="B202" s="4" t="s">
        <v>43</v>
      </c>
      <c r="U202" s="4" t="s">
        <v>326</v>
      </c>
      <c r="V202" s="4" t="s">
        <v>43</v>
      </c>
    </row>
    <row r="203" ht="15.75" customHeight="1">
      <c r="A203" s="4" t="s">
        <v>328</v>
      </c>
      <c r="B203" s="4" t="s">
        <v>16</v>
      </c>
      <c r="U203" s="4" t="s">
        <v>328</v>
      </c>
      <c r="V203" s="4" t="s">
        <v>16</v>
      </c>
    </row>
    <row r="204" ht="15.75" customHeight="1">
      <c r="A204" s="4" t="s">
        <v>329</v>
      </c>
      <c r="B204" s="4" t="s">
        <v>43</v>
      </c>
      <c r="U204" s="4" t="s">
        <v>329</v>
      </c>
      <c r="V204" s="4" t="s">
        <v>43</v>
      </c>
    </row>
    <row r="205" ht="15.75" customHeight="1">
      <c r="A205" s="4" t="s">
        <v>330</v>
      </c>
      <c r="B205" s="4" t="s">
        <v>61</v>
      </c>
      <c r="C205" s="4" t="s">
        <v>330</v>
      </c>
      <c r="D205" s="4" t="s">
        <v>61</v>
      </c>
      <c r="E205" s="4">
        <v>6.0</v>
      </c>
      <c r="F205" s="4">
        <v>364.0</v>
      </c>
      <c r="G205" s="4">
        <v>0.0</v>
      </c>
      <c r="H205" s="4">
        <v>0.0</v>
      </c>
      <c r="U205" s="4" t="s">
        <v>330</v>
      </c>
      <c r="V205" s="4" t="s">
        <v>61</v>
      </c>
    </row>
    <row r="206" ht="15.75" customHeight="1">
      <c r="A206" s="4" t="s">
        <v>331</v>
      </c>
      <c r="B206" s="4" t="s">
        <v>43</v>
      </c>
      <c r="C206" s="4" t="s">
        <v>331</v>
      </c>
      <c r="D206" s="4" t="s">
        <v>43</v>
      </c>
      <c r="E206" s="4">
        <v>11.0</v>
      </c>
      <c r="F206" s="4">
        <v>49.0</v>
      </c>
      <c r="G206" s="4">
        <v>0.0</v>
      </c>
      <c r="H206" s="4">
        <v>73.0</v>
      </c>
      <c r="U206" s="4" t="s">
        <v>331</v>
      </c>
      <c r="V206" s="4" t="s">
        <v>43</v>
      </c>
    </row>
    <row r="207" ht="15.75" customHeight="1">
      <c r="A207" s="4" t="s">
        <v>332</v>
      </c>
      <c r="B207" s="4" t="s">
        <v>43</v>
      </c>
      <c r="C207" s="4" t="s">
        <v>332</v>
      </c>
      <c r="D207" s="4" t="s">
        <v>43</v>
      </c>
      <c r="E207" s="4">
        <v>5.0</v>
      </c>
      <c r="F207" s="4">
        <v>191.0</v>
      </c>
      <c r="G207" s="4">
        <v>0.0</v>
      </c>
      <c r="H207" s="4">
        <v>0.0</v>
      </c>
      <c r="U207" s="4" t="s">
        <v>332</v>
      </c>
      <c r="V207" s="4" t="s">
        <v>43</v>
      </c>
    </row>
    <row r="208" ht="15.75" customHeight="1">
      <c r="A208" s="4" t="s">
        <v>334</v>
      </c>
      <c r="B208" s="4" t="s">
        <v>43</v>
      </c>
      <c r="U208" s="4" t="s">
        <v>334</v>
      </c>
      <c r="V208" s="4" t="s">
        <v>43</v>
      </c>
    </row>
    <row r="209" ht="15.75" customHeight="1">
      <c r="A209" s="4" t="s">
        <v>336</v>
      </c>
      <c r="B209" s="4" t="s">
        <v>22</v>
      </c>
      <c r="C209" s="4" t="s">
        <v>336</v>
      </c>
      <c r="D209" s="4" t="s">
        <v>491</v>
      </c>
      <c r="E209" s="4">
        <v>12.0</v>
      </c>
      <c r="F209" s="4">
        <v>0.0</v>
      </c>
      <c r="G209" s="4">
        <v>196.0</v>
      </c>
      <c r="H209" s="4">
        <v>55.0</v>
      </c>
      <c r="U209" s="4" t="s">
        <v>336</v>
      </c>
      <c r="V209" s="4" t="s">
        <v>22</v>
      </c>
    </row>
    <row r="210" ht="15.75" customHeight="1">
      <c r="A210" s="4" t="s">
        <v>338</v>
      </c>
      <c r="B210" s="4" t="s">
        <v>97</v>
      </c>
      <c r="C210" s="4" t="s">
        <v>338</v>
      </c>
      <c r="D210" s="4" t="s">
        <v>97</v>
      </c>
      <c r="E210" s="4">
        <v>16.0</v>
      </c>
      <c r="F210" s="4">
        <v>820.0</v>
      </c>
      <c r="G210" s="4">
        <v>0.0</v>
      </c>
      <c r="H210" s="4">
        <v>165.0</v>
      </c>
      <c r="U210" s="4" t="s">
        <v>338</v>
      </c>
      <c r="V210" s="4" t="s">
        <v>97</v>
      </c>
    </row>
    <row r="211" ht="15.75" customHeight="1">
      <c r="A211" s="4" t="s">
        <v>339</v>
      </c>
      <c r="B211" s="4" t="s">
        <v>35</v>
      </c>
      <c r="U211" s="4" t="s">
        <v>339</v>
      </c>
      <c r="V211" s="4" t="s">
        <v>35</v>
      </c>
    </row>
    <row r="212" ht="15.75" customHeight="1">
      <c r="A212" s="4" t="s">
        <v>340</v>
      </c>
      <c r="B212" s="4" t="s">
        <v>22</v>
      </c>
      <c r="C212" s="4" t="s">
        <v>340</v>
      </c>
      <c r="D212" s="4" t="s">
        <v>37</v>
      </c>
      <c r="E212" s="4">
        <v>2.0</v>
      </c>
      <c r="F212" s="4">
        <v>0.0</v>
      </c>
      <c r="G212" s="4">
        <v>1.0</v>
      </c>
      <c r="H212" s="4">
        <v>8.0</v>
      </c>
      <c r="U212" s="4" t="s">
        <v>340</v>
      </c>
      <c r="V212" s="4" t="s">
        <v>22</v>
      </c>
    </row>
    <row r="213" ht="15.75" customHeight="1">
      <c r="A213" s="4" t="s">
        <v>342</v>
      </c>
      <c r="B213" s="4" t="s">
        <v>64</v>
      </c>
      <c r="U213" s="4" t="s">
        <v>342</v>
      </c>
      <c r="V213" s="4" t="s">
        <v>64</v>
      </c>
    </row>
    <row r="214" ht="15.75" customHeight="1">
      <c r="A214" s="4" t="s">
        <v>343</v>
      </c>
      <c r="B214" s="4" t="s">
        <v>97</v>
      </c>
      <c r="U214" s="4" t="s">
        <v>343</v>
      </c>
      <c r="V214" s="4" t="s">
        <v>97</v>
      </c>
    </row>
    <row r="215" ht="15.75" customHeight="1">
      <c r="A215" s="4" t="s">
        <v>344</v>
      </c>
      <c r="B215" s="4" t="s">
        <v>35</v>
      </c>
      <c r="C215" s="4" t="s">
        <v>344</v>
      </c>
      <c r="D215" s="4" t="s">
        <v>489</v>
      </c>
      <c r="E215" s="4">
        <v>16.0</v>
      </c>
      <c r="F215" s="4">
        <v>0.0</v>
      </c>
      <c r="G215" s="4">
        <v>164.0</v>
      </c>
      <c r="H215" s="4">
        <v>211.0</v>
      </c>
      <c r="U215" s="4" t="s">
        <v>344</v>
      </c>
      <c r="V215" s="4" t="s">
        <v>35</v>
      </c>
    </row>
    <row r="216" ht="15.75" customHeight="1">
      <c r="A216" s="4" t="s">
        <v>345</v>
      </c>
      <c r="B216" s="4" t="s">
        <v>16</v>
      </c>
      <c r="U216" s="4" t="s">
        <v>345</v>
      </c>
      <c r="V216" s="4" t="s">
        <v>16</v>
      </c>
    </row>
    <row r="217" ht="15.75" customHeight="1">
      <c r="A217" s="4" t="s">
        <v>346</v>
      </c>
      <c r="B217" s="4" t="s">
        <v>64</v>
      </c>
      <c r="C217" s="4" t="s">
        <v>346</v>
      </c>
      <c r="D217" s="4" t="s">
        <v>490</v>
      </c>
      <c r="E217" s="4">
        <v>15.0</v>
      </c>
      <c r="F217" s="4">
        <v>722.0</v>
      </c>
      <c r="G217" s="4">
        <v>0.0</v>
      </c>
      <c r="H217" s="4">
        <v>59.0</v>
      </c>
      <c r="U217" s="4" t="s">
        <v>346</v>
      </c>
      <c r="V217" s="4" t="s">
        <v>64</v>
      </c>
    </row>
    <row r="218" ht="15.75" customHeight="1">
      <c r="A218" s="4" t="s">
        <v>348</v>
      </c>
      <c r="B218" s="4" t="s">
        <v>43</v>
      </c>
      <c r="C218" s="4" t="s">
        <v>348</v>
      </c>
      <c r="D218" s="4" t="s">
        <v>16</v>
      </c>
      <c r="E218" s="4">
        <v>1.0</v>
      </c>
      <c r="F218" s="4">
        <v>0.0</v>
      </c>
      <c r="G218" s="4">
        <v>0.0</v>
      </c>
      <c r="H218" s="4">
        <v>5.0</v>
      </c>
      <c r="U218" s="4" t="s">
        <v>348</v>
      </c>
      <c r="V218" s="4" t="s">
        <v>43</v>
      </c>
    </row>
    <row r="219" ht="15.75" customHeight="1">
      <c r="A219" s="4" t="s">
        <v>349</v>
      </c>
      <c r="B219" s="4" t="s">
        <v>64</v>
      </c>
      <c r="U219" s="4" t="s">
        <v>349</v>
      </c>
      <c r="V219" s="4" t="s">
        <v>64</v>
      </c>
    </row>
    <row r="220" ht="15.75" customHeight="1">
      <c r="A220" s="4" t="s">
        <v>350</v>
      </c>
      <c r="B220" s="4" t="s">
        <v>82</v>
      </c>
      <c r="U220" s="4" t="s">
        <v>350</v>
      </c>
      <c r="V220" s="4" t="s">
        <v>82</v>
      </c>
    </row>
    <row r="221" ht="15.75" customHeight="1">
      <c r="A221" s="4" t="s">
        <v>351</v>
      </c>
      <c r="B221" s="4" t="s">
        <v>97</v>
      </c>
      <c r="U221" s="4" t="s">
        <v>351</v>
      </c>
      <c r="V221" s="4" t="s">
        <v>97</v>
      </c>
    </row>
    <row r="222" ht="15.75" customHeight="1">
      <c r="A222" s="4" t="s">
        <v>352</v>
      </c>
      <c r="B222" s="4" t="s">
        <v>52</v>
      </c>
      <c r="C222" s="4" t="s">
        <v>352</v>
      </c>
      <c r="D222" s="4" t="s">
        <v>499</v>
      </c>
      <c r="E222" s="4">
        <v>8.0</v>
      </c>
      <c r="F222" s="4">
        <v>0.0</v>
      </c>
      <c r="G222" s="4">
        <v>271.0</v>
      </c>
      <c r="H222" s="4">
        <v>73.0</v>
      </c>
      <c r="U222" s="4" t="s">
        <v>352</v>
      </c>
      <c r="V222" s="4" t="s">
        <v>52</v>
      </c>
    </row>
    <row r="223" ht="15.75" customHeight="1">
      <c r="A223" s="4" t="s">
        <v>354</v>
      </c>
      <c r="B223" s="4" t="s">
        <v>19</v>
      </c>
      <c r="C223" s="4" t="s">
        <v>354</v>
      </c>
      <c r="D223" s="4" t="s">
        <v>19</v>
      </c>
      <c r="E223" s="4">
        <v>4.0</v>
      </c>
      <c r="F223" s="4">
        <v>86.0</v>
      </c>
      <c r="G223" s="4">
        <v>0.0</v>
      </c>
      <c r="H223" s="4">
        <v>22.0</v>
      </c>
      <c r="U223" s="4" t="s">
        <v>354</v>
      </c>
      <c r="V223" s="4" t="s">
        <v>19</v>
      </c>
    </row>
    <row r="224" ht="15.75" customHeight="1">
      <c r="A224" s="4" t="s">
        <v>355</v>
      </c>
      <c r="B224" s="4" t="s">
        <v>43</v>
      </c>
      <c r="U224" s="4" t="s">
        <v>355</v>
      </c>
      <c r="V224" s="4" t="s">
        <v>43</v>
      </c>
    </row>
    <row r="225" ht="15.75" customHeight="1">
      <c r="A225" s="4" t="s">
        <v>357</v>
      </c>
      <c r="B225" s="4" t="s">
        <v>64</v>
      </c>
      <c r="U225" s="4" t="s">
        <v>357</v>
      </c>
      <c r="V225" s="4" t="s">
        <v>64</v>
      </c>
    </row>
    <row r="226" ht="15.75" customHeight="1">
      <c r="A226" s="4" t="s">
        <v>358</v>
      </c>
      <c r="B226" s="4" t="s">
        <v>43</v>
      </c>
      <c r="C226" s="4" t="s">
        <v>358</v>
      </c>
      <c r="D226" s="4" t="s">
        <v>43</v>
      </c>
      <c r="E226" s="4">
        <v>9.0</v>
      </c>
      <c r="F226" s="4">
        <v>34.0</v>
      </c>
      <c r="G226" s="4">
        <v>0.0</v>
      </c>
      <c r="H226" s="4">
        <v>133.0</v>
      </c>
      <c r="U226" s="4" t="s">
        <v>358</v>
      </c>
      <c r="V226" s="4" t="s">
        <v>43</v>
      </c>
    </row>
    <row r="227" ht="15.75" customHeight="1">
      <c r="A227" s="4" t="s">
        <v>359</v>
      </c>
      <c r="B227" s="4" t="s">
        <v>64</v>
      </c>
      <c r="C227" s="4" t="s">
        <v>359</v>
      </c>
      <c r="D227" s="4" t="s">
        <v>490</v>
      </c>
      <c r="E227" s="4">
        <v>15.0</v>
      </c>
      <c r="F227" s="4">
        <v>969.0</v>
      </c>
      <c r="G227" s="4">
        <v>0.0</v>
      </c>
      <c r="H227" s="4">
        <v>73.0</v>
      </c>
      <c r="U227" s="4" t="s">
        <v>359</v>
      </c>
      <c r="V227" s="4" t="s">
        <v>64</v>
      </c>
    </row>
    <row r="228" ht="15.75" customHeight="1">
      <c r="A228" s="4" t="s">
        <v>360</v>
      </c>
      <c r="B228" s="4" t="s">
        <v>43</v>
      </c>
      <c r="U228" s="4" t="s">
        <v>360</v>
      </c>
      <c r="V228" s="4" t="s">
        <v>43</v>
      </c>
    </row>
    <row r="229" ht="15.75" customHeight="1">
      <c r="A229" s="4" t="s">
        <v>361</v>
      </c>
      <c r="B229" s="4" t="s">
        <v>16</v>
      </c>
      <c r="C229" s="4" t="s">
        <v>361</v>
      </c>
      <c r="D229" s="4" t="s">
        <v>16</v>
      </c>
      <c r="E229" s="4">
        <v>10.0</v>
      </c>
      <c r="F229" s="4">
        <v>0.0</v>
      </c>
      <c r="G229" s="4">
        <v>617.0</v>
      </c>
      <c r="H229" s="4">
        <v>72.0</v>
      </c>
      <c r="U229" s="4" t="s">
        <v>361</v>
      </c>
      <c r="V229" s="4" t="s">
        <v>16</v>
      </c>
    </row>
    <row r="230" ht="15.75" customHeight="1">
      <c r="A230" s="4" t="s">
        <v>363</v>
      </c>
      <c r="B230" s="4" t="s">
        <v>169</v>
      </c>
      <c r="C230" s="4" t="s">
        <v>363</v>
      </c>
      <c r="D230" s="4" t="s">
        <v>499</v>
      </c>
      <c r="E230" s="4">
        <v>1.0</v>
      </c>
      <c r="F230" s="4">
        <v>0.0</v>
      </c>
      <c r="G230" s="4">
        <v>16.0</v>
      </c>
      <c r="H230" s="4">
        <v>0.0</v>
      </c>
      <c r="U230" s="4" t="s">
        <v>363</v>
      </c>
      <c r="V230" s="4" t="s">
        <v>169</v>
      </c>
    </row>
    <row r="231" ht="15.75" customHeight="1">
      <c r="A231" s="4" t="s">
        <v>364</v>
      </c>
      <c r="B231" s="4" t="s">
        <v>19</v>
      </c>
      <c r="C231" s="4" t="s">
        <v>364</v>
      </c>
      <c r="D231" s="4" t="s">
        <v>19</v>
      </c>
      <c r="E231" s="4">
        <v>16.0</v>
      </c>
      <c r="F231" s="4">
        <v>899.0</v>
      </c>
      <c r="G231" s="4">
        <v>0.0</v>
      </c>
      <c r="H231" s="4">
        <v>89.0</v>
      </c>
      <c r="U231" s="4" t="s">
        <v>364</v>
      </c>
      <c r="V231" s="4" t="s">
        <v>19</v>
      </c>
    </row>
    <row r="232" ht="15.75" customHeight="1">
      <c r="A232" s="4" t="s">
        <v>365</v>
      </c>
      <c r="B232" s="4" t="s">
        <v>16</v>
      </c>
      <c r="U232" s="4" t="s">
        <v>365</v>
      </c>
      <c r="V232" s="4" t="s">
        <v>16</v>
      </c>
    </row>
    <row r="233" ht="15.75" customHeight="1">
      <c r="A233" s="4" t="s">
        <v>367</v>
      </c>
      <c r="B233" s="4" t="s">
        <v>19</v>
      </c>
      <c r="C233" s="4" t="s">
        <v>367</v>
      </c>
      <c r="D233" s="4" t="s">
        <v>19</v>
      </c>
      <c r="E233" s="4">
        <v>4.0</v>
      </c>
      <c r="F233" s="4">
        <v>15.0</v>
      </c>
      <c r="G233" s="4">
        <v>0.0</v>
      </c>
      <c r="H233" s="4">
        <v>10.0</v>
      </c>
      <c r="I233" s="25" t="s">
        <v>367</v>
      </c>
      <c r="J233" s="25" t="s">
        <v>19</v>
      </c>
      <c r="K233" s="25">
        <v>1.0</v>
      </c>
      <c r="L233" s="25">
        <v>1.0</v>
      </c>
      <c r="M233" s="27">
        <v>0.001</v>
      </c>
      <c r="N233" s="25">
        <v>0.0</v>
      </c>
      <c r="O233" s="27">
        <v>0.0</v>
      </c>
      <c r="P233" s="25">
        <v>2.0</v>
      </c>
      <c r="Q233" s="27">
        <v>0.0045</v>
      </c>
      <c r="U233" s="4" t="s">
        <v>367</v>
      </c>
      <c r="V233" s="4" t="s">
        <v>19</v>
      </c>
    </row>
    <row r="234" ht="15.75" customHeight="1">
      <c r="A234" s="4" t="s">
        <v>368</v>
      </c>
      <c r="B234" s="4" t="s">
        <v>64</v>
      </c>
      <c r="U234" s="4" t="s">
        <v>368</v>
      </c>
      <c r="V234" s="4" t="s">
        <v>64</v>
      </c>
    </row>
    <row r="235" ht="15.75" customHeight="1">
      <c r="A235" s="4" t="s">
        <v>370</v>
      </c>
      <c r="B235" s="4" t="s">
        <v>52</v>
      </c>
      <c r="U235" s="4" t="s">
        <v>370</v>
      </c>
      <c r="V235" s="4" t="s">
        <v>52</v>
      </c>
    </row>
    <row r="236" ht="15.75" customHeight="1">
      <c r="A236" s="4" t="s">
        <v>372</v>
      </c>
      <c r="B236" s="4" t="s">
        <v>61</v>
      </c>
      <c r="C236" s="4" t="s">
        <v>372</v>
      </c>
      <c r="D236" s="4" t="s">
        <v>61</v>
      </c>
      <c r="E236" s="4">
        <v>4.0</v>
      </c>
      <c r="F236" s="4">
        <v>19.0</v>
      </c>
      <c r="G236" s="4">
        <v>0.0</v>
      </c>
      <c r="H236" s="4">
        <v>0.0</v>
      </c>
      <c r="U236" s="4" t="s">
        <v>372</v>
      </c>
      <c r="V236" s="4" t="s">
        <v>61</v>
      </c>
    </row>
    <row r="237" ht="15.75" customHeight="1">
      <c r="A237" s="4" t="s">
        <v>373</v>
      </c>
      <c r="B237" s="4" t="s">
        <v>19</v>
      </c>
      <c r="U237" s="4" t="s">
        <v>373</v>
      </c>
      <c r="V237" s="4" t="s">
        <v>19</v>
      </c>
    </row>
    <row r="238" ht="15.75" customHeight="1">
      <c r="A238" s="4" t="s">
        <v>375</v>
      </c>
      <c r="B238" s="4" t="s">
        <v>19</v>
      </c>
      <c r="U238" s="4" t="s">
        <v>375</v>
      </c>
      <c r="V238" s="4" t="s">
        <v>19</v>
      </c>
    </row>
    <row r="239" ht="15.75" customHeight="1">
      <c r="A239" s="4" t="s">
        <v>376</v>
      </c>
      <c r="B239" s="4" t="s">
        <v>13</v>
      </c>
      <c r="C239" s="4" t="s">
        <v>376</v>
      </c>
      <c r="D239" s="4" t="s">
        <v>489</v>
      </c>
      <c r="E239" s="4">
        <v>14.0</v>
      </c>
      <c r="F239" s="4">
        <v>0.0</v>
      </c>
      <c r="G239" s="4">
        <v>357.0</v>
      </c>
      <c r="H239" s="4">
        <v>119.0</v>
      </c>
      <c r="U239" s="4" t="s">
        <v>376</v>
      </c>
      <c r="V239" s="4" t="s">
        <v>13</v>
      </c>
    </row>
    <row r="240" ht="15.75" customHeight="1">
      <c r="A240" s="4" t="s">
        <v>377</v>
      </c>
      <c r="B240" s="4" t="s">
        <v>37</v>
      </c>
      <c r="U240" s="4" t="s">
        <v>377</v>
      </c>
      <c r="V240" s="4" t="s">
        <v>37</v>
      </c>
    </row>
    <row r="241" ht="15.75" customHeight="1">
      <c r="A241" s="4" t="s">
        <v>378</v>
      </c>
      <c r="B241" s="4" t="s">
        <v>16</v>
      </c>
      <c r="U241" s="4" t="s">
        <v>378</v>
      </c>
      <c r="V241" s="4" t="s">
        <v>16</v>
      </c>
    </row>
    <row r="242" ht="15.75" customHeight="1">
      <c r="A242" s="4" t="s">
        <v>379</v>
      </c>
      <c r="B242" s="4" t="s">
        <v>35</v>
      </c>
      <c r="C242" s="4" t="s">
        <v>379</v>
      </c>
      <c r="D242" s="4" t="s">
        <v>489</v>
      </c>
      <c r="E242" s="4">
        <v>1.0</v>
      </c>
      <c r="F242" s="4">
        <v>0.0</v>
      </c>
      <c r="G242" s="4">
        <v>0.0</v>
      </c>
      <c r="H242" s="4">
        <v>1.0</v>
      </c>
      <c r="U242" s="4" t="s">
        <v>379</v>
      </c>
      <c r="V242" s="4" t="s">
        <v>35</v>
      </c>
    </row>
    <row r="243" ht="15.75" customHeight="1">
      <c r="A243" s="4" t="s">
        <v>380</v>
      </c>
      <c r="B243" s="4" t="s">
        <v>169</v>
      </c>
      <c r="C243" s="4" t="s">
        <v>380</v>
      </c>
      <c r="D243" s="4" t="s">
        <v>169</v>
      </c>
      <c r="E243" s="4">
        <v>11.0</v>
      </c>
      <c r="F243" s="4">
        <v>0.0</v>
      </c>
      <c r="G243" s="4">
        <v>2.0</v>
      </c>
      <c r="H243" s="4">
        <v>165.0</v>
      </c>
      <c r="U243" s="4" t="s">
        <v>380</v>
      </c>
      <c r="V243" s="4" t="s">
        <v>169</v>
      </c>
    </row>
    <row r="244" ht="15.75" customHeight="1">
      <c r="A244" s="4" t="s">
        <v>381</v>
      </c>
      <c r="B244" s="4" t="s">
        <v>22</v>
      </c>
      <c r="C244" s="4" t="s">
        <v>381</v>
      </c>
      <c r="D244" s="4" t="s">
        <v>22</v>
      </c>
      <c r="E244" s="4">
        <v>14.0</v>
      </c>
      <c r="F244" s="4">
        <v>0.0</v>
      </c>
      <c r="G244" s="4">
        <v>568.0</v>
      </c>
      <c r="H244" s="4">
        <v>50.0</v>
      </c>
      <c r="U244" s="4" t="s">
        <v>381</v>
      </c>
      <c r="V244" s="4" t="s">
        <v>22</v>
      </c>
    </row>
    <row r="245" ht="15.75" customHeight="1">
      <c r="A245" s="4" t="s">
        <v>382</v>
      </c>
      <c r="B245" s="4" t="s">
        <v>169</v>
      </c>
      <c r="C245" s="4" t="s">
        <v>382</v>
      </c>
      <c r="D245" s="4" t="s">
        <v>169</v>
      </c>
      <c r="E245" s="4">
        <v>16.0</v>
      </c>
      <c r="F245" s="4">
        <v>0.0</v>
      </c>
      <c r="G245" s="4">
        <v>27.0</v>
      </c>
      <c r="H245" s="4">
        <v>372.0</v>
      </c>
      <c r="U245" s="4" t="s">
        <v>382</v>
      </c>
      <c r="V245" s="4" t="s">
        <v>169</v>
      </c>
    </row>
    <row r="246" ht="15.75" customHeight="1">
      <c r="A246" s="4" t="s">
        <v>383</v>
      </c>
      <c r="B246" s="4" t="s">
        <v>22</v>
      </c>
      <c r="C246" s="4" t="s">
        <v>383</v>
      </c>
      <c r="D246" s="4" t="s">
        <v>22</v>
      </c>
      <c r="E246" s="4">
        <v>16.0</v>
      </c>
      <c r="F246" s="4">
        <v>3.0</v>
      </c>
      <c r="G246" s="4">
        <v>809.0</v>
      </c>
      <c r="H246" s="4">
        <v>76.0</v>
      </c>
      <c r="U246" s="4" t="s">
        <v>383</v>
      </c>
      <c r="V246" s="4" t="s">
        <v>22</v>
      </c>
    </row>
    <row r="247" ht="15.75" customHeight="1">
      <c r="A247" s="4" t="s">
        <v>385</v>
      </c>
      <c r="B247" s="4" t="s">
        <v>35</v>
      </c>
      <c r="C247" s="4" t="s">
        <v>385</v>
      </c>
      <c r="D247" s="4" t="s">
        <v>489</v>
      </c>
      <c r="E247" s="4">
        <v>11.0</v>
      </c>
      <c r="F247" s="4">
        <v>0.0</v>
      </c>
      <c r="G247" s="4">
        <v>697.0</v>
      </c>
      <c r="H247" s="4">
        <v>63.0</v>
      </c>
      <c r="U247" s="4" t="s">
        <v>385</v>
      </c>
      <c r="V247" s="4" t="s">
        <v>35</v>
      </c>
    </row>
    <row r="248" ht="15.75" customHeight="1">
      <c r="A248" s="4" t="s">
        <v>386</v>
      </c>
      <c r="B248" s="4" t="s">
        <v>37</v>
      </c>
      <c r="C248" s="4" t="s">
        <v>386</v>
      </c>
      <c r="D248" s="4" t="s">
        <v>37</v>
      </c>
      <c r="E248" s="4">
        <v>12.0</v>
      </c>
      <c r="F248" s="4">
        <v>0.0</v>
      </c>
      <c r="G248" s="4">
        <v>87.0</v>
      </c>
      <c r="H248" s="4">
        <v>52.0</v>
      </c>
      <c r="U248" s="4" t="s">
        <v>386</v>
      </c>
      <c r="V248" s="4" t="s">
        <v>37</v>
      </c>
    </row>
    <row r="249" ht="15.75" customHeight="1">
      <c r="A249" s="4" t="s">
        <v>387</v>
      </c>
      <c r="B249" s="4" t="s">
        <v>22</v>
      </c>
      <c r="C249" s="4" t="s">
        <v>387</v>
      </c>
      <c r="D249" s="4" t="s">
        <v>22</v>
      </c>
      <c r="E249" s="4">
        <v>14.0</v>
      </c>
      <c r="F249" s="4">
        <v>0.0</v>
      </c>
      <c r="G249" s="4">
        <v>478.0</v>
      </c>
      <c r="H249" s="4">
        <v>61.0</v>
      </c>
      <c r="U249" s="4" t="s">
        <v>387</v>
      </c>
      <c r="V249" s="4" t="s">
        <v>22</v>
      </c>
    </row>
    <row r="250" ht="15.75" customHeight="1">
      <c r="A250" s="4" t="s">
        <v>388</v>
      </c>
      <c r="B250" s="4" t="s">
        <v>19</v>
      </c>
      <c r="C250" s="4" t="s">
        <v>388</v>
      </c>
      <c r="D250" s="4" t="s">
        <v>19</v>
      </c>
      <c r="E250" s="4">
        <v>14.0</v>
      </c>
      <c r="F250" s="4">
        <v>395.0</v>
      </c>
      <c r="G250" s="4">
        <v>0.0</v>
      </c>
      <c r="H250" s="4">
        <v>125.0</v>
      </c>
      <c r="U250" s="4" t="s">
        <v>388</v>
      </c>
      <c r="V250" s="4" t="s">
        <v>19</v>
      </c>
    </row>
    <row r="251" ht="15.75" customHeight="1">
      <c r="A251" s="4" t="s">
        <v>389</v>
      </c>
      <c r="B251" s="4" t="s">
        <v>43</v>
      </c>
      <c r="U251" s="4" t="s">
        <v>389</v>
      </c>
      <c r="V251" s="4" t="s">
        <v>43</v>
      </c>
    </row>
    <row r="252" ht="15.75" customHeight="1">
      <c r="A252" s="4" t="s">
        <v>390</v>
      </c>
      <c r="B252" s="4" t="s">
        <v>43</v>
      </c>
      <c r="C252" s="4" t="s">
        <v>390</v>
      </c>
      <c r="D252" s="4" t="s">
        <v>43</v>
      </c>
      <c r="E252" s="4">
        <v>14.0</v>
      </c>
      <c r="F252" s="4">
        <v>208.0</v>
      </c>
      <c r="G252" s="4">
        <v>0.0</v>
      </c>
      <c r="H252" s="4">
        <v>130.0</v>
      </c>
      <c r="U252" s="4" t="s">
        <v>390</v>
      </c>
      <c r="V252" s="4" t="s">
        <v>43</v>
      </c>
    </row>
    <row r="253" ht="15.75" customHeight="1">
      <c r="A253" s="4" t="s">
        <v>391</v>
      </c>
      <c r="B253" s="4" t="s">
        <v>64</v>
      </c>
      <c r="U253" s="4" t="s">
        <v>391</v>
      </c>
      <c r="V253" s="4" t="s">
        <v>64</v>
      </c>
    </row>
    <row r="254" ht="15.75" customHeight="1">
      <c r="A254" s="4" t="s">
        <v>393</v>
      </c>
      <c r="B254" s="4" t="s">
        <v>13</v>
      </c>
      <c r="C254" s="4" t="s">
        <v>393</v>
      </c>
      <c r="D254" s="4" t="s">
        <v>489</v>
      </c>
      <c r="E254" s="4">
        <v>3.0</v>
      </c>
      <c r="F254" s="4">
        <v>0.0</v>
      </c>
      <c r="G254" s="4">
        <v>3.0</v>
      </c>
      <c r="H254" s="4">
        <v>51.0</v>
      </c>
      <c r="U254" s="4" t="s">
        <v>393</v>
      </c>
      <c r="V254" s="4" t="s">
        <v>13</v>
      </c>
    </row>
    <row r="255" ht="15.75" customHeight="1">
      <c r="A255" s="4" t="s">
        <v>394</v>
      </c>
      <c r="B255" s="4" t="s">
        <v>16</v>
      </c>
      <c r="C255" s="4" t="s">
        <v>394</v>
      </c>
      <c r="D255" s="4" t="s">
        <v>16</v>
      </c>
      <c r="E255" s="4">
        <v>13.0</v>
      </c>
      <c r="F255" s="4">
        <v>0.0</v>
      </c>
      <c r="G255" s="4">
        <v>129.0</v>
      </c>
      <c r="H255" s="4">
        <v>57.0</v>
      </c>
      <c r="U255" s="4" t="s">
        <v>394</v>
      </c>
      <c r="V255" s="4" t="s">
        <v>16</v>
      </c>
    </row>
    <row r="256" ht="15.75" customHeight="1">
      <c r="A256" s="4" t="s">
        <v>395</v>
      </c>
      <c r="B256" s="4" t="s">
        <v>22</v>
      </c>
      <c r="C256" s="4" t="s">
        <v>395</v>
      </c>
      <c r="D256" s="4" t="s">
        <v>22</v>
      </c>
      <c r="E256" s="4">
        <v>16.0</v>
      </c>
      <c r="F256" s="4">
        <v>0.0</v>
      </c>
      <c r="G256" s="4">
        <v>426.0</v>
      </c>
      <c r="H256" s="4">
        <v>30.0</v>
      </c>
      <c r="U256" s="4" t="s">
        <v>395</v>
      </c>
      <c r="V256" s="4" t="s">
        <v>22</v>
      </c>
    </row>
    <row r="257" ht="15.75" customHeight="1">
      <c r="A257" s="4" t="s">
        <v>396</v>
      </c>
      <c r="B257" s="4" t="s">
        <v>22</v>
      </c>
      <c r="C257" s="4" t="s">
        <v>396</v>
      </c>
      <c r="D257" s="4" t="s">
        <v>22</v>
      </c>
      <c r="E257" s="4">
        <v>6.0</v>
      </c>
      <c r="F257" s="4">
        <v>0.0</v>
      </c>
      <c r="G257" s="4">
        <v>72.0</v>
      </c>
      <c r="H257" s="4">
        <v>5.0</v>
      </c>
      <c r="U257" s="4" t="s">
        <v>396</v>
      </c>
      <c r="V257" s="4" t="s">
        <v>22</v>
      </c>
    </row>
    <row r="258" ht="15.75" customHeight="1">
      <c r="A258" s="4" t="s">
        <v>397</v>
      </c>
      <c r="B258" s="4" t="s">
        <v>82</v>
      </c>
      <c r="C258" s="4" t="s">
        <v>397</v>
      </c>
      <c r="D258" s="4" t="s">
        <v>493</v>
      </c>
      <c r="E258" s="4">
        <v>4.0</v>
      </c>
      <c r="F258" s="4">
        <v>6.0</v>
      </c>
      <c r="G258" s="4">
        <v>0.0</v>
      </c>
      <c r="H258" s="4">
        <v>5.0</v>
      </c>
      <c r="U258" s="4" t="s">
        <v>397</v>
      </c>
      <c r="V258" s="4" t="s">
        <v>82</v>
      </c>
    </row>
    <row r="259" ht="15.75" customHeight="1">
      <c r="A259" s="4" t="s">
        <v>398</v>
      </c>
      <c r="B259" s="4" t="s">
        <v>52</v>
      </c>
      <c r="C259" s="4" t="s">
        <v>398</v>
      </c>
      <c r="D259" s="4" t="s">
        <v>169</v>
      </c>
      <c r="E259" s="4">
        <v>16.0</v>
      </c>
      <c r="F259" s="4">
        <v>0.0</v>
      </c>
      <c r="G259" s="4">
        <v>982.0</v>
      </c>
      <c r="H259" s="4">
        <v>133.0</v>
      </c>
      <c r="U259" s="4" t="s">
        <v>398</v>
      </c>
      <c r="V259" s="4" t="s">
        <v>52</v>
      </c>
    </row>
    <row r="260" ht="15.75" customHeight="1">
      <c r="A260" s="4" t="s">
        <v>399</v>
      </c>
      <c r="B260" s="4" t="s">
        <v>19</v>
      </c>
      <c r="U260" s="4" t="s">
        <v>399</v>
      </c>
      <c r="V260" s="4" t="s">
        <v>19</v>
      </c>
    </row>
    <row r="261" ht="15.75" customHeight="1">
      <c r="A261" s="4" t="s">
        <v>400</v>
      </c>
      <c r="B261" s="4" t="s">
        <v>64</v>
      </c>
      <c r="C261" s="4" t="s">
        <v>400</v>
      </c>
      <c r="D261" s="4" t="s">
        <v>490</v>
      </c>
      <c r="E261" s="4">
        <v>3.0</v>
      </c>
      <c r="F261" s="4">
        <v>5.0</v>
      </c>
      <c r="G261" s="4">
        <v>0.0</v>
      </c>
      <c r="H261" s="4">
        <v>5.0</v>
      </c>
      <c r="U261" s="4" t="s">
        <v>400</v>
      </c>
      <c r="V261" s="4" t="s">
        <v>64</v>
      </c>
    </row>
    <row r="262" ht="15.75" customHeight="1">
      <c r="A262" s="4" t="s">
        <v>401</v>
      </c>
      <c r="B262" s="4" t="s">
        <v>19</v>
      </c>
      <c r="C262" s="4" t="s">
        <v>401</v>
      </c>
      <c r="D262" s="4" t="s">
        <v>19</v>
      </c>
      <c r="E262" s="4">
        <v>2.0</v>
      </c>
      <c r="F262" s="4">
        <v>55.0</v>
      </c>
      <c r="G262" s="4">
        <v>0.0</v>
      </c>
      <c r="H262" s="4">
        <v>2.0</v>
      </c>
      <c r="U262" s="4" t="s">
        <v>401</v>
      </c>
      <c r="V262" s="4" t="s">
        <v>19</v>
      </c>
    </row>
    <row r="263" ht="15.75" customHeight="1">
      <c r="A263" s="4" t="s">
        <v>402</v>
      </c>
      <c r="B263" s="4" t="s">
        <v>19</v>
      </c>
      <c r="C263" s="4" t="s">
        <v>402</v>
      </c>
      <c r="D263" s="4" t="s">
        <v>19</v>
      </c>
      <c r="E263" s="4">
        <v>15.0</v>
      </c>
      <c r="F263" s="4">
        <v>510.0</v>
      </c>
      <c r="G263" s="4">
        <v>0.0</v>
      </c>
      <c r="H263" s="4">
        <v>77.0</v>
      </c>
      <c r="U263" s="4" t="s">
        <v>402</v>
      </c>
      <c r="V263" s="4" t="s">
        <v>19</v>
      </c>
    </row>
    <row r="264" ht="15.75" customHeight="1">
      <c r="A264" s="4" t="s">
        <v>403</v>
      </c>
      <c r="B264" s="4" t="s">
        <v>19</v>
      </c>
      <c r="C264" s="4" t="s">
        <v>403</v>
      </c>
      <c r="D264" s="4" t="s">
        <v>19</v>
      </c>
      <c r="E264" s="4">
        <v>16.0</v>
      </c>
      <c r="F264" s="4">
        <v>811.0</v>
      </c>
      <c r="G264" s="4">
        <v>0.0</v>
      </c>
      <c r="H264" s="4">
        <v>4.0</v>
      </c>
      <c r="U264" s="4" t="s">
        <v>403</v>
      </c>
      <c r="V264" s="4" t="s">
        <v>19</v>
      </c>
    </row>
    <row r="265" ht="15.75" customHeight="1">
      <c r="A265" s="4" t="s">
        <v>404</v>
      </c>
      <c r="B265" s="4" t="s">
        <v>64</v>
      </c>
      <c r="C265" s="4" t="s">
        <v>404</v>
      </c>
      <c r="D265" s="4" t="s">
        <v>490</v>
      </c>
      <c r="E265" s="4">
        <v>14.0</v>
      </c>
      <c r="F265" s="4">
        <v>836.0</v>
      </c>
      <c r="G265" s="4">
        <v>0.0</v>
      </c>
      <c r="H265" s="4">
        <v>35.0</v>
      </c>
      <c r="U265" s="4" t="s">
        <v>404</v>
      </c>
      <c r="V265" s="4" t="s">
        <v>64</v>
      </c>
    </row>
    <row r="266" ht="15.75" customHeight="1">
      <c r="A266" s="4" t="s">
        <v>406</v>
      </c>
      <c r="B266" s="4" t="s">
        <v>16</v>
      </c>
      <c r="U266" s="4" t="s">
        <v>406</v>
      </c>
      <c r="V266" s="4" t="s">
        <v>16</v>
      </c>
    </row>
    <row r="267" ht="15.75" customHeight="1">
      <c r="A267" s="4" t="s">
        <v>407</v>
      </c>
      <c r="B267" s="4" t="s">
        <v>16</v>
      </c>
      <c r="C267" s="4" t="s">
        <v>407</v>
      </c>
      <c r="D267" s="4" t="s">
        <v>16</v>
      </c>
      <c r="E267" s="4">
        <v>10.0</v>
      </c>
      <c r="F267" s="4">
        <v>0.0</v>
      </c>
      <c r="G267" s="4">
        <v>300.0</v>
      </c>
      <c r="H267" s="4">
        <v>71.0</v>
      </c>
      <c r="U267" s="4" t="s">
        <v>407</v>
      </c>
      <c r="V267" s="4" t="s">
        <v>16</v>
      </c>
    </row>
    <row r="268" ht="15.75" customHeight="1">
      <c r="A268" s="4" t="s">
        <v>408</v>
      </c>
      <c r="B268" s="4" t="s">
        <v>43</v>
      </c>
      <c r="C268" s="4" t="s">
        <v>408</v>
      </c>
      <c r="D268" s="4" t="s">
        <v>43</v>
      </c>
      <c r="E268" s="4">
        <v>14.0</v>
      </c>
      <c r="F268" s="4">
        <v>172.0</v>
      </c>
      <c r="G268" s="4">
        <v>0.0</v>
      </c>
      <c r="H268" s="4">
        <v>101.0</v>
      </c>
      <c r="U268" s="4" t="s">
        <v>408</v>
      </c>
      <c r="V268" s="4" t="s">
        <v>43</v>
      </c>
    </row>
    <row r="269" ht="15.75" customHeight="1">
      <c r="A269" s="4" t="s">
        <v>409</v>
      </c>
      <c r="B269" s="4" t="s">
        <v>13</v>
      </c>
      <c r="U269" s="4" t="s">
        <v>409</v>
      </c>
      <c r="V269" s="4" t="s">
        <v>13</v>
      </c>
    </row>
    <row r="270" ht="15.75" customHeight="1">
      <c r="A270" s="4" t="s">
        <v>410</v>
      </c>
      <c r="B270" s="4" t="s">
        <v>67</v>
      </c>
      <c r="C270" s="4" t="s">
        <v>410</v>
      </c>
      <c r="D270" s="4" t="s">
        <v>67</v>
      </c>
      <c r="E270" s="4">
        <v>4.0</v>
      </c>
      <c r="F270" s="4">
        <v>54.0</v>
      </c>
      <c r="G270" s="4">
        <v>0.0</v>
      </c>
      <c r="H270" s="4">
        <v>12.0</v>
      </c>
      <c r="U270" s="4" t="s">
        <v>410</v>
      </c>
      <c r="V270" s="4" t="s">
        <v>67</v>
      </c>
    </row>
    <row r="271" ht="15.75" customHeight="1">
      <c r="A271" s="4" t="s">
        <v>412</v>
      </c>
      <c r="B271" s="4" t="s">
        <v>52</v>
      </c>
      <c r="C271" s="4" t="s">
        <v>412</v>
      </c>
      <c r="D271" s="4" t="s">
        <v>169</v>
      </c>
      <c r="E271" s="4">
        <v>16.0</v>
      </c>
      <c r="F271" s="4">
        <v>0.0</v>
      </c>
      <c r="G271" s="4">
        <v>680.0</v>
      </c>
      <c r="H271" s="4">
        <v>241.0</v>
      </c>
      <c r="U271" s="4" t="s">
        <v>412</v>
      </c>
      <c r="V271" s="4" t="s">
        <v>52</v>
      </c>
    </row>
    <row r="272" ht="15.75" customHeight="1">
      <c r="A272" s="4" t="s">
        <v>413</v>
      </c>
      <c r="B272" s="4" t="s">
        <v>37</v>
      </c>
      <c r="C272" s="4" t="s">
        <v>413</v>
      </c>
      <c r="D272" s="4" t="s">
        <v>489</v>
      </c>
      <c r="E272" s="4">
        <v>15.0</v>
      </c>
      <c r="F272" s="4">
        <v>0.0</v>
      </c>
      <c r="G272" s="4">
        <v>131.0</v>
      </c>
      <c r="H272" s="4">
        <v>325.0</v>
      </c>
      <c r="U272" s="4" t="s">
        <v>413</v>
      </c>
      <c r="V272" s="4" t="s">
        <v>37</v>
      </c>
    </row>
    <row r="273" ht="15.75" customHeight="1">
      <c r="A273" s="4" t="s">
        <v>414</v>
      </c>
      <c r="B273" s="4" t="s">
        <v>40</v>
      </c>
      <c r="U273" s="4" t="s">
        <v>414</v>
      </c>
      <c r="V273" s="4" t="s">
        <v>40</v>
      </c>
    </row>
    <row r="274" ht="15.75" customHeight="1">
      <c r="A274" s="4" t="s">
        <v>415</v>
      </c>
      <c r="B274" s="4" t="s">
        <v>82</v>
      </c>
      <c r="C274" s="4" t="s">
        <v>415</v>
      </c>
      <c r="D274" s="4" t="s">
        <v>82</v>
      </c>
      <c r="E274" s="4">
        <v>16.0</v>
      </c>
      <c r="F274" s="4">
        <v>1060.0</v>
      </c>
      <c r="G274" s="4">
        <v>0.0</v>
      </c>
      <c r="H274" s="4">
        <v>85.0</v>
      </c>
      <c r="U274" s="4" t="s">
        <v>415</v>
      </c>
      <c r="V274" s="4" t="s">
        <v>82</v>
      </c>
    </row>
    <row r="275" ht="15.75" customHeight="1">
      <c r="A275" s="4" t="s">
        <v>416</v>
      </c>
      <c r="B275" s="4" t="s">
        <v>97</v>
      </c>
      <c r="C275" s="4" t="s">
        <v>416</v>
      </c>
      <c r="D275" s="4" t="s">
        <v>97</v>
      </c>
      <c r="E275" s="4">
        <v>16.0</v>
      </c>
      <c r="F275" s="4">
        <v>668.0</v>
      </c>
      <c r="G275" s="4">
        <v>0.0</v>
      </c>
      <c r="H275" s="4">
        <v>69.0</v>
      </c>
      <c r="U275" s="4" t="s">
        <v>416</v>
      </c>
      <c r="V275" s="4" t="s">
        <v>97</v>
      </c>
    </row>
    <row r="276" ht="15.75" customHeight="1">
      <c r="A276" s="4" t="s">
        <v>417</v>
      </c>
      <c r="B276" s="4" t="s">
        <v>35</v>
      </c>
      <c r="C276" s="4" t="s">
        <v>417</v>
      </c>
      <c r="D276" s="4" t="s">
        <v>489</v>
      </c>
      <c r="E276" s="4">
        <v>3.0</v>
      </c>
      <c r="F276" s="4">
        <v>0.0</v>
      </c>
      <c r="G276" s="4">
        <v>15.0</v>
      </c>
      <c r="H276" s="4">
        <v>50.0</v>
      </c>
      <c r="U276" s="4" t="s">
        <v>417</v>
      </c>
      <c r="V276" s="4" t="s">
        <v>35</v>
      </c>
    </row>
    <row r="277" ht="15.75" customHeight="1">
      <c r="A277" s="4" t="s">
        <v>418</v>
      </c>
      <c r="B277" s="4" t="s">
        <v>35</v>
      </c>
      <c r="C277" s="4" t="s">
        <v>418</v>
      </c>
      <c r="D277" s="4" t="s">
        <v>489</v>
      </c>
      <c r="E277" s="4">
        <v>14.0</v>
      </c>
      <c r="F277" s="4">
        <v>0.0</v>
      </c>
      <c r="G277" s="4">
        <v>45.0</v>
      </c>
      <c r="H277" s="4">
        <v>278.0</v>
      </c>
      <c r="U277" s="4" t="s">
        <v>418</v>
      </c>
      <c r="V277" s="4" t="s">
        <v>35</v>
      </c>
    </row>
    <row r="278" ht="15.75" customHeight="1">
      <c r="A278" s="4" t="s">
        <v>420</v>
      </c>
      <c r="B278" s="4" t="s">
        <v>61</v>
      </c>
      <c r="U278" s="4" t="s">
        <v>420</v>
      </c>
      <c r="V278" s="4" t="s">
        <v>61</v>
      </c>
    </row>
    <row r="279" ht="15.75" customHeight="1">
      <c r="A279" s="4" t="s">
        <v>421</v>
      </c>
      <c r="B279" s="4" t="s">
        <v>97</v>
      </c>
      <c r="C279" s="4" t="s">
        <v>421</v>
      </c>
      <c r="D279" s="4" t="s">
        <v>97</v>
      </c>
      <c r="E279" s="4">
        <v>1.0</v>
      </c>
      <c r="F279" s="4">
        <v>8.0</v>
      </c>
      <c r="G279" s="4">
        <v>0.0</v>
      </c>
      <c r="H279" s="4">
        <v>0.0</v>
      </c>
      <c r="U279" s="4" t="s">
        <v>421</v>
      </c>
      <c r="V279" s="4" t="s">
        <v>97</v>
      </c>
    </row>
    <row r="280" ht="15.75" customHeight="1">
      <c r="A280" s="4" t="s">
        <v>422</v>
      </c>
      <c r="B280" s="4" t="s">
        <v>61</v>
      </c>
      <c r="U280" s="4" t="s">
        <v>422</v>
      </c>
      <c r="V280" s="4" t="s">
        <v>61</v>
      </c>
    </row>
    <row r="281" ht="15.75" customHeight="1">
      <c r="A281" s="4" t="s">
        <v>423</v>
      </c>
      <c r="B281" s="4" t="s">
        <v>16</v>
      </c>
      <c r="C281" s="4" t="s">
        <v>423</v>
      </c>
      <c r="D281" s="4" t="s">
        <v>52</v>
      </c>
      <c r="E281" s="4">
        <v>13.0</v>
      </c>
      <c r="F281" s="4">
        <v>0.0</v>
      </c>
      <c r="G281" s="4">
        <v>426.0</v>
      </c>
      <c r="H281" s="4">
        <v>24.0</v>
      </c>
      <c r="U281" s="4" t="s">
        <v>423</v>
      </c>
      <c r="V281" s="4" t="s">
        <v>16</v>
      </c>
    </row>
    <row r="282" ht="15.75" customHeight="1">
      <c r="A282" s="4" t="s">
        <v>424</v>
      </c>
      <c r="B282" s="4" t="s">
        <v>19</v>
      </c>
      <c r="U282" s="4" t="s">
        <v>424</v>
      </c>
      <c r="V282" s="4" t="s">
        <v>19</v>
      </c>
    </row>
    <row r="283" ht="15.75" customHeight="1">
      <c r="A283" s="4" t="s">
        <v>426</v>
      </c>
      <c r="B283" s="4" t="s">
        <v>97</v>
      </c>
      <c r="C283" s="4" t="s">
        <v>426</v>
      </c>
      <c r="D283" s="4" t="s">
        <v>97</v>
      </c>
      <c r="E283" s="4">
        <v>8.0</v>
      </c>
      <c r="F283" s="4">
        <v>194.0</v>
      </c>
      <c r="G283" s="4">
        <v>0.0</v>
      </c>
      <c r="H283" s="4">
        <v>59.0</v>
      </c>
      <c r="U283" s="4" t="s">
        <v>426</v>
      </c>
      <c r="V283" s="4" t="s">
        <v>97</v>
      </c>
    </row>
    <row r="284" ht="15.75" customHeight="1">
      <c r="A284" s="4" t="s">
        <v>428</v>
      </c>
      <c r="B284" s="4" t="s">
        <v>64</v>
      </c>
      <c r="C284" s="4" t="s">
        <v>428</v>
      </c>
      <c r="D284" s="4" t="s">
        <v>493</v>
      </c>
      <c r="E284" s="4">
        <v>3.0</v>
      </c>
      <c r="F284" s="4">
        <v>0.0</v>
      </c>
      <c r="G284" s="4">
        <v>0.0</v>
      </c>
      <c r="H284" s="4">
        <v>9.0</v>
      </c>
      <c r="U284" s="4" t="s">
        <v>428</v>
      </c>
      <c r="V284" s="4" t="s">
        <v>64</v>
      </c>
    </row>
    <row r="285" ht="15.75" customHeight="1">
      <c r="A285" s="4" t="s">
        <v>429</v>
      </c>
      <c r="B285" s="4" t="s">
        <v>16</v>
      </c>
      <c r="C285" s="4" t="s">
        <v>429</v>
      </c>
      <c r="D285" s="4" t="s">
        <v>16</v>
      </c>
      <c r="E285" s="4">
        <v>10.0</v>
      </c>
      <c r="F285" s="4">
        <v>0.0</v>
      </c>
      <c r="G285" s="4">
        <v>136.0</v>
      </c>
      <c r="H285" s="4">
        <v>95.0</v>
      </c>
      <c r="U285" s="4" t="s">
        <v>429</v>
      </c>
      <c r="V285" s="4" t="s">
        <v>16</v>
      </c>
    </row>
    <row r="286" ht="15.75" customHeight="1">
      <c r="A286" s="4" t="s">
        <v>430</v>
      </c>
      <c r="B286" s="4" t="s">
        <v>37</v>
      </c>
      <c r="C286" s="4" t="s">
        <v>430</v>
      </c>
      <c r="D286" s="4" t="s">
        <v>37</v>
      </c>
      <c r="E286" s="4">
        <v>15.0</v>
      </c>
      <c r="F286" s="4">
        <v>0.0</v>
      </c>
      <c r="G286" s="4">
        <v>570.0</v>
      </c>
      <c r="H286" s="4">
        <v>74.0</v>
      </c>
      <c r="U286" s="4" t="s">
        <v>430</v>
      </c>
      <c r="V286" s="4" t="s">
        <v>37</v>
      </c>
    </row>
    <row r="287" ht="15.75" customHeight="1">
      <c r="A287" s="4" t="s">
        <v>431</v>
      </c>
      <c r="B287" s="4" t="s">
        <v>16</v>
      </c>
      <c r="C287" s="4" t="s">
        <v>431</v>
      </c>
      <c r="D287" s="4" t="s">
        <v>16</v>
      </c>
      <c r="E287" s="4">
        <v>16.0</v>
      </c>
      <c r="F287" s="4">
        <v>0.0</v>
      </c>
      <c r="G287" s="4">
        <v>1027.0</v>
      </c>
      <c r="H287" s="4">
        <v>93.0</v>
      </c>
      <c r="U287" s="4" t="s">
        <v>431</v>
      </c>
      <c r="V287" s="4" t="s">
        <v>16</v>
      </c>
    </row>
    <row r="288" ht="15.75" customHeight="1">
      <c r="A288" s="4" t="s">
        <v>432</v>
      </c>
      <c r="B288" s="4" t="s">
        <v>61</v>
      </c>
      <c r="U288" s="4" t="s">
        <v>432</v>
      </c>
      <c r="V288" s="4" t="s">
        <v>61</v>
      </c>
    </row>
    <row r="289" ht="15.75" customHeight="1">
      <c r="A289" s="4" t="s">
        <v>434</v>
      </c>
      <c r="B289" s="4" t="s">
        <v>43</v>
      </c>
      <c r="C289" s="4" t="s">
        <v>434</v>
      </c>
      <c r="D289" s="4" t="s">
        <v>43</v>
      </c>
      <c r="E289" s="4">
        <v>13.0</v>
      </c>
      <c r="F289" s="4">
        <v>175.0</v>
      </c>
      <c r="G289" s="4">
        <v>0.0</v>
      </c>
      <c r="H289" s="4">
        <v>6.0</v>
      </c>
      <c r="U289" s="4" t="s">
        <v>434</v>
      </c>
      <c r="V289" s="4" t="s">
        <v>43</v>
      </c>
    </row>
    <row r="290" ht="15.75" customHeight="1">
      <c r="A290" s="4" t="s">
        <v>436</v>
      </c>
      <c r="B290" s="4" t="s">
        <v>40</v>
      </c>
      <c r="U290" s="4" t="s">
        <v>436</v>
      </c>
      <c r="V290" s="4" t="s">
        <v>40</v>
      </c>
    </row>
    <row r="291" ht="15.75" customHeight="1">
      <c r="A291" s="4" t="s">
        <v>437</v>
      </c>
      <c r="B291" s="4" t="s">
        <v>67</v>
      </c>
      <c r="U291" s="4" t="s">
        <v>437</v>
      </c>
      <c r="V291" s="4" t="s">
        <v>67</v>
      </c>
    </row>
    <row r="292" ht="15.75" customHeight="1">
      <c r="A292" s="4" t="s">
        <v>438</v>
      </c>
      <c r="B292" s="4" t="s">
        <v>97</v>
      </c>
      <c r="C292" s="4" t="s">
        <v>438</v>
      </c>
      <c r="D292" s="4" t="s">
        <v>97</v>
      </c>
      <c r="E292" s="4">
        <v>16.0</v>
      </c>
      <c r="F292" s="4">
        <v>588.0</v>
      </c>
      <c r="G292" s="4">
        <v>0.0</v>
      </c>
      <c r="H292" s="4">
        <v>210.0</v>
      </c>
      <c r="U292" s="4" t="s">
        <v>438</v>
      </c>
      <c r="V292" s="4" t="s">
        <v>97</v>
      </c>
    </row>
    <row r="293" ht="15.75" customHeight="1">
      <c r="A293" s="4" t="s">
        <v>439</v>
      </c>
      <c r="B293" s="4" t="s">
        <v>67</v>
      </c>
      <c r="C293" s="4" t="s">
        <v>439</v>
      </c>
      <c r="D293" s="4" t="s">
        <v>67</v>
      </c>
      <c r="E293" s="4">
        <v>1.0</v>
      </c>
      <c r="F293" s="4">
        <v>0.0</v>
      </c>
      <c r="G293" s="4">
        <v>0.0</v>
      </c>
      <c r="H293" s="4">
        <v>9.0</v>
      </c>
      <c r="U293" s="4" t="s">
        <v>439</v>
      </c>
      <c r="V293" s="4" t="s">
        <v>67</v>
      </c>
    </row>
    <row r="294" ht="15.75" customHeight="1">
      <c r="A294" s="4" t="s">
        <v>440</v>
      </c>
      <c r="B294" s="4" t="s">
        <v>35</v>
      </c>
      <c r="C294" s="4" t="s">
        <v>440</v>
      </c>
      <c r="D294" s="4" t="s">
        <v>489</v>
      </c>
      <c r="E294" s="4">
        <v>15.0</v>
      </c>
      <c r="F294" s="4">
        <v>0.0</v>
      </c>
      <c r="G294" s="4">
        <v>157.0</v>
      </c>
      <c r="H294" s="4">
        <v>280.0</v>
      </c>
      <c r="U294" s="4" t="s">
        <v>440</v>
      </c>
      <c r="V294" s="4" t="s">
        <v>35</v>
      </c>
    </row>
    <row r="295" ht="15.75" customHeight="1">
      <c r="A295" s="4" t="s">
        <v>441</v>
      </c>
      <c r="B295" s="4" t="s">
        <v>52</v>
      </c>
      <c r="U295" s="4" t="s">
        <v>441</v>
      </c>
      <c r="V295" s="4" t="s">
        <v>52</v>
      </c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>
      <c r="C325" s="32"/>
      <c r="D325" s="32"/>
      <c r="E325" s="32"/>
      <c r="F325" s="32"/>
      <c r="G325" s="32"/>
      <c r="H325" s="32"/>
    </row>
    <row r="326" ht="15.75" customHeight="1">
      <c r="C326" s="33"/>
      <c r="D326" s="33"/>
      <c r="E326" s="33"/>
      <c r="F326" s="33"/>
      <c r="G326" s="33"/>
      <c r="H326" s="33"/>
    </row>
    <row r="327" ht="15.75" customHeight="1">
      <c r="C327" s="34"/>
      <c r="D327" s="34"/>
      <c r="E327" s="34"/>
      <c r="F327" s="34"/>
      <c r="G327" s="34"/>
      <c r="H327" s="34"/>
    </row>
    <row r="328" ht="15.75" customHeight="1">
      <c r="C328" s="35"/>
      <c r="D328" s="35"/>
      <c r="E328" s="35"/>
      <c r="F328" s="35"/>
      <c r="G328" s="35"/>
      <c r="H328" s="35"/>
    </row>
    <row r="329" ht="12.75" customHeight="1">
      <c r="C329" s="36"/>
      <c r="D329" s="36"/>
      <c r="E329" s="36"/>
      <c r="F329" s="36"/>
      <c r="G329" s="36"/>
      <c r="H329" s="36"/>
    </row>
    <row r="330" ht="12.75" customHeight="1">
      <c r="C330" s="37"/>
      <c r="D330" s="37"/>
      <c r="E330" s="37"/>
      <c r="F330" s="37"/>
      <c r="G330" s="37"/>
      <c r="H330" s="37"/>
    </row>
    <row r="331" ht="12.75" customHeight="1">
      <c r="C331" s="38"/>
      <c r="D331" s="38"/>
      <c r="E331" s="38"/>
      <c r="F331" s="38"/>
      <c r="G331" s="38"/>
      <c r="H331" s="38"/>
    </row>
    <row r="332" ht="12.75" customHeight="1">
      <c r="C332" s="39"/>
      <c r="D332" s="39"/>
      <c r="E332" s="39"/>
      <c r="F332" s="39"/>
      <c r="G332" s="39"/>
      <c r="H332" s="39"/>
    </row>
    <row r="333" ht="12.75" customHeight="1">
      <c r="C333" s="33"/>
      <c r="D333" s="33"/>
      <c r="E333" s="33"/>
      <c r="F333" s="33"/>
      <c r="G333" s="33"/>
      <c r="H333" s="33"/>
    </row>
    <row r="334" ht="15.75" customHeight="1">
      <c r="C334" s="36"/>
      <c r="D334" s="36"/>
      <c r="E334" s="36"/>
      <c r="F334" s="36"/>
      <c r="G334" s="36"/>
      <c r="H334" s="36"/>
    </row>
    <row r="335" ht="15.75" customHeight="1">
      <c r="C335" s="32"/>
      <c r="D335" s="32"/>
      <c r="E335" s="32"/>
      <c r="F335" s="32"/>
      <c r="G335" s="32"/>
      <c r="H335" s="32"/>
    </row>
    <row r="336" ht="15.75" customHeight="1">
      <c r="C336" s="34"/>
      <c r="D336" s="34"/>
      <c r="E336" s="34"/>
      <c r="F336" s="34"/>
      <c r="G336" s="34"/>
      <c r="H336" s="34"/>
    </row>
    <row r="337" ht="15.75" customHeight="1">
      <c r="C337" s="36"/>
      <c r="D337" s="36"/>
      <c r="E337" s="36"/>
      <c r="F337" s="36"/>
      <c r="G337" s="36"/>
      <c r="H337" s="36"/>
    </row>
    <row r="338" ht="15.75" customHeight="1">
      <c r="C338" s="34"/>
      <c r="D338" s="34"/>
      <c r="E338" s="34"/>
      <c r="F338" s="34"/>
      <c r="G338" s="34"/>
      <c r="H338" s="34"/>
    </row>
    <row r="339" ht="15.75" customHeight="1">
      <c r="C339" s="40"/>
      <c r="D339" s="40"/>
      <c r="E339" s="40"/>
      <c r="F339" s="40"/>
      <c r="G339" s="40"/>
      <c r="H339" s="40"/>
    </row>
    <row r="340" ht="15.75" customHeight="1">
      <c r="C340" s="34"/>
      <c r="D340" s="34"/>
      <c r="E340" s="34"/>
      <c r="F340" s="34"/>
      <c r="G340" s="34"/>
      <c r="H340" s="34"/>
    </row>
    <row r="341" ht="15.75" customHeight="1">
      <c r="C341" s="41"/>
      <c r="D341" s="41"/>
      <c r="E341" s="41"/>
      <c r="F341" s="41"/>
      <c r="G341" s="41"/>
      <c r="H341" s="41"/>
    </row>
    <row r="342" ht="15.75" customHeight="1">
      <c r="C342" s="32"/>
      <c r="D342" s="32"/>
      <c r="E342" s="32"/>
      <c r="F342" s="32"/>
      <c r="G342" s="32"/>
      <c r="H342" s="32"/>
    </row>
    <row r="343" ht="15.75" customHeight="1">
      <c r="C343" s="36"/>
      <c r="D343" s="36"/>
      <c r="E343" s="36"/>
      <c r="F343" s="36"/>
      <c r="G343" s="36"/>
      <c r="H343" s="36"/>
    </row>
    <row r="344" ht="15.75" customHeight="1">
      <c r="C344" s="37"/>
      <c r="D344" s="37"/>
      <c r="E344" s="37"/>
      <c r="F344" s="37"/>
      <c r="G344" s="37"/>
      <c r="H344" s="37"/>
    </row>
    <row r="345" ht="15.75" customHeight="1">
      <c r="C345" s="38"/>
      <c r="D345" s="38"/>
      <c r="E345" s="38"/>
      <c r="F345" s="38"/>
      <c r="G345" s="38"/>
      <c r="H345" s="38"/>
    </row>
    <row r="346" ht="15.75" customHeight="1">
      <c r="C346" s="32"/>
      <c r="D346" s="32"/>
      <c r="E346" s="32"/>
      <c r="F346" s="32"/>
      <c r="G346" s="32"/>
      <c r="H346" s="32"/>
    </row>
    <row r="347" ht="15.75" customHeight="1">
      <c r="C347" s="33"/>
      <c r="D347" s="33"/>
      <c r="E347" s="33"/>
      <c r="F347" s="33"/>
      <c r="G347" s="33"/>
      <c r="H347" s="33"/>
    </row>
    <row r="348" ht="15.75" customHeight="1">
      <c r="C348" s="39"/>
      <c r="D348" s="39"/>
      <c r="E348" s="39"/>
      <c r="F348" s="39"/>
      <c r="G348" s="39"/>
      <c r="H348" s="39"/>
    </row>
    <row r="349" ht="15.75" customHeight="1">
      <c r="C349" s="33"/>
      <c r="D349" s="33"/>
      <c r="E349" s="33"/>
      <c r="F349" s="33"/>
      <c r="G349" s="33"/>
      <c r="H349" s="33"/>
    </row>
    <row r="350" ht="15.75" customHeight="1">
      <c r="C350" s="36"/>
      <c r="D350" s="36"/>
      <c r="E350" s="36"/>
      <c r="F350" s="36"/>
      <c r="G350" s="36"/>
      <c r="H350" s="36"/>
    </row>
    <row r="351" ht="15.75" customHeight="1">
      <c r="C351" s="38"/>
      <c r="D351" s="38"/>
      <c r="E351" s="38"/>
      <c r="F351" s="38"/>
      <c r="G351" s="38"/>
      <c r="H351" s="38"/>
    </row>
    <row r="352" ht="15.75" customHeight="1">
      <c r="C352" s="37"/>
      <c r="D352" s="37"/>
      <c r="E352" s="37"/>
      <c r="F352" s="37"/>
      <c r="G352" s="37"/>
      <c r="H352" s="37"/>
    </row>
    <row r="353" ht="15.75" customHeight="1">
      <c r="C353" s="33"/>
      <c r="D353" s="33"/>
      <c r="E353" s="33"/>
      <c r="F353" s="33"/>
      <c r="G353" s="33"/>
      <c r="H353" s="33"/>
    </row>
    <row r="354" ht="15.75" customHeight="1">
      <c r="C354" s="34"/>
      <c r="D354" s="34"/>
      <c r="E354" s="34"/>
      <c r="F354" s="34"/>
      <c r="G354" s="34"/>
      <c r="H354" s="34"/>
    </row>
    <row r="355" ht="15.75" customHeight="1">
      <c r="C355" s="35"/>
      <c r="D355" s="35"/>
      <c r="E355" s="35"/>
      <c r="F355" s="35"/>
      <c r="G355" s="35"/>
      <c r="H355" s="35"/>
    </row>
    <row r="356" ht="15.75" customHeight="1">
      <c r="C356" s="42"/>
      <c r="D356" s="42"/>
      <c r="E356" s="42"/>
      <c r="F356" s="42"/>
      <c r="G356" s="42"/>
      <c r="H356" s="42"/>
    </row>
    <row r="357" ht="15.75" customHeight="1">
      <c r="C357" s="40"/>
      <c r="D357" s="40"/>
      <c r="E357" s="40"/>
      <c r="F357" s="40"/>
      <c r="G357" s="40"/>
      <c r="H357" s="40"/>
    </row>
    <row r="358" ht="15.75" customHeight="1">
      <c r="C358" s="37"/>
      <c r="D358" s="37"/>
      <c r="E358" s="37"/>
      <c r="F358" s="37"/>
      <c r="G358" s="37"/>
      <c r="H358" s="37"/>
    </row>
    <row r="359" ht="15.75" customHeight="1">
      <c r="C359" s="33"/>
      <c r="D359" s="33"/>
      <c r="E359" s="33"/>
      <c r="F359" s="33"/>
      <c r="G359" s="33"/>
      <c r="H359" s="33"/>
    </row>
    <row r="360" ht="15.75" customHeight="1">
      <c r="C360" s="36"/>
      <c r="D360" s="36"/>
      <c r="E360" s="36"/>
      <c r="F360" s="36"/>
      <c r="G360" s="36"/>
      <c r="H360" s="36"/>
    </row>
    <row r="361" ht="15.75" customHeight="1">
      <c r="C361" s="37"/>
      <c r="D361" s="37"/>
      <c r="E361" s="37"/>
      <c r="F361" s="37"/>
      <c r="G361" s="37"/>
      <c r="H361" s="37"/>
    </row>
    <row r="362" ht="15.75" customHeight="1">
      <c r="C362" s="36"/>
      <c r="D362" s="36"/>
      <c r="E362" s="36"/>
      <c r="F362" s="36"/>
      <c r="G362" s="36"/>
      <c r="H362" s="36"/>
    </row>
    <row r="363" ht="15.75" customHeight="1">
      <c r="C363" s="37"/>
      <c r="D363" s="37"/>
      <c r="E363" s="37"/>
      <c r="F363" s="37"/>
      <c r="G363" s="37"/>
      <c r="H363" s="37"/>
    </row>
    <row r="364" ht="15.75" customHeight="1">
      <c r="C364" s="32"/>
      <c r="D364" s="32"/>
      <c r="E364" s="32"/>
      <c r="F364" s="32"/>
      <c r="G364" s="32"/>
      <c r="H364" s="32"/>
    </row>
    <row r="365" ht="15.75" customHeight="1">
      <c r="C365" s="37"/>
      <c r="D365" s="37"/>
      <c r="E365" s="37"/>
      <c r="F365" s="37"/>
      <c r="G365" s="37"/>
      <c r="H365" s="37"/>
    </row>
    <row r="366" ht="15.75" customHeight="1">
      <c r="C366" s="35"/>
      <c r="D366" s="35"/>
      <c r="E366" s="35"/>
      <c r="F366" s="35"/>
      <c r="G366" s="35"/>
      <c r="H366" s="35"/>
    </row>
    <row r="367" ht="15.75" customHeight="1">
      <c r="C367" s="39"/>
      <c r="D367" s="39"/>
      <c r="E367" s="39"/>
      <c r="F367" s="39"/>
      <c r="G367" s="39"/>
      <c r="H367" s="39"/>
    </row>
    <row r="368" ht="15.75" customHeight="1">
      <c r="C368" s="33"/>
      <c r="D368" s="33"/>
      <c r="E368" s="33"/>
      <c r="F368" s="33"/>
      <c r="G368" s="33"/>
      <c r="H368" s="33"/>
    </row>
    <row r="369" ht="15.75" customHeight="1">
      <c r="C369" s="40"/>
      <c r="D369" s="40"/>
      <c r="E369" s="40"/>
      <c r="F369" s="40"/>
      <c r="G369" s="40"/>
      <c r="H369" s="40"/>
    </row>
    <row r="370" ht="15.75" customHeight="1">
      <c r="C370" s="41"/>
      <c r="D370" s="41"/>
      <c r="E370" s="41"/>
      <c r="F370" s="41"/>
      <c r="G370" s="41"/>
      <c r="H370" s="41"/>
    </row>
    <row r="371" ht="15.75" customHeight="1">
      <c r="C371" s="43"/>
      <c r="D371" s="43"/>
      <c r="E371" s="43"/>
      <c r="F371" s="43"/>
      <c r="G371" s="43"/>
      <c r="H371" s="43"/>
    </row>
    <row r="372" ht="15.75" customHeight="1">
      <c r="C372" s="34"/>
      <c r="D372" s="34"/>
      <c r="E372" s="34"/>
      <c r="F372" s="34"/>
      <c r="G372" s="34"/>
      <c r="H372" s="34"/>
    </row>
    <row r="373" ht="15.75" customHeight="1">
      <c r="C373" s="34"/>
      <c r="D373" s="34"/>
      <c r="E373" s="34"/>
      <c r="F373" s="34"/>
      <c r="G373" s="34"/>
      <c r="H373" s="34"/>
    </row>
    <row r="374" ht="15.75" customHeight="1">
      <c r="C374" s="38"/>
      <c r="D374" s="38"/>
      <c r="E374" s="38"/>
      <c r="F374" s="38"/>
      <c r="G374" s="38"/>
      <c r="H374" s="38"/>
    </row>
    <row r="375" ht="15.75" customHeight="1">
      <c r="C375" s="40"/>
      <c r="D375" s="40"/>
      <c r="E375" s="40"/>
      <c r="F375" s="40"/>
      <c r="G375" s="40"/>
      <c r="H375" s="40"/>
    </row>
    <row r="376" ht="15.75" customHeight="1">
      <c r="C376" s="34"/>
      <c r="D376" s="34"/>
      <c r="E376" s="34"/>
      <c r="F376" s="34"/>
      <c r="G376" s="34"/>
      <c r="H376" s="34"/>
    </row>
    <row r="377" ht="15.75" customHeight="1">
      <c r="C377" s="34"/>
      <c r="D377" s="34"/>
      <c r="E377" s="34"/>
      <c r="F377" s="34"/>
      <c r="G377" s="34"/>
      <c r="H377" s="34"/>
    </row>
    <row r="378" ht="15.75" customHeight="1">
      <c r="C378" s="33"/>
      <c r="D378" s="33"/>
      <c r="E378" s="33"/>
      <c r="F378" s="33"/>
      <c r="G378" s="33"/>
      <c r="H378" s="33"/>
    </row>
    <row r="379" ht="15.75" customHeight="1">
      <c r="C379" s="37"/>
      <c r="D379" s="37"/>
      <c r="E379" s="37"/>
      <c r="F379" s="37"/>
      <c r="G379" s="37"/>
      <c r="H379" s="37"/>
    </row>
    <row r="380" ht="15.75" customHeight="1">
      <c r="C380" s="39"/>
      <c r="D380" s="39"/>
      <c r="E380" s="39"/>
      <c r="F380" s="39"/>
      <c r="G380" s="39"/>
      <c r="H380" s="39"/>
    </row>
    <row r="381" ht="15.75" customHeight="1">
      <c r="C381" s="43"/>
      <c r="D381" s="43"/>
      <c r="E381" s="43"/>
      <c r="F381" s="43"/>
      <c r="G381" s="43"/>
      <c r="H381" s="43"/>
    </row>
    <row r="382" ht="15.75" customHeight="1">
      <c r="C382" s="39"/>
      <c r="D382" s="39"/>
      <c r="E382" s="39"/>
      <c r="F382" s="39"/>
      <c r="G382" s="39"/>
      <c r="H382" s="39"/>
    </row>
    <row r="383" ht="15.75" customHeight="1">
      <c r="C383" s="33"/>
      <c r="D383" s="33"/>
      <c r="E383" s="33"/>
      <c r="F383" s="33"/>
      <c r="G383" s="33"/>
      <c r="H383" s="33"/>
    </row>
    <row r="384" ht="15.75" customHeight="1">
      <c r="C384" s="36"/>
      <c r="D384" s="36"/>
      <c r="E384" s="36"/>
      <c r="F384" s="36"/>
      <c r="G384" s="36"/>
      <c r="H384" s="36"/>
    </row>
    <row r="385" ht="15.75" customHeight="1">
      <c r="C385" s="32"/>
      <c r="D385" s="32"/>
      <c r="E385" s="32"/>
      <c r="F385" s="32"/>
      <c r="G385" s="32"/>
      <c r="H385" s="32"/>
    </row>
    <row r="386" ht="15.75" customHeight="1">
      <c r="C386" s="40"/>
      <c r="D386" s="40"/>
      <c r="E386" s="40"/>
      <c r="F386" s="40"/>
      <c r="G386" s="40"/>
      <c r="H386" s="40"/>
    </row>
    <row r="387" ht="15.75" customHeight="1">
      <c r="C387" s="41"/>
      <c r="D387" s="41"/>
      <c r="E387" s="41"/>
      <c r="F387" s="41"/>
      <c r="G387" s="41"/>
      <c r="H387" s="41"/>
    </row>
    <row r="388" ht="15.75" customHeight="1">
      <c r="C388" s="41"/>
      <c r="D388" s="41"/>
      <c r="E388" s="41"/>
      <c r="F388" s="41"/>
      <c r="G388" s="41"/>
      <c r="H388" s="41"/>
    </row>
    <row r="389" ht="15.75" customHeight="1">
      <c r="C389" s="32"/>
      <c r="D389" s="32"/>
      <c r="E389" s="32"/>
      <c r="F389" s="32"/>
      <c r="G389" s="32"/>
      <c r="H389" s="32"/>
    </row>
    <row r="390" ht="15.75" customHeight="1">
      <c r="C390" s="36"/>
      <c r="D390" s="36"/>
      <c r="E390" s="36"/>
      <c r="F390" s="36"/>
      <c r="G390" s="36"/>
      <c r="H390" s="36"/>
    </row>
    <row r="391" ht="15.75" customHeight="1">
      <c r="C391" s="36"/>
      <c r="D391" s="36"/>
      <c r="E391" s="36"/>
      <c r="F391" s="36"/>
      <c r="G391" s="36"/>
      <c r="H391" s="36"/>
    </row>
    <row r="392" ht="15.75" customHeight="1">
      <c r="C392" s="43"/>
      <c r="D392" s="43"/>
      <c r="E392" s="43"/>
      <c r="F392" s="43"/>
      <c r="G392" s="43"/>
      <c r="H392" s="43"/>
    </row>
    <row r="393" ht="15.75" customHeight="1">
      <c r="C393" s="34"/>
      <c r="D393" s="34"/>
      <c r="E393" s="34"/>
      <c r="F393" s="34"/>
      <c r="G393" s="34"/>
      <c r="H393" s="34"/>
    </row>
    <row r="394" ht="15.75" customHeight="1">
      <c r="C394" s="38"/>
      <c r="D394" s="38"/>
      <c r="E394" s="38"/>
      <c r="F394" s="38"/>
      <c r="G394" s="38"/>
      <c r="H394" s="38"/>
    </row>
    <row r="395" ht="15.75" customHeight="1">
      <c r="C395" s="34"/>
      <c r="D395" s="34"/>
      <c r="E395" s="34"/>
      <c r="F395" s="34"/>
      <c r="G395" s="34"/>
      <c r="H395" s="34"/>
    </row>
    <row r="396" ht="15.75" customHeight="1">
      <c r="C396" s="37"/>
      <c r="D396" s="37"/>
      <c r="E396" s="37"/>
      <c r="F396" s="37"/>
      <c r="G396" s="37"/>
      <c r="H396" s="37"/>
    </row>
    <row r="397" ht="15.75" customHeight="1">
      <c r="C397" s="36"/>
      <c r="D397" s="36"/>
      <c r="E397" s="36"/>
      <c r="F397" s="36"/>
      <c r="G397" s="36"/>
      <c r="H397" s="36"/>
    </row>
    <row r="398" ht="15.75" customHeight="1">
      <c r="C398" s="36"/>
      <c r="D398" s="36"/>
      <c r="E398" s="36"/>
      <c r="F398" s="36"/>
      <c r="G398" s="36"/>
      <c r="H398" s="36"/>
    </row>
    <row r="399" ht="15.75" customHeight="1">
      <c r="C399" s="37"/>
      <c r="D399" s="37"/>
      <c r="E399" s="37"/>
      <c r="F399" s="37"/>
      <c r="G399" s="37"/>
      <c r="H399" s="37"/>
    </row>
    <row r="400" ht="15.75" customHeight="1">
      <c r="C400" s="37"/>
      <c r="D400" s="37"/>
      <c r="E400" s="37"/>
      <c r="F400" s="37"/>
      <c r="G400" s="37"/>
      <c r="H400" s="37"/>
    </row>
    <row r="401" ht="15.75" customHeight="1">
      <c r="C401" s="38"/>
      <c r="D401" s="38"/>
      <c r="E401" s="38"/>
      <c r="F401" s="38"/>
      <c r="G401" s="38"/>
      <c r="H401" s="38"/>
    </row>
    <row r="402" ht="15.75" customHeight="1">
      <c r="C402" s="36"/>
      <c r="D402" s="36"/>
      <c r="E402" s="36"/>
      <c r="F402" s="36"/>
      <c r="G402" s="36"/>
      <c r="H402" s="36"/>
    </row>
    <row r="403" ht="15.75" customHeight="1">
      <c r="C403" s="37"/>
      <c r="D403" s="37"/>
      <c r="E403" s="37"/>
      <c r="F403" s="37"/>
      <c r="G403" s="37"/>
      <c r="H403" s="37"/>
    </row>
    <row r="404" ht="15.75" customHeight="1">
      <c r="C404" s="34"/>
      <c r="D404" s="34"/>
      <c r="E404" s="34"/>
      <c r="F404" s="34"/>
      <c r="G404" s="34"/>
      <c r="H404" s="34"/>
    </row>
    <row r="405" ht="15.75" customHeight="1">
      <c r="C405" s="36"/>
      <c r="D405" s="36"/>
      <c r="E405" s="36"/>
      <c r="F405" s="36"/>
      <c r="G405" s="36"/>
      <c r="H405" s="36"/>
    </row>
    <row r="406" ht="15.75" customHeight="1">
      <c r="C406" s="40"/>
      <c r="D406" s="40"/>
      <c r="E406" s="40"/>
      <c r="F406" s="40"/>
      <c r="G406" s="40"/>
      <c r="H406" s="40"/>
    </row>
    <row r="407" ht="15.75" customHeight="1">
      <c r="C407" s="37"/>
      <c r="D407" s="37"/>
      <c r="E407" s="37"/>
      <c r="F407" s="37"/>
      <c r="G407" s="37"/>
      <c r="H407" s="37"/>
    </row>
    <row r="408" ht="15.75" customHeight="1">
      <c r="C408" s="39"/>
      <c r="D408" s="39"/>
      <c r="E408" s="39"/>
      <c r="F408" s="39"/>
      <c r="G408" s="39"/>
      <c r="H408" s="39"/>
    </row>
    <row r="409" ht="15.75" customHeight="1">
      <c r="C409" s="39"/>
      <c r="D409" s="39"/>
      <c r="E409" s="39"/>
      <c r="F409" s="39"/>
      <c r="G409" s="39"/>
      <c r="H409" s="39"/>
    </row>
    <row r="410" ht="15.75" customHeight="1">
      <c r="C410" s="40"/>
      <c r="D410" s="40"/>
      <c r="E410" s="40"/>
      <c r="F410" s="40"/>
      <c r="G410" s="40"/>
      <c r="H410" s="40"/>
    </row>
    <row r="411" ht="15.75" customHeight="1">
      <c r="C411" s="43"/>
      <c r="D411" s="43"/>
      <c r="E411" s="43"/>
      <c r="F411" s="43"/>
      <c r="G411" s="43"/>
      <c r="H411" s="43"/>
    </row>
    <row r="412" ht="15.75" customHeight="1">
      <c r="C412" s="40"/>
      <c r="D412" s="40"/>
      <c r="E412" s="40"/>
      <c r="F412" s="40"/>
      <c r="G412" s="40"/>
      <c r="H412" s="40"/>
    </row>
    <row r="413" ht="15.75" customHeight="1">
      <c r="C413" s="42"/>
      <c r="D413" s="42"/>
      <c r="E413" s="42"/>
      <c r="F413" s="42"/>
      <c r="G413" s="42"/>
      <c r="H413" s="42"/>
    </row>
    <row r="414" ht="15.75" customHeight="1">
      <c r="C414" s="40"/>
      <c r="D414" s="40"/>
      <c r="E414" s="40"/>
      <c r="F414" s="40"/>
      <c r="G414" s="40"/>
      <c r="H414" s="40"/>
    </row>
    <row r="415" ht="15.75" customHeight="1">
      <c r="C415" s="43"/>
      <c r="D415" s="43"/>
      <c r="E415" s="43"/>
      <c r="F415" s="43"/>
      <c r="G415" s="43"/>
      <c r="H415" s="43"/>
    </row>
    <row r="416" ht="15.75" customHeight="1">
      <c r="C416" s="38"/>
      <c r="D416" s="38"/>
      <c r="E416" s="38"/>
      <c r="F416" s="38"/>
      <c r="G416" s="38"/>
      <c r="H416" s="38"/>
    </row>
    <row r="417" ht="15.75" customHeight="1">
      <c r="C417" s="37"/>
      <c r="D417" s="37"/>
      <c r="E417" s="37"/>
      <c r="F417" s="37"/>
      <c r="G417" s="37"/>
      <c r="H417" s="37"/>
    </row>
    <row r="418" ht="15.75" customHeight="1">
      <c r="C418" s="34"/>
      <c r="D418" s="34"/>
      <c r="E418" s="34"/>
      <c r="F418" s="34"/>
      <c r="G418" s="34"/>
      <c r="H418" s="34"/>
    </row>
    <row r="419" ht="15.75" customHeight="1">
      <c r="C419" s="44"/>
      <c r="D419" s="44"/>
      <c r="E419" s="44"/>
      <c r="F419" s="44"/>
      <c r="G419" s="44"/>
      <c r="H419" s="44"/>
    </row>
    <row r="420" ht="15.75" customHeight="1">
      <c r="C420" s="38"/>
      <c r="D420" s="38"/>
      <c r="E420" s="38"/>
      <c r="F420" s="38"/>
      <c r="G420" s="38"/>
      <c r="H420" s="38"/>
    </row>
    <row r="421" ht="15.75" customHeight="1">
      <c r="C421" s="37"/>
      <c r="D421" s="37"/>
      <c r="E421" s="37"/>
      <c r="F421" s="37"/>
      <c r="G421" s="37"/>
      <c r="H421" s="37"/>
    </row>
    <row r="422" ht="15.75" customHeight="1">
      <c r="C422" s="34"/>
      <c r="D422" s="34"/>
      <c r="E422" s="34"/>
      <c r="F422" s="34"/>
      <c r="G422" s="34"/>
      <c r="H422" s="34"/>
    </row>
    <row r="423" ht="15.75" customHeight="1">
      <c r="C423" s="33"/>
      <c r="D423" s="33"/>
      <c r="E423" s="33"/>
      <c r="F423" s="33"/>
      <c r="G423" s="33"/>
      <c r="H423" s="33"/>
    </row>
    <row r="424" ht="15.75" customHeight="1">
      <c r="C424" s="41"/>
      <c r="D424" s="41"/>
      <c r="E424" s="41"/>
      <c r="F424" s="41"/>
      <c r="G424" s="41"/>
      <c r="H424" s="41"/>
    </row>
    <row r="425" ht="15.75" customHeight="1">
      <c r="C425" s="43"/>
      <c r="D425" s="43"/>
      <c r="E425" s="43"/>
      <c r="F425" s="43"/>
      <c r="G425" s="43"/>
      <c r="H425" s="43"/>
    </row>
    <row r="426" ht="15.75" customHeight="1">
      <c r="C426" s="32"/>
      <c r="D426" s="32"/>
      <c r="E426" s="32"/>
      <c r="F426" s="32"/>
      <c r="G426" s="32"/>
      <c r="H426" s="32"/>
    </row>
    <row r="427" ht="15.75" customHeight="1">
      <c r="C427" s="38"/>
      <c r="D427" s="38"/>
      <c r="E427" s="38"/>
      <c r="F427" s="38"/>
      <c r="G427" s="38"/>
      <c r="H427" s="38"/>
    </row>
    <row r="428" ht="15.75" customHeight="1">
      <c r="C428" s="34"/>
      <c r="D428" s="34"/>
      <c r="E428" s="34"/>
      <c r="F428" s="34"/>
      <c r="G428" s="34"/>
      <c r="H428" s="34"/>
    </row>
    <row r="429" ht="15.75" customHeight="1">
      <c r="C429" s="33"/>
      <c r="D429" s="33"/>
      <c r="E429" s="33"/>
      <c r="F429" s="33"/>
      <c r="G429" s="33"/>
      <c r="H429" s="33"/>
    </row>
    <row r="430" ht="15.75" customHeight="1">
      <c r="C430" s="39"/>
      <c r="D430" s="39"/>
      <c r="E430" s="39"/>
      <c r="F430" s="39"/>
      <c r="G430" s="39"/>
      <c r="H430" s="39"/>
    </row>
    <row r="431" ht="15.75" customHeight="1">
      <c r="C431" s="36"/>
      <c r="D431" s="36"/>
      <c r="E431" s="36"/>
      <c r="F431" s="36"/>
      <c r="G431" s="36"/>
      <c r="H431" s="36"/>
    </row>
    <row r="432" ht="15.75" customHeight="1">
      <c r="C432" s="34"/>
      <c r="D432" s="34"/>
      <c r="E432" s="34"/>
      <c r="F432" s="34"/>
      <c r="G432" s="34"/>
      <c r="H432" s="34"/>
    </row>
    <row r="433" ht="15.75" customHeight="1">
      <c r="C433" s="42"/>
      <c r="D433" s="42"/>
      <c r="E433" s="42"/>
      <c r="F433" s="42"/>
      <c r="G433" s="42"/>
      <c r="H433" s="42"/>
    </row>
    <row r="434" ht="15.75" customHeight="1">
      <c r="C434" s="37"/>
      <c r="D434" s="37"/>
      <c r="E434" s="37"/>
      <c r="F434" s="37"/>
      <c r="G434" s="37"/>
      <c r="H434" s="37"/>
    </row>
    <row r="435" ht="15.75" customHeight="1">
      <c r="C435" s="37"/>
      <c r="D435" s="37"/>
      <c r="E435" s="37"/>
      <c r="F435" s="37"/>
      <c r="G435" s="37"/>
      <c r="H435" s="37"/>
    </row>
    <row r="436" ht="15.75" customHeight="1">
      <c r="C436" s="34"/>
      <c r="D436" s="34"/>
      <c r="E436" s="34"/>
      <c r="F436" s="34"/>
      <c r="G436" s="34"/>
      <c r="H436" s="34"/>
    </row>
    <row r="437" ht="15.75" customHeight="1">
      <c r="C437" s="36"/>
      <c r="D437" s="36"/>
      <c r="E437" s="36"/>
      <c r="F437" s="36"/>
      <c r="G437" s="36"/>
      <c r="H437" s="36"/>
    </row>
    <row r="438" ht="15.75" customHeight="1">
      <c r="C438" s="43"/>
      <c r="D438" s="43"/>
      <c r="E438" s="43"/>
      <c r="F438" s="43"/>
      <c r="G438" s="43"/>
      <c r="H438" s="43"/>
    </row>
    <row r="439" ht="15.75" customHeight="1">
      <c r="C439" s="36"/>
      <c r="D439" s="36"/>
      <c r="E439" s="36"/>
      <c r="F439" s="36"/>
      <c r="G439" s="36"/>
      <c r="H439" s="36"/>
    </row>
    <row r="440" ht="15.75" customHeight="1">
      <c r="C440" s="34"/>
      <c r="D440" s="34"/>
      <c r="E440" s="34"/>
      <c r="F440" s="34"/>
      <c r="G440" s="34"/>
      <c r="H440" s="34"/>
    </row>
    <row r="441" ht="15.75" customHeight="1">
      <c r="C441" s="36"/>
      <c r="D441" s="36"/>
      <c r="E441" s="36"/>
      <c r="F441" s="36"/>
      <c r="G441" s="36"/>
      <c r="H441" s="36"/>
    </row>
    <row r="442" ht="17.25" customHeight="1">
      <c r="C442" s="40"/>
      <c r="D442" s="40"/>
      <c r="E442" s="40"/>
      <c r="F442" s="40"/>
      <c r="G442" s="40"/>
      <c r="H442" s="40"/>
    </row>
    <row r="443" ht="15.75" customHeight="1">
      <c r="C443" s="34"/>
      <c r="D443" s="34"/>
      <c r="E443" s="34"/>
      <c r="F443" s="34"/>
      <c r="G443" s="34"/>
      <c r="H443" s="34"/>
    </row>
    <row r="444" ht="15.75" customHeight="1">
      <c r="C444" s="37"/>
      <c r="D444" s="37"/>
      <c r="E444" s="37"/>
      <c r="F444" s="37"/>
      <c r="G444" s="37"/>
      <c r="H444" s="37"/>
    </row>
    <row r="445" ht="15.75" customHeight="1">
      <c r="C445" s="36"/>
      <c r="D445" s="36"/>
      <c r="E445" s="36"/>
      <c r="F445" s="36"/>
      <c r="G445" s="36"/>
      <c r="H445" s="36"/>
    </row>
    <row r="446" ht="15.75" customHeight="1">
      <c r="C446" s="43"/>
      <c r="D446" s="43"/>
      <c r="E446" s="43"/>
      <c r="F446" s="43"/>
      <c r="G446" s="43"/>
      <c r="H446" s="43"/>
    </row>
    <row r="447" ht="15.75" customHeight="1">
      <c r="C447" s="33"/>
      <c r="D447" s="33"/>
      <c r="E447" s="33"/>
      <c r="F447" s="33"/>
      <c r="G447" s="33"/>
      <c r="H447" s="33"/>
    </row>
    <row r="448" ht="15.75" customHeight="1">
      <c r="C448" s="33"/>
      <c r="D448" s="33"/>
      <c r="E448" s="33"/>
      <c r="F448" s="33"/>
      <c r="G448" s="33"/>
      <c r="H448" s="33"/>
    </row>
    <row r="449" ht="15.75" customHeight="1">
      <c r="C449" s="44"/>
      <c r="D449" s="44"/>
      <c r="E449" s="44"/>
      <c r="F449" s="44"/>
      <c r="G449" s="44"/>
      <c r="H449" s="44"/>
    </row>
    <row r="450" ht="15.75" customHeight="1">
      <c r="C450" s="41"/>
      <c r="D450" s="41"/>
      <c r="E450" s="41"/>
      <c r="F450" s="41"/>
      <c r="G450" s="41"/>
      <c r="H450" s="41"/>
    </row>
    <row r="451" ht="15.75" customHeight="1">
      <c r="C451" s="37"/>
      <c r="D451" s="37"/>
      <c r="E451" s="37"/>
      <c r="F451" s="37"/>
      <c r="G451" s="37"/>
      <c r="H451" s="37"/>
    </row>
    <row r="452" ht="15.75" customHeight="1">
      <c r="C452" s="33"/>
      <c r="D452" s="33"/>
      <c r="E452" s="33"/>
      <c r="F452" s="33"/>
      <c r="G452" s="33"/>
      <c r="H452" s="33"/>
    </row>
    <row r="453" ht="15.75" customHeight="1">
      <c r="C453" s="36"/>
      <c r="D453" s="36"/>
      <c r="E453" s="36"/>
      <c r="F453" s="36"/>
      <c r="G453" s="36"/>
      <c r="H453" s="36"/>
    </row>
    <row r="454" ht="15.75" customHeight="1">
      <c r="C454" s="38"/>
      <c r="D454" s="38"/>
      <c r="E454" s="38"/>
      <c r="F454" s="38"/>
      <c r="G454" s="38"/>
      <c r="H454" s="38"/>
    </row>
    <row r="455" ht="15.75" customHeight="1">
      <c r="C455" s="34"/>
      <c r="D455" s="34"/>
      <c r="E455" s="34"/>
      <c r="F455" s="34"/>
      <c r="G455" s="34"/>
      <c r="H455" s="34"/>
    </row>
    <row r="456" ht="15.75" customHeight="1">
      <c r="C456" s="39"/>
      <c r="D456" s="39"/>
      <c r="E456" s="39"/>
      <c r="F456" s="39"/>
      <c r="G456" s="39"/>
      <c r="H456" s="39"/>
    </row>
    <row r="457" ht="15.75" customHeight="1">
      <c r="C457" s="34"/>
      <c r="D457" s="34"/>
      <c r="E457" s="34"/>
      <c r="F457" s="34"/>
      <c r="G457" s="34"/>
      <c r="H457" s="34"/>
    </row>
    <row r="458" ht="15.75" customHeight="1">
      <c r="C458" s="36"/>
      <c r="D458" s="36"/>
      <c r="E458" s="36"/>
      <c r="F458" s="36"/>
      <c r="G458" s="36"/>
      <c r="H458" s="36"/>
    </row>
    <row r="459" ht="15.75" customHeight="1">
      <c r="C459" s="34"/>
      <c r="D459" s="34"/>
      <c r="E459" s="34"/>
      <c r="F459" s="34"/>
      <c r="G459" s="34"/>
      <c r="H459" s="34"/>
    </row>
    <row r="460" ht="15.75" customHeight="1">
      <c r="C460" s="36"/>
      <c r="D460" s="36"/>
      <c r="E460" s="36"/>
      <c r="F460" s="36"/>
      <c r="G460" s="36"/>
      <c r="H460" s="36"/>
    </row>
    <row r="461" ht="15.75" customHeight="1">
      <c r="C461" s="43"/>
      <c r="D461" s="43"/>
      <c r="E461" s="43"/>
      <c r="F461" s="43"/>
      <c r="G461" s="43"/>
      <c r="H461" s="43"/>
    </row>
    <row r="462" ht="15.75" customHeight="1">
      <c r="C462" s="42"/>
      <c r="D462" s="42"/>
      <c r="E462" s="42"/>
      <c r="F462" s="42"/>
      <c r="G462" s="42"/>
      <c r="H462" s="42"/>
    </row>
    <row r="463" ht="15.75" customHeight="1">
      <c r="C463" s="37"/>
      <c r="D463" s="37"/>
      <c r="E463" s="37"/>
      <c r="F463" s="37"/>
      <c r="G463" s="37"/>
      <c r="H463" s="37"/>
    </row>
    <row r="464" ht="15.75" customHeight="1">
      <c r="C464" s="38"/>
      <c r="D464" s="38"/>
      <c r="E464" s="38"/>
      <c r="F464" s="38"/>
      <c r="G464" s="38"/>
      <c r="H464" s="38"/>
    </row>
    <row r="465" ht="15.75" customHeight="1">
      <c r="C465" s="37"/>
      <c r="D465" s="37"/>
      <c r="E465" s="37"/>
      <c r="F465" s="37"/>
      <c r="G465" s="37"/>
      <c r="H465" s="37"/>
    </row>
    <row r="466" ht="15.75" customHeight="1">
      <c r="C466" s="32"/>
      <c r="D466" s="32"/>
      <c r="E466" s="32"/>
      <c r="F466" s="32"/>
      <c r="G466" s="32"/>
      <c r="H466" s="32"/>
    </row>
    <row r="467" ht="15.75" customHeight="1">
      <c r="C467" s="40"/>
      <c r="D467" s="40"/>
      <c r="E467" s="40"/>
      <c r="F467" s="40"/>
      <c r="G467" s="40"/>
      <c r="H467" s="40"/>
    </row>
    <row r="468" ht="15.75" customHeight="1">
      <c r="C468" s="32"/>
      <c r="D468" s="32"/>
      <c r="E468" s="32"/>
      <c r="F468" s="32"/>
      <c r="G468" s="32"/>
      <c r="H468" s="32"/>
    </row>
    <row r="469" ht="15.75" customHeight="1">
      <c r="C469" s="37"/>
      <c r="D469" s="37"/>
      <c r="E469" s="37"/>
      <c r="F469" s="37"/>
      <c r="G469" s="37"/>
      <c r="H469" s="37"/>
    </row>
    <row r="470" ht="15.75" customHeight="1">
      <c r="C470" s="37"/>
      <c r="D470" s="37"/>
      <c r="E470" s="37"/>
      <c r="F470" s="37"/>
      <c r="G470" s="37"/>
      <c r="H470" s="37"/>
    </row>
    <row r="471" ht="15.75" customHeight="1">
      <c r="C471" s="34"/>
      <c r="D471" s="34"/>
      <c r="E471" s="34"/>
      <c r="F471" s="34"/>
      <c r="G471" s="34"/>
      <c r="H471" s="34"/>
    </row>
    <row r="472" ht="15.75" customHeight="1">
      <c r="C472" s="38"/>
      <c r="D472" s="38"/>
      <c r="E472" s="38"/>
      <c r="F472" s="38"/>
      <c r="G472" s="38"/>
      <c r="H472" s="38"/>
    </row>
    <row r="473" ht="15.75" customHeight="1">
      <c r="C473" s="34"/>
      <c r="D473" s="34"/>
      <c r="E473" s="34"/>
      <c r="F473" s="34"/>
      <c r="G473" s="34"/>
      <c r="H473" s="34"/>
    </row>
    <row r="474" ht="15.75" customHeight="1">
      <c r="C474" s="33"/>
      <c r="D474" s="33"/>
      <c r="E474" s="33"/>
      <c r="F474" s="33"/>
      <c r="G474" s="33"/>
      <c r="H474" s="33"/>
    </row>
    <row r="475" ht="15.75" customHeight="1">
      <c r="C475" s="40"/>
      <c r="D475" s="40"/>
      <c r="E475" s="40"/>
      <c r="F475" s="40"/>
      <c r="G475" s="40"/>
      <c r="H475" s="40"/>
    </row>
    <row r="476" ht="15.75" customHeight="1">
      <c r="C476" s="43"/>
      <c r="D476" s="43"/>
      <c r="E476" s="43"/>
      <c r="F476" s="43"/>
      <c r="G476" s="43"/>
      <c r="H476" s="43"/>
    </row>
    <row r="477" ht="15.75" customHeight="1">
      <c r="C477" s="43"/>
      <c r="D477" s="43"/>
      <c r="E477" s="43"/>
      <c r="F477" s="43"/>
      <c r="G477" s="43"/>
      <c r="H477" s="43"/>
    </row>
    <row r="478" ht="15.75" customHeight="1">
      <c r="C478" s="38"/>
      <c r="D478" s="38"/>
      <c r="E478" s="38"/>
      <c r="F478" s="38"/>
      <c r="G478" s="38"/>
      <c r="H478" s="38"/>
    </row>
    <row r="479" ht="15.75" customHeight="1">
      <c r="C479" s="34"/>
      <c r="D479" s="34"/>
      <c r="E479" s="34"/>
      <c r="F479" s="34"/>
      <c r="G479" s="34"/>
      <c r="H479" s="34"/>
    </row>
    <row r="480" ht="15.75" customHeight="1">
      <c r="C480" s="41"/>
      <c r="D480" s="41"/>
      <c r="E480" s="41"/>
      <c r="F480" s="41"/>
      <c r="G480" s="41"/>
      <c r="H480" s="41"/>
    </row>
    <row r="481" ht="15.75" customHeight="1">
      <c r="C481" s="34"/>
      <c r="D481" s="34"/>
      <c r="E481" s="34"/>
      <c r="F481" s="34"/>
      <c r="G481" s="34"/>
      <c r="H481" s="34"/>
    </row>
    <row r="482" ht="15.75" customHeight="1">
      <c r="C482" s="41"/>
      <c r="D482" s="41"/>
      <c r="E482" s="41"/>
      <c r="F482" s="41"/>
      <c r="G482" s="41"/>
      <c r="H482" s="41"/>
    </row>
    <row r="483" ht="15.75" customHeight="1">
      <c r="C483" s="33"/>
      <c r="D483" s="33"/>
      <c r="E483" s="33"/>
      <c r="F483" s="33"/>
      <c r="G483" s="33"/>
      <c r="H483" s="33"/>
    </row>
    <row r="484" ht="15.75" customHeight="1">
      <c r="C484" s="33"/>
      <c r="D484" s="33"/>
      <c r="E484" s="33"/>
      <c r="F484" s="33"/>
      <c r="G484" s="33"/>
      <c r="H484" s="33"/>
    </row>
    <row r="485" ht="15.75" customHeight="1">
      <c r="C485" s="40"/>
      <c r="D485" s="40"/>
      <c r="E485" s="40"/>
      <c r="F485" s="40"/>
      <c r="G485" s="40"/>
      <c r="H485" s="40"/>
    </row>
    <row r="486" ht="15.75" customHeight="1">
      <c r="C486" s="41"/>
      <c r="D486" s="41"/>
      <c r="E486" s="41"/>
      <c r="F486" s="41"/>
      <c r="G486" s="41"/>
      <c r="H486" s="41"/>
    </row>
    <row r="487" ht="15.75" customHeight="1">
      <c r="C487" s="36"/>
      <c r="D487" s="36"/>
      <c r="E487" s="36"/>
      <c r="F487" s="36"/>
      <c r="G487" s="36"/>
      <c r="H487" s="36"/>
    </row>
    <row r="488" ht="15.75" customHeight="1">
      <c r="C488" s="41"/>
      <c r="D488" s="41"/>
      <c r="E488" s="41"/>
      <c r="F488" s="41"/>
      <c r="G488" s="41"/>
      <c r="H488" s="41"/>
    </row>
    <row r="489" ht="15.75" customHeight="1">
      <c r="C489" s="35"/>
      <c r="D489" s="35"/>
      <c r="E489" s="35"/>
      <c r="F489" s="35"/>
      <c r="G489" s="35"/>
      <c r="H489" s="35"/>
    </row>
    <row r="490" ht="15.75" customHeight="1">
      <c r="C490" s="38"/>
      <c r="D490" s="38"/>
      <c r="E490" s="38"/>
      <c r="F490" s="38"/>
      <c r="G490" s="38"/>
      <c r="H490" s="38"/>
    </row>
    <row r="491" ht="15.75" customHeight="1">
      <c r="C491" s="41"/>
      <c r="D491" s="41"/>
      <c r="E491" s="41"/>
      <c r="F491" s="41"/>
      <c r="G491" s="41"/>
      <c r="H491" s="41"/>
    </row>
    <row r="492" ht="15.75" customHeight="1">
      <c r="C492" s="39"/>
      <c r="D492" s="39"/>
      <c r="E492" s="39"/>
      <c r="F492" s="39"/>
      <c r="G492" s="39"/>
      <c r="H492" s="39"/>
    </row>
    <row r="493" ht="15.75" customHeight="1">
      <c r="C493" s="35"/>
      <c r="D493" s="35"/>
      <c r="E493" s="35"/>
      <c r="F493" s="35"/>
      <c r="G493" s="35"/>
      <c r="H493" s="35"/>
    </row>
    <row r="494" ht="15.75" customHeight="1">
      <c r="C494" s="43"/>
      <c r="D494" s="43"/>
      <c r="E494" s="43"/>
      <c r="F494" s="43"/>
      <c r="G494" s="43"/>
      <c r="H494" s="43"/>
    </row>
    <row r="495" ht="15.75" customHeight="1">
      <c r="C495" s="36"/>
      <c r="D495" s="36"/>
      <c r="E495" s="36"/>
      <c r="F495" s="36"/>
      <c r="G495" s="36"/>
      <c r="H495" s="36"/>
    </row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N6">
    <cfRule type="cellIs" dxfId="1" priority="1" operator="equal">
      <formula>#ref!=$U$3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8.57"/>
    <col customWidth="1" min="3" max="3" width="19.14"/>
    <col customWidth="1" min="4" max="4" width="6.14"/>
    <col customWidth="1" min="5" max="5" width="5.14"/>
    <col customWidth="1" min="6" max="8" width="5.29"/>
    <col customWidth="1" min="9" max="9" width="19.14"/>
    <col customWidth="1" min="10" max="10" width="9.14"/>
    <col customWidth="1" min="11" max="15" width="8.57"/>
    <col customWidth="1" min="16" max="16" width="6.71"/>
    <col customWidth="1" min="17" max="23" width="8.57"/>
    <col customWidth="1" min="24" max="24" width="9.14"/>
    <col customWidth="1" min="25" max="26" width="8.57"/>
  </cols>
  <sheetData>
    <row r="1">
      <c r="F1" s="4" t="s">
        <v>494</v>
      </c>
      <c r="G1" s="4" t="s">
        <v>495</v>
      </c>
      <c r="H1" s="4" t="s">
        <v>496</v>
      </c>
      <c r="W1" s="35" t="s">
        <v>500</v>
      </c>
      <c r="X1" s="35">
        <v>1.0</v>
      </c>
    </row>
    <row r="2">
      <c r="C2" s="4" t="s">
        <v>2</v>
      </c>
      <c r="E2" s="4" t="s">
        <v>473</v>
      </c>
      <c r="F2" s="4" t="s">
        <v>488</v>
      </c>
      <c r="G2" s="4" t="s">
        <v>488</v>
      </c>
      <c r="H2" s="4" t="s">
        <v>488</v>
      </c>
      <c r="W2" s="36" t="s">
        <v>501</v>
      </c>
      <c r="X2" s="36">
        <v>1.0</v>
      </c>
    </row>
    <row r="3">
      <c r="A3" s="4" t="s">
        <v>12</v>
      </c>
      <c r="B3" s="4" t="s">
        <v>13</v>
      </c>
      <c r="C3" s="4" t="s">
        <v>12</v>
      </c>
      <c r="D3" s="4" t="s">
        <v>489</v>
      </c>
      <c r="E3" s="4">
        <v>15.0</v>
      </c>
      <c r="F3" s="4">
        <v>0.0</v>
      </c>
      <c r="G3" s="4">
        <v>318.0</v>
      </c>
      <c r="H3" s="4">
        <v>283.0</v>
      </c>
      <c r="W3" s="45" t="s">
        <v>502</v>
      </c>
      <c r="X3" s="45">
        <v>1.0</v>
      </c>
    </row>
    <row r="4">
      <c r="A4" s="4" t="s">
        <v>15</v>
      </c>
      <c r="B4" s="4" t="s">
        <v>16</v>
      </c>
      <c r="W4" s="40" t="s">
        <v>503</v>
      </c>
      <c r="X4" s="40">
        <v>1.0</v>
      </c>
    </row>
    <row r="5">
      <c r="A5" s="4" t="s">
        <v>18</v>
      </c>
      <c r="B5" s="4" t="s">
        <v>19</v>
      </c>
      <c r="W5" s="45" t="s">
        <v>504</v>
      </c>
      <c r="X5" s="45">
        <v>1.0</v>
      </c>
    </row>
    <row r="6">
      <c r="A6" s="4" t="s">
        <v>21</v>
      </c>
      <c r="B6" s="4" t="s">
        <v>22</v>
      </c>
      <c r="C6" s="4" t="s">
        <v>21</v>
      </c>
      <c r="D6" s="4" t="s">
        <v>22</v>
      </c>
      <c r="E6" s="4">
        <v>15.0</v>
      </c>
      <c r="F6" s="4">
        <v>0.0</v>
      </c>
      <c r="G6" s="4">
        <v>364.0</v>
      </c>
      <c r="H6" s="4">
        <v>184.0</v>
      </c>
      <c r="W6" s="34" t="s">
        <v>400</v>
      </c>
      <c r="X6" s="34">
        <v>2.0</v>
      </c>
    </row>
    <row r="7">
      <c r="A7" s="4" t="s">
        <v>24</v>
      </c>
      <c r="B7" s="4" t="s">
        <v>19</v>
      </c>
    </row>
    <row r="8">
      <c r="A8" s="4" t="s">
        <v>26</v>
      </c>
      <c r="B8" s="4" t="s">
        <v>16</v>
      </c>
    </row>
    <row r="9">
      <c r="A9" s="4" t="s">
        <v>28</v>
      </c>
      <c r="B9" s="4" t="s">
        <v>22</v>
      </c>
      <c r="C9" s="4" t="s">
        <v>28</v>
      </c>
      <c r="D9" s="4" t="s">
        <v>22</v>
      </c>
      <c r="E9" s="4">
        <v>8.0</v>
      </c>
      <c r="F9" s="4">
        <v>0.0</v>
      </c>
      <c r="G9" s="4">
        <v>289.0</v>
      </c>
      <c r="H9" s="4">
        <v>51.0</v>
      </c>
    </row>
    <row r="10">
      <c r="A10" s="4" t="s">
        <v>30</v>
      </c>
      <c r="B10" s="4" t="s">
        <v>19</v>
      </c>
    </row>
    <row r="11">
      <c r="A11" s="4" t="s">
        <v>32</v>
      </c>
      <c r="B11" s="4" t="s">
        <v>19</v>
      </c>
    </row>
    <row r="12">
      <c r="A12" s="4" t="s">
        <v>34</v>
      </c>
      <c r="B12" s="4" t="s">
        <v>35</v>
      </c>
    </row>
    <row r="13">
      <c r="A13" s="4" t="s">
        <v>36</v>
      </c>
      <c r="B13" s="4" t="s">
        <v>37</v>
      </c>
      <c r="C13" s="4" t="s">
        <v>36</v>
      </c>
      <c r="D13" s="4" t="s">
        <v>489</v>
      </c>
      <c r="E13" s="4">
        <v>13.0</v>
      </c>
      <c r="F13" s="4">
        <v>0.0</v>
      </c>
      <c r="G13" s="4">
        <v>612.0</v>
      </c>
      <c r="H13" s="4">
        <v>46.0</v>
      </c>
    </row>
    <row r="14">
      <c r="A14" s="4" t="s">
        <v>39</v>
      </c>
      <c r="B14" s="4" t="s">
        <v>40</v>
      </c>
      <c r="C14" s="4" t="s">
        <v>39</v>
      </c>
      <c r="D14" s="4" t="s">
        <v>490</v>
      </c>
      <c r="E14" s="4">
        <v>15.0</v>
      </c>
      <c r="F14" s="4">
        <v>272.0</v>
      </c>
      <c r="G14" s="4">
        <v>0.0</v>
      </c>
      <c r="H14" s="4">
        <v>53.0</v>
      </c>
    </row>
    <row r="15">
      <c r="A15" s="4" t="s">
        <v>42</v>
      </c>
      <c r="B15" s="4" t="s">
        <v>43</v>
      </c>
      <c r="C15" s="4" t="s">
        <v>42</v>
      </c>
      <c r="D15" s="4" t="s">
        <v>43</v>
      </c>
      <c r="E15" s="4">
        <v>10.0</v>
      </c>
      <c r="F15" s="4">
        <v>213.0</v>
      </c>
      <c r="G15" s="4">
        <v>0.0</v>
      </c>
      <c r="H15" s="4">
        <v>0.0</v>
      </c>
    </row>
    <row r="16">
      <c r="A16" s="4" t="s">
        <v>45</v>
      </c>
      <c r="B16" s="4" t="s">
        <v>37</v>
      </c>
      <c r="C16" s="4" t="s">
        <v>45</v>
      </c>
      <c r="D16" s="4" t="s">
        <v>37</v>
      </c>
      <c r="E16" s="4">
        <v>14.0</v>
      </c>
      <c r="F16" s="4">
        <v>0.0</v>
      </c>
      <c r="G16" s="4">
        <v>480.0</v>
      </c>
      <c r="H16" s="4">
        <v>192.0</v>
      </c>
    </row>
    <row r="17">
      <c r="A17" s="4" t="s">
        <v>47</v>
      </c>
      <c r="B17" s="4" t="s">
        <v>35</v>
      </c>
      <c r="C17" s="4" t="s">
        <v>47</v>
      </c>
      <c r="D17" s="4" t="s">
        <v>489</v>
      </c>
      <c r="E17" s="4">
        <v>16.0</v>
      </c>
      <c r="F17" s="4">
        <v>0.0</v>
      </c>
      <c r="G17" s="4">
        <v>10.0</v>
      </c>
      <c r="H17" s="4">
        <v>258.0</v>
      </c>
    </row>
    <row r="18">
      <c r="A18" s="4" t="s">
        <v>49</v>
      </c>
      <c r="B18" s="4" t="s">
        <v>16</v>
      </c>
      <c r="C18" s="4" t="s">
        <v>49</v>
      </c>
      <c r="D18" s="4" t="s">
        <v>16</v>
      </c>
      <c r="E18" s="4">
        <v>9.0</v>
      </c>
      <c r="F18" s="4">
        <v>0.0</v>
      </c>
      <c r="G18" s="4">
        <v>256.0</v>
      </c>
      <c r="H18" s="4">
        <v>92.0</v>
      </c>
    </row>
    <row r="19">
      <c r="A19" s="4" t="s">
        <v>51</v>
      </c>
      <c r="B19" s="4" t="s">
        <v>52</v>
      </c>
      <c r="C19" s="4" t="s">
        <v>51</v>
      </c>
      <c r="D19" s="4" t="s">
        <v>169</v>
      </c>
      <c r="E19" s="4">
        <v>15.0</v>
      </c>
      <c r="F19" s="4">
        <v>0.0</v>
      </c>
      <c r="G19" s="4">
        <v>686.0</v>
      </c>
      <c r="H19" s="4">
        <v>101.0</v>
      </c>
    </row>
    <row r="20">
      <c r="A20" s="4" t="s">
        <v>53</v>
      </c>
      <c r="B20" s="4" t="s">
        <v>35</v>
      </c>
      <c r="C20" s="4" t="s">
        <v>53</v>
      </c>
      <c r="D20" s="4" t="s">
        <v>489</v>
      </c>
      <c r="E20" s="4">
        <v>16.0</v>
      </c>
      <c r="F20" s="4">
        <v>0.0</v>
      </c>
      <c r="G20" s="4">
        <v>256.0</v>
      </c>
      <c r="H20" s="4">
        <v>368.0</v>
      </c>
    </row>
    <row r="21" ht="15.75" customHeight="1">
      <c r="A21" s="4" t="s">
        <v>55</v>
      </c>
      <c r="B21" s="4" t="s">
        <v>22</v>
      </c>
      <c r="C21" s="4" t="s">
        <v>55</v>
      </c>
      <c r="D21" s="4" t="s">
        <v>491</v>
      </c>
      <c r="E21" s="4">
        <v>14.0</v>
      </c>
      <c r="F21" s="4">
        <v>0.0</v>
      </c>
      <c r="G21" s="4">
        <v>583.0</v>
      </c>
      <c r="H21" s="4">
        <v>65.0</v>
      </c>
    </row>
    <row r="22" ht="15.75" customHeight="1">
      <c r="A22" s="4" t="s">
        <v>56</v>
      </c>
      <c r="B22" s="4" t="s">
        <v>37</v>
      </c>
      <c r="C22" s="4" t="s">
        <v>56</v>
      </c>
      <c r="D22" s="4" t="s">
        <v>489</v>
      </c>
      <c r="E22" s="4">
        <v>10.0</v>
      </c>
      <c r="F22" s="4">
        <v>0.0</v>
      </c>
      <c r="G22" s="4">
        <v>153.0</v>
      </c>
      <c r="H22" s="4">
        <v>107.0</v>
      </c>
    </row>
    <row r="23" ht="15.75" customHeight="1">
      <c r="A23" s="4" t="s">
        <v>58</v>
      </c>
      <c r="B23" s="4" t="s">
        <v>16</v>
      </c>
      <c r="C23" s="4" t="s">
        <v>58</v>
      </c>
      <c r="D23" s="4" t="s">
        <v>16</v>
      </c>
      <c r="E23" s="4">
        <v>10.0</v>
      </c>
      <c r="F23" s="4">
        <v>0.0</v>
      </c>
      <c r="G23" s="4">
        <v>293.0</v>
      </c>
      <c r="H23" s="4">
        <v>169.0</v>
      </c>
    </row>
    <row r="24" ht="15.75" customHeight="1">
      <c r="A24" s="4" t="s">
        <v>60</v>
      </c>
      <c r="B24" s="4" t="s">
        <v>61</v>
      </c>
    </row>
    <row r="25" ht="15.75" customHeight="1">
      <c r="A25" s="4" t="s">
        <v>63</v>
      </c>
      <c r="B25" s="4" t="s">
        <v>64</v>
      </c>
    </row>
    <row r="26" ht="15.75" customHeight="1">
      <c r="A26" s="4" t="s">
        <v>66</v>
      </c>
      <c r="B26" s="4" t="s">
        <v>67</v>
      </c>
    </row>
    <row r="27" ht="15.75" customHeight="1">
      <c r="A27" s="4" t="s">
        <v>68</v>
      </c>
      <c r="B27" s="4" t="s">
        <v>52</v>
      </c>
      <c r="C27" s="4" t="s">
        <v>68</v>
      </c>
      <c r="D27" s="4" t="s">
        <v>52</v>
      </c>
      <c r="E27" s="4">
        <v>16.0</v>
      </c>
      <c r="F27" s="4">
        <v>0.0</v>
      </c>
      <c r="G27" s="4">
        <v>890.0</v>
      </c>
      <c r="H27" s="4">
        <v>82.0</v>
      </c>
    </row>
    <row r="28" ht="15.75" customHeight="1">
      <c r="A28" s="4" t="s">
        <v>70</v>
      </c>
      <c r="B28" s="4" t="s">
        <v>13</v>
      </c>
    </row>
    <row r="29" ht="15.75" customHeight="1">
      <c r="A29" s="4" t="s">
        <v>72</v>
      </c>
      <c r="B29" s="4" t="s">
        <v>35</v>
      </c>
    </row>
    <row r="30" ht="15.75" customHeight="1">
      <c r="A30" s="4" t="s">
        <v>73</v>
      </c>
      <c r="B30" s="4" t="s">
        <v>19</v>
      </c>
    </row>
    <row r="31" ht="15.75" customHeight="1">
      <c r="A31" s="4" t="s">
        <v>75</v>
      </c>
      <c r="B31" s="4" t="s">
        <v>35</v>
      </c>
    </row>
    <row r="32" ht="15.75" customHeight="1">
      <c r="A32" s="4" t="s">
        <v>77</v>
      </c>
      <c r="B32" s="4" t="s">
        <v>16</v>
      </c>
      <c r="C32" s="4" t="s">
        <v>77</v>
      </c>
      <c r="D32" s="4" t="s">
        <v>16</v>
      </c>
      <c r="E32" s="4">
        <v>1.0</v>
      </c>
      <c r="F32" s="4">
        <v>0.0</v>
      </c>
      <c r="G32" s="4">
        <v>0.0</v>
      </c>
      <c r="H32" s="4">
        <v>8.0</v>
      </c>
    </row>
    <row r="33" ht="15.75" customHeight="1">
      <c r="A33" s="4" t="s">
        <v>79</v>
      </c>
      <c r="B33" s="4" t="s">
        <v>22</v>
      </c>
      <c r="C33" s="4" t="s">
        <v>79</v>
      </c>
      <c r="D33" s="4" t="s">
        <v>491</v>
      </c>
      <c r="E33" s="4">
        <v>16.0</v>
      </c>
      <c r="F33" s="4">
        <v>0.0</v>
      </c>
      <c r="G33" s="4">
        <v>725.0</v>
      </c>
      <c r="H33" s="4">
        <v>26.0</v>
      </c>
      <c r="I33" s="25" t="s">
        <v>79</v>
      </c>
      <c r="J33" s="25" t="s">
        <v>97</v>
      </c>
      <c r="K33" s="25">
        <v>2.0</v>
      </c>
      <c r="L33" s="25">
        <v>6.0</v>
      </c>
      <c r="M33" s="27">
        <v>0.0054</v>
      </c>
      <c r="N33" s="25">
        <v>0.0</v>
      </c>
      <c r="O33" s="26">
        <v>0.0</v>
      </c>
      <c r="P33" s="25">
        <v>42.0</v>
      </c>
      <c r="Q33" s="27">
        <v>0.0882</v>
      </c>
      <c r="R33" s="25" t="s">
        <v>79</v>
      </c>
      <c r="S33" s="25" t="s">
        <v>97</v>
      </c>
      <c r="T33" s="25">
        <v>4.0</v>
      </c>
      <c r="U33" s="25">
        <v>3.0</v>
      </c>
      <c r="V33" s="27">
        <v>0.0029</v>
      </c>
      <c r="W33" s="25">
        <v>0.0</v>
      </c>
      <c r="X33" s="26">
        <v>0.0</v>
      </c>
      <c r="Y33" s="25">
        <v>46.0</v>
      </c>
      <c r="Z33" s="27">
        <v>0.1002</v>
      </c>
    </row>
    <row r="34" ht="15.75" customHeight="1">
      <c r="A34" s="4" t="s">
        <v>81</v>
      </c>
      <c r="B34" s="4" t="s">
        <v>82</v>
      </c>
    </row>
    <row r="35" ht="15.75" customHeight="1">
      <c r="A35" s="4" t="s">
        <v>84</v>
      </c>
      <c r="B35" s="4" t="s">
        <v>82</v>
      </c>
      <c r="C35" s="4" t="s">
        <v>84</v>
      </c>
      <c r="D35" s="4" t="s">
        <v>82</v>
      </c>
      <c r="E35" s="4">
        <v>5.0</v>
      </c>
      <c r="F35" s="4">
        <v>305.0</v>
      </c>
      <c r="G35" s="4">
        <v>0.0</v>
      </c>
      <c r="H35" s="4">
        <v>17.0</v>
      </c>
    </row>
    <row r="36" ht="15.75" customHeight="1">
      <c r="A36" s="4" t="s">
        <v>86</v>
      </c>
      <c r="B36" s="4" t="s">
        <v>13</v>
      </c>
    </row>
    <row r="37" ht="15.75" customHeight="1">
      <c r="A37" s="4" t="s">
        <v>88</v>
      </c>
      <c r="B37" s="4" t="s">
        <v>43</v>
      </c>
      <c r="C37" s="4" t="s">
        <v>88</v>
      </c>
      <c r="D37" s="4" t="s">
        <v>43</v>
      </c>
      <c r="E37" s="4">
        <v>15.0</v>
      </c>
      <c r="F37" s="4">
        <v>495.0</v>
      </c>
      <c r="G37" s="4">
        <v>0.0</v>
      </c>
      <c r="H37" s="4">
        <v>2.0</v>
      </c>
    </row>
    <row r="38" ht="15.75" customHeight="1">
      <c r="A38" s="4" t="s">
        <v>89</v>
      </c>
      <c r="B38" s="4" t="s">
        <v>40</v>
      </c>
      <c r="C38" s="4" t="s">
        <v>89</v>
      </c>
      <c r="D38" s="4" t="s">
        <v>493</v>
      </c>
      <c r="E38" s="4">
        <v>14.0</v>
      </c>
      <c r="F38" s="4">
        <v>830.0</v>
      </c>
      <c r="G38" s="4">
        <v>0.0</v>
      </c>
      <c r="H38" s="4">
        <v>36.0</v>
      </c>
    </row>
    <row r="39" ht="15.75" customHeight="1">
      <c r="A39" s="4" t="s">
        <v>91</v>
      </c>
      <c r="B39" s="4" t="s">
        <v>35</v>
      </c>
    </row>
    <row r="40" ht="15.75" customHeight="1">
      <c r="A40" s="4" t="s">
        <v>93</v>
      </c>
      <c r="B40" s="4" t="s">
        <v>40</v>
      </c>
      <c r="C40" s="4" t="s">
        <v>93</v>
      </c>
      <c r="D40" s="4" t="s">
        <v>493</v>
      </c>
      <c r="E40" s="4">
        <v>1.0</v>
      </c>
      <c r="F40" s="4">
        <v>4.0</v>
      </c>
      <c r="G40" s="4">
        <v>0.0</v>
      </c>
      <c r="H40" s="4">
        <v>5.0</v>
      </c>
    </row>
    <row r="41" ht="15.75" customHeight="1">
      <c r="A41" s="4" t="s">
        <v>95</v>
      </c>
      <c r="B41" s="4" t="s">
        <v>64</v>
      </c>
    </row>
    <row r="42" ht="15.75" customHeight="1">
      <c r="A42" s="4" t="s">
        <v>96</v>
      </c>
      <c r="B42" s="4" t="s">
        <v>97</v>
      </c>
      <c r="C42" s="4" t="s">
        <v>96</v>
      </c>
      <c r="D42" s="4" t="s">
        <v>97</v>
      </c>
      <c r="E42" s="4">
        <v>13.0</v>
      </c>
      <c r="F42" s="4">
        <v>347.0</v>
      </c>
      <c r="G42" s="4">
        <v>0.0</v>
      </c>
      <c r="H42" s="4">
        <v>106.0</v>
      </c>
    </row>
    <row r="43" ht="15.75" customHeight="1">
      <c r="A43" s="4" t="s">
        <v>98</v>
      </c>
      <c r="B43" s="4" t="s">
        <v>19</v>
      </c>
      <c r="C43" s="4" t="s">
        <v>98</v>
      </c>
      <c r="D43" s="4" t="s">
        <v>19</v>
      </c>
      <c r="E43" s="4">
        <v>5.0</v>
      </c>
      <c r="F43" s="4">
        <v>67.0</v>
      </c>
      <c r="G43" s="4">
        <v>0.0</v>
      </c>
      <c r="H43" s="4">
        <v>9.0</v>
      </c>
    </row>
    <row r="44" ht="15.75" customHeight="1">
      <c r="A44" s="4" t="s">
        <v>99</v>
      </c>
      <c r="B44" s="4" t="s">
        <v>22</v>
      </c>
    </row>
    <row r="45" ht="15.75" customHeight="1">
      <c r="A45" s="4" t="s">
        <v>101</v>
      </c>
      <c r="B45" s="4" t="s">
        <v>97</v>
      </c>
    </row>
    <row r="46" ht="15.75" customHeight="1">
      <c r="A46" s="4" t="s">
        <v>103</v>
      </c>
      <c r="B46" s="4" t="s">
        <v>43</v>
      </c>
      <c r="C46" s="4" t="s">
        <v>103</v>
      </c>
      <c r="D46" s="4" t="s">
        <v>43</v>
      </c>
      <c r="E46" s="4">
        <v>13.0</v>
      </c>
      <c r="F46" s="4">
        <v>273.0</v>
      </c>
      <c r="G46" s="4">
        <v>0.0</v>
      </c>
      <c r="H46" s="4">
        <v>100.0</v>
      </c>
    </row>
    <row r="47" ht="15.75" customHeight="1">
      <c r="A47" s="4" t="s">
        <v>104</v>
      </c>
      <c r="B47" s="4" t="s">
        <v>43</v>
      </c>
      <c r="C47" s="4" t="s">
        <v>104</v>
      </c>
      <c r="D47" s="4" t="s">
        <v>43</v>
      </c>
      <c r="E47" s="4">
        <v>8.0</v>
      </c>
      <c r="F47" s="4">
        <f>26+75</f>
        <v>101</v>
      </c>
      <c r="G47" s="4">
        <v>0.0</v>
      </c>
      <c r="H47" s="4">
        <v>0.0</v>
      </c>
      <c r="I47" s="25" t="s">
        <v>104</v>
      </c>
      <c r="J47" s="25" t="s">
        <v>43</v>
      </c>
      <c r="K47" s="25">
        <v>3.0</v>
      </c>
      <c r="L47" s="25">
        <v>75.0</v>
      </c>
      <c r="M47" s="27">
        <v>0.0695</v>
      </c>
      <c r="N47" s="25">
        <v>0.0</v>
      </c>
      <c r="O47" s="26">
        <v>0.0</v>
      </c>
      <c r="P47" s="25">
        <v>0.0</v>
      </c>
      <c r="Q47" s="26">
        <v>0.0</v>
      </c>
    </row>
    <row r="48" ht="15.75" customHeight="1">
      <c r="A48" s="4" t="s">
        <v>106</v>
      </c>
      <c r="B48" s="4" t="s">
        <v>43</v>
      </c>
      <c r="C48" s="4" t="s">
        <v>106</v>
      </c>
      <c r="D48" s="4" t="s">
        <v>43</v>
      </c>
      <c r="E48" s="4">
        <v>2.0</v>
      </c>
      <c r="F48" s="4">
        <v>10.0</v>
      </c>
      <c r="G48" s="4">
        <v>0.0</v>
      </c>
      <c r="H48" s="4">
        <v>0.0</v>
      </c>
    </row>
    <row r="49" ht="15.75" customHeight="1">
      <c r="A49" s="4" t="s">
        <v>107</v>
      </c>
      <c r="B49" s="4" t="s">
        <v>19</v>
      </c>
    </row>
    <row r="50" ht="15.75" customHeight="1">
      <c r="A50" s="4" t="s">
        <v>108</v>
      </c>
      <c r="B50" s="4" t="s">
        <v>61</v>
      </c>
    </row>
    <row r="51" ht="15.75" customHeight="1">
      <c r="A51" s="4" t="s">
        <v>110</v>
      </c>
      <c r="B51" s="4" t="s">
        <v>61</v>
      </c>
    </row>
    <row r="52" ht="15.75" customHeight="1">
      <c r="A52" s="4" t="s">
        <v>111</v>
      </c>
      <c r="B52" s="4" t="s">
        <v>19</v>
      </c>
    </row>
    <row r="53" ht="15.75" customHeight="1">
      <c r="A53" s="4" t="s">
        <v>113</v>
      </c>
      <c r="B53" s="4" t="s">
        <v>19</v>
      </c>
      <c r="C53" s="4" t="s">
        <v>113</v>
      </c>
      <c r="D53" s="4" t="s">
        <v>19</v>
      </c>
      <c r="E53" s="4">
        <v>16.0</v>
      </c>
      <c r="F53" s="4">
        <v>57.0</v>
      </c>
      <c r="G53" s="4">
        <v>0.0</v>
      </c>
      <c r="H53" s="4">
        <v>70.0</v>
      </c>
    </row>
    <row r="54" ht="15.75" customHeight="1">
      <c r="A54" s="4" t="s">
        <v>115</v>
      </c>
      <c r="B54" s="4" t="s">
        <v>19</v>
      </c>
      <c r="C54" s="4" t="s">
        <v>115</v>
      </c>
      <c r="D54" s="4" t="s">
        <v>19</v>
      </c>
      <c r="E54" s="4">
        <v>12.0</v>
      </c>
      <c r="F54" s="4">
        <v>169.0</v>
      </c>
      <c r="G54" s="4">
        <v>0.0</v>
      </c>
      <c r="H54" s="4">
        <v>136.0</v>
      </c>
    </row>
    <row r="55" ht="15.75" customHeight="1">
      <c r="A55" s="4" t="s">
        <v>116</v>
      </c>
      <c r="B55" s="4" t="s">
        <v>37</v>
      </c>
      <c r="C55" s="4" t="s">
        <v>116</v>
      </c>
      <c r="D55" s="4" t="s">
        <v>489</v>
      </c>
      <c r="E55" s="4">
        <v>10.0</v>
      </c>
      <c r="F55" s="4">
        <v>0.0</v>
      </c>
      <c r="G55" s="4">
        <v>271.0</v>
      </c>
      <c r="H55" s="4">
        <v>9.0</v>
      </c>
    </row>
    <row r="56" ht="15.75" customHeight="1">
      <c r="A56" s="4" t="s">
        <v>118</v>
      </c>
      <c r="B56" s="4" t="s">
        <v>37</v>
      </c>
      <c r="C56" s="4" t="s">
        <v>118</v>
      </c>
      <c r="D56" s="4" t="s">
        <v>37</v>
      </c>
      <c r="E56" s="4">
        <v>1.0</v>
      </c>
      <c r="F56" s="4">
        <v>0.0</v>
      </c>
      <c r="G56" s="4">
        <v>1.0</v>
      </c>
      <c r="H56" s="4">
        <v>7.0</v>
      </c>
    </row>
    <row r="57" ht="15.75" customHeight="1">
      <c r="A57" s="4" t="s">
        <v>119</v>
      </c>
      <c r="B57" s="4" t="s">
        <v>37</v>
      </c>
    </row>
    <row r="58" ht="15.75" customHeight="1">
      <c r="A58" s="4" t="s">
        <v>120</v>
      </c>
      <c r="B58" s="4" t="s">
        <v>22</v>
      </c>
    </row>
    <row r="59" ht="15.75" customHeight="1">
      <c r="A59" s="4" t="s">
        <v>122</v>
      </c>
      <c r="B59" s="4" t="s">
        <v>64</v>
      </c>
      <c r="C59" s="4" t="s">
        <v>122</v>
      </c>
      <c r="D59" s="4" t="s">
        <v>493</v>
      </c>
      <c r="E59" s="4">
        <v>12.0</v>
      </c>
      <c r="F59" s="4">
        <v>861.0</v>
      </c>
      <c r="G59" s="4">
        <v>0.0</v>
      </c>
      <c r="H59" s="4">
        <v>8.0</v>
      </c>
    </row>
    <row r="60" ht="15.75" customHeight="1">
      <c r="A60" s="4" t="s">
        <v>123</v>
      </c>
      <c r="B60" s="4" t="s">
        <v>43</v>
      </c>
    </row>
    <row r="61" ht="15.75" customHeight="1">
      <c r="A61" s="4" t="s">
        <v>125</v>
      </c>
      <c r="B61" s="4" t="s">
        <v>52</v>
      </c>
      <c r="C61" s="4" t="s">
        <v>125</v>
      </c>
      <c r="D61" s="4" t="s">
        <v>169</v>
      </c>
      <c r="E61" s="4">
        <v>11.0</v>
      </c>
      <c r="F61" s="4">
        <v>0.0</v>
      </c>
      <c r="G61" s="4">
        <f>152+111</f>
        <v>263</v>
      </c>
      <c r="H61" s="4">
        <f>47+97</f>
        <v>144</v>
      </c>
      <c r="I61" s="25" t="s">
        <v>125</v>
      </c>
      <c r="J61" s="25" t="s">
        <v>169</v>
      </c>
      <c r="K61" s="25">
        <v>7.0</v>
      </c>
      <c r="L61" s="25">
        <v>0.0</v>
      </c>
      <c r="M61" s="26">
        <v>0.0</v>
      </c>
      <c r="N61" s="25">
        <v>111.0</v>
      </c>
      <c r="O61" s="27">
        <v>0.1014</v>
      </c>
      <c r="P61" s="25">
        <v>97.0</v>
      </c>
      <c r="Q61" s="27">
        <v>0.217</v>
      </c>
    </row>
    <row r="62" ht="15.75" customHeight="1">
      <c r="A62" s="4" t="s">
        <v>126</v>
      </c>
      <c r="B62" s="4" t="s">
        <v>52</v>
      </c>
      <c r="C62" s="4" t="s">
        <v>126</v>
      </c>
      <c r="D62" s="4" t="s">
        <v>169</v>
      </c>
      <c r="E62" s="4">
        <v>16.0</v>
      </c>
      <c r="F62" s="4">
        <v>0.0</v>
      </c>
      <c r="G62" s="4">
        <v>331.0</v>
      </c>
      <c r="H62" s="4">
        <v>290.0</v>
      </c>
    </row>
    <row r="63" ht="15.75" customHeight="1">
      <c r="A63" s="4" t="s">
        <v>128</v>
      </c>
      <c r="B63" s="4" t="s">
        <v>37</v>
      </c>
      <c r="C63" s="4" t="s">
        <v>128</v>
      </c>
      <c r="D63" s="4" t="s">
        <v>37</v>
      </c>
      <c r="E63" s="4">
        <v>14.0</v>
      </c>
      <c r="F63" s="4">
        <v>0.0</v>
      </c>
      <c r="G63" s="4">
        <f>31+247</f>
        <v>278</v>
      </c>
      <c r="H63" s="4">
        <f>47+154</f>
        <v>201</v>
      </c>
      <c r="I63" s="25" t="s">
        <v>128</v>
      </c>
      <c r="J63" s="25" t="s">
        <v>37</v>
      </c>
      <c r="K63" s="25">
        <v>11.0</v>
      </c>
      <c r="L63" s="25">
        <v>0.0</v>
      </c>
      <c r="M63" s="26">
        <v>0.0</v>
      </c>
      <c r="N63" s="25">
        <v>247.0</v>
      </c>
      <c r="O63" s="27">
        <v>0.2139</v>
      </c>
      <c r="P63" s="25">
        <v>154.0</v>
      </c>
      <c r="Q63" s="27">
        <v>0.3092</v>
      </c>
    </row>
    <row r="64" ht="15.75" customHeight="1">
      <c r="A64" s="4" t="s">
        <v>129</v>
      </c>
      <c r="B64" s="4" t="s">
        <v>19</v>
      </c>
    </row>
    <row r="65" ht="15.75" customHeight="1">
      <c r="A65" s="4" t="s">
        <v>131</v>
      </c>
      <c r="B65" s="4" t="s">
        <v>19</v>
      </c>
    </row>
    <row r="66" ht="15.75" customHeight="1">
      <c r="A66" s="4" t="s">
        <v>133</v>
      </c>
      <c r="B66" s="4" t="s">
        <v>16</v>
      </c>
      <c r="C66" s="4" t="s">
        <v>133</v>
      </c>
      <c r="D66" s="4" t="s">
        <v>16</v>
      </c>
      <c r="E66" s="4">
        <v>16.0</v>
      </c>
      <c r="F66" s="4">
        <v>0.0</v>
      </c>
      <c r="G66" s="4">
        <v>994.0</v>
      </c>
      <c r="H66" s="4">
        <v>48.0</v>
      </c>
    </row>
    <row r="67" ht="15.75" customHeight="1">
      <c r="A67" s="4" t="s">
        <v>135</v>
      </c>
      <c r="B67" s="4" t="s">
        <v>37</v>
      </c>
      <c r="C67" s="4" t="s">
        <v>135</v>
      </c>
      <c r="D67" s="4" t="s">
        <v>37</v>
      </c>
      <c r="E67" s="4">
        <v>15.0</v>
      </c>
      <c r="F67" s="4">
        <v>0.0</v>
      </c>
      <c r="G67" s="4">
        <v>364.0</v>
      </c>
      <c r="H67" s="4">
        <v>117.0</v>
      </c>
    </row>
    <row r="68" ht="15.75" customHeight="1">
      <c r="A68" s="4" t="s">
        <v>136</v>
      </c>
      <c r="B68" s="4" t="s">
        <v>16</v>
      </c>
      <c r="C68" s="4" t="s">
        <v>136</v>
      </c>
      <c r="D68" s="4" t="s">
        <v>16</v>
      </c>
      <c r="E68" s="4">
        <v>16.0</v>
      </c>
      <c r="F68" s="4">
        <v>0.0</v>
      </c>
      <c r="G68" s="4">
        <v>879.0</v>
      </c>
      <c r="H68" s="4">
        <f>16+32</f>
        <v>48</v>
      </c>
      <c r="I68" s="25" t="s">
        <v>136</v>
      </c>
      <c r="J68" s="25" t="s">
        <v>16</v>
      </c>
      <c r="K68" s="25">
        <v>2.0</v>
      </c>
      <c r="L68" s="25">
        <v>0.0</v>
      </c>
      <c r="M68" s="26">
        <v>0.0</v>
      </c>
      <c r="N68" s="25">
        <v>8.0</v>
      </c>
      <c r="O68" s="27">
        <v>0.0076</v>
      </c>
      <c r="P68" s="25">
        <v>32.0</v>
      </c>
      <c r="Q68" s="27">
        <v>0.0703</v>
      </c>
    </row>
    <row r="69" ht="15.75" customHeight="1">
      <c r="A69" s="4" t="s">
        <v>138</v>
      </c>
      <c r="B69" s="4" t="s">
        <v>64</v>
      </c>
      <c r="C69" s="4" t="s">
        <v>138</v>
      </c>
      <c r="D69" s="4" t="s">
        <v>490</v>
      </c>
      <c r="E69" s="4">
        <v>14.0</v>
      </c>
      <c r="F69" s="4">
        <v>956.0</v>
      </c>
      <c r="G69" s="4">
        <v>0.0</v>
      </c>
      <c r="H69" s="4">
        <v>32.0</v>
      </c>
    </row>
    <row r="70" ht="15.75" customHeight="1">
      <c r="A70" s="4" t="s">
        <v>140</v>
      </c>
      <c r="B70" s="4" t="s">
        <v>37</v>
      </c>
      <c r="C70" s="4" t="s">
        <v>140</v>
      </c>
      <c r="D70" s="4" t="s">
        <v>489</v>
      </c>
      <c r="E70" s="4">
        <v>16.0</v>
      </c>
      <c r="F70" s="4">
        <v>0.0</v>
      </c>
      <c r="G70" s="4">
        <v>528.0</v>
      </c>
      <c r="H70" s="4">
        <v>145.0</v>
      </c>
    </row>
    <row r="71" ht="15.75" customHeight="1">
      <c r="A71" s="4" t="s">
        <v>142</v>
      </c>
      <c r="B71" s="4" t="s">
        <v>64</v>
      </c>
    </row>
    <row r="72" ht="15.75" customHeight="1">
      <c r="A72" s="4" t="s">
        <v>144</v>
      </c>
      <c r="B72" s="4" t="s">
        <v>16</v>
      </c>
    </row>
    <row r="73" ht="15.75" customHeight="1">
      <c r="A73" s="4" t="s">
        <v>146</v>
      </c>
      <c r="B73" s="4" t="s">
        <v>19</v>
      </c>
      <c r="C73" s="4" t="s">
        <v>146</v>
      </c>
      <c r="D73" s="4" t="s">
        <v>19</v>
      </c>
      <c r="E73" s="4">
        <v>16.0</v>
      </c>
      <c r="F73" s="4">
        <v>1148.0</v>
      </c>
      <c r="G73" s="4">
        <v>0.0</v>
      </c>
      <c r="H73" s="4">
        <v>2.0</v>
      </c>
    </row>
    <row r="74" ht="15.75" customHeight="1">
      <c r="A74" s="4" t="s">
        <v>147</v>
      </c>
      <c r="B74" s="4" t="s">
        <v>16</v>
      </c>
      <c r="C74" s="4" t="s">
        <v>147</v>
      </c>
      <c r="D74" s="4" t="s">
        <v>16</v>
      </c>
      <c r="E74" s="4">
        <v>5.0</v>
      </c>
      <c r="F74" s="4">
        <v>0.0</v>
      </c>
      <c r="G74" s="4">
        <v>0.0</v>
      </c>
      <c r="H74" s="4">
        <v>47.0</v>
      </c>
    </row>
    <row r="75" ht="15.75" customHeight="1">
      <c r="A75" s="4" t="s">
        <v>148</v>
      </c>
      <c r="B75" s="4" t="s">
        <v>16</v>
      </c>
      <c r="C75" s="4" t="s">
        <v>148</v>
      </c>
      <c r="D75" s="4" t="s">
        <v>16</v>
      </c>
      <c r="E75" s="4">
        <v>14.0</v>
      </c>
      <c r="F75" s="4">
        <v>0.0</v>
      </c>
      <c r="G75" s="4">
        <v>225.0</v>
      </c>
      <c r="H75" s="4">
        <v>289.0</v>
      </c>
    </row>
    <row r="76" ht="15.75" customHeight="1">
      <c r="A76" s="4" t="s">
        <v>150</v>
      </c>
      <c r="B76" s="4" t="s">
        <v>19</v>
      </c>
      <c r="C76" s="4" t="s">
        <v>150</v>
      </c>
      <c r="D76" s="4" t="s">
        <v>43</v>
      </c>
      <c r="E76" s="4">
        <v>13.0</v>
      </c>
      <c r="F76" s="4">
        <v>254.0</v>
      </c>
      <c r="G76" s="4">
        <v>0.0</v>
      </c>
      <c r="H76" s="4">
        <v>106.0</v>
      </c>
    </row>
    <row r="77" ht="15.75" customHeight="1">
      <c r="A77" s="4" t="s">
        <v>152</v>
      </c>
      <c r="B77" s="4" t="s">
        <v>16</v>
      </c>
      <c r="C77" s="4" t="s">
        <v>152</v>
      </c>
      <c r="D77" s="4" t="s">
        <v>16</v>
      </c>
      <c r="E77" s="4">
        <v>16.0</v>
      </c>
      <c r="F77" s="4">
        <v>0.0</v>
      </c>
      <c r="G77" s="4">
        <v>966.0</v>
      </c>
      <c r="H77" s="4">
        <v>146.0</v>
      </c>
    </row>
    <row r="78" ht="15.75" customHeight="1">
      <c r="A78" s="4" t="s">
        <v>154</v>
      </c>
      <c r="B78" s="4" t="s">
        <v>37</v>
      </c>
      <c r="C78" s="4" t="s">
        <v>154</v>
      </c>
      <c r="D78" s="4" t="s">
        <v>37</v>
      </c>
      <c r="E78" s="4">
        <v>15.0</v>
      </c>
      <c r="F78" s="4">
        <v>0.0</v>
      </c>
      <c r="G78" s="4">
        <v>550.0</v>
      </c>
      <c r="H78" s="4">
        <v>137.0</v>
      </c>
    </row>
    <row r="79" ht="15.75" customHeight="1">
      <c r="A79" s="4" t="s">
        <v>155</v>
      </c>
      <c r="B79" s="4" t="s">
        <v>35</v>
      </c>
    </row>
    <row r="80" ht="15.75" customHeight="1">
      <c r="A80" s="4" t="s">
        <v>156</v>
      </c>
      <c r="B80" s="4" t="s">
        <v>37</v>
      </c>
    </row>
    <row r="81" ht="15.75" customHeight="1">
      <c r="A81" s="4" t="s">
        <v>158</v>
      </c>
      <c r="B81" s="4" t="s">
        <v>97</v>
      </c>
      <c r="C81" s="4" t="s">
        <v>158</v>
      </c>
      <c r="D81" s="4" t="s">
        <v>97</v>
      </c>
      <c r="E81" s="4">
        <v>13.0</v>
      </c>
      <c r="F81" s="4">
        <v>457.0</v>
      </c>
      <c r="G81" s="4">
        <v>0.0</v>
      </c>
      <c r="H81" s="4">
        <v>24.0</v>
      </c>
    </row>
    <row r="82" ht="15.75" customHeight="1">
      <c r="A82" s="4" t="s">
        <v>160</v>
      </c>
      <c r="B82" s="4" t="s">
        <v>161</v>
      </c>
      <c r="C82" s="4" t="s">
        <v>160</v>
      </c>
      <c r="D82" s="4" t="s">
        <v>161</v>
      </c>
      <c r="E82" s="4">
        <v>15.0</v>
      </c>
      <c r="F82" s="4">
        <v>0.0</v>
      </c>
      <c r="G82" s="4">
        <v>0.0</v>
      </c>
      <c r="H82" s="4">
        <v>148.0</v>
      </c>
    </row>
    <row r="83" ht="15.75" customHeight="1">
      <c r="A83" s="4" t="s">
        <v>162</v>
      </c>
      <c r="B83" s="4" t="s">
        <v>16</v>
      </c>
      <c r="C83" s="4" t="s">
        <v>162</v>
      </c>
      <c r="D83" s="4" t="s">
        <v>16</v>
      </c>
      <c r="E83" s="4">
        <v>12.0</v>
      </c>
      <c r="F83" s="4">
        <v>0.0</v>
      </c>
      <c r="G83" s="4">
        <v>455.0</v>
      </c>
      <c r="H83" s="4">
        <v>153.0</v>
      </c>
    </row>
    <row r="84" ht="15.75" customHeight="1">
      <c r="A84" s="4" t="s">
        <v>163</v>
      </c>
      <c r="B84" s="4" t="s">
        <v>164</v>
      </c>
    </row>
    <row r="85" ht="15.75" customHeight="1">
      <c r="A85" s="4" t="s">
        <v>165</v>
      </c>
      <c r="B85" s="4" t="s">
        <v>61</v>
      </c>
    </row>
    <row r="86" ht="15.75" customHeight="1">
      <c r="A86" s="4" t="s">
        <v>166</v>
      </c>
      <c r="B86" s="4" t="s">
        <v>40</v>
      </c>
      <c r="C86" s="4" t="s">
        <v>166</v>
      </c>
      <c r="D86" s="4" t="s">
        <v>505</v>
      </c>
      <c r="E86" s="4">
        <v>7.0</v>
      </c>
      <c r="F86" s="4">
        <v>199.0</v>
      </c>
      <c r="G86" s="4">
        <v>0.0</v>
      </c>
      <c r="H86" s="4">
        <v>32.0</v>
      </c>
    </row>
    <row r="87" ht="15.75" customHeight="1">
      <c r="A87" s="4" t="s">
        <v>168</v>
      </c>
      <c r="B87" s="4" t="s">
        <v>169</v>
      </c>
    </row>
    <row r="88" ht="15.75" customHeight="1">
      <c r="A88" s="4" t="s">
        <v>170</v>
      </c>
      <c r="B88" s="4" t="s">
        <v>43</v>
      </c>
      <c r="C88" s="4" t="s">
        <v>170</v>
      </c>
      <c r="D88" s="4" t="s">
        <v>43</v>
      </c>
      <c r="E88" s="4">
        <v>15.0</v>
      </c>
      <c r="F88" s="4">
        <v>470.0</v>
      </c>
      <c r="G88" s="4">
        <v>0.0</v>
      </c>
      <c r="H88" s="4">
        <v>0.0</v>
      </c>
    </row>
    <row r="89" ht="15.75" customHeight="1">
      <c r="A89" s="4" t="s">
        <v>171</v>
      </c>
      <c r="B89" s="4" t="s">
        <v>40</v>
      </c>
    </row>
    <row r="90" ht="15.75" customHeight="1">
      <c r="A90" s="4" t="s">
        <v>173</v>
      </c>
      <c r="B90" s="4" t="s">
        <v>64</v>
      </c>
    </row>
    <row r="91" ht="15.75" customHeight="1">
      <c r="A91" s="4" t="s">
        <v>174</v>
      </c>
      <c r="B91" s="4" t="s">
        <v>64</v>
      </c>
      <c r="C91" s="4" t="s">
        <v>174</v>
      </c>
      <c r="D91" s="4" t="s">
        <v>490</v>
      </c>
      <c r="E91" s="4">
        <v>16.0</v>
      </c>
      <c r="F91" s="4">
        <v>826.0</v>
      </c>
      <c r="G91" s="4">
        <v>0.0</v>
      </c>
      <c r="H91" s="4">
        <v>77.0</v>
      </c>
    </row>
    <row r="92" ht="15.75" customHeight="1">
      <c r="A92" s="4" t="s">
        <v>176</v>
      </c>
      <c r="B92" s="4" t="s">
        <v>40</v>
      </c>
    </row>
    <row r="93" ht="15.75" customHeight="1">
      <c r="A93" s="4" t="s">
        <v>178</v>
      </c>
      <c r="B93" s="4" t="s">
        <v>52</v>
      </c>
      <c r="C93" s="4" t="s">
        <v>178</v>
      </c>
      <c r="D93" s="4" t="s">
        <v>52</v>
      </c>
      <c r="E93" s="4">
        <v>16.0</v>
      </c>
      <c r="F93" s="4">
        <v>0.0</v>
      </c>
      <c r="G93" s="4">
        <v>1113.0</v>
      </c>
      <c r="H93" s="4">
        <v>153.0</v>
      </c>
    </row>
    <row r="94" ht="15.75" customHeight="1">
      <c r="A94" s="4" t="s">
        <v>179</v>
      </c>
      <c r="B94" s="4" t="s">
        <v>35</v>
      </c>
    </row>
    <row r="95" ht="15.75" customHeight="1">
      <c r="A95" s="4" t="s">
        <v>181</v>
      </c>
      <c r="B95" s="4" t="s">
        <v>22</v>
      </c>
    </row>
    <row r="96" ht="15.75" customHeight="1">
      <c r="A96" s="4" t="s">
        <v>182</v>
      </c>
      <c r="B96" s="4" t="s">
        <v>37</v>
      </c>
    </row>
    <row r="97" ht="15.75" customHeight="1">
      <c r="A97" s="4" t="s">
        <v>183</v>
      </c>
      <c r="B97" s="4" t="s">
        <v>40</v>
      </c>
    </row>
    <row r="98" ht="15.75" customHeight="1">
      <c r="A98" s="4" t="s">
        <v>185</v>
      </c>
      <c r="B98" s="4" t="s">
        <v>97</v>
      </c>
      <c r="C98" s="4" t="s">
        <v>185</v>
      </c>
      <c r="D98" s="4" t="s">
        <v>97</v>
      </c>
      <c r="E98" s="4">
        <v>14.0</v>
      </c>
      <c r="F98" s="4">
        <v>237.0</v>
      </c>
      <c r="G98" s="4">
        <v>0.0</v>
      </c>
      <c r="H98" s="4">
        <v>159.0</v>
      </c>
    </row>
    <row r="99" ht="15.75" customHeight="1">
      <c r="A99" s="4" t="s">
        <v>187</v>
      </c>
      <c r="B99" s="4" t="s">
        <v>61</v>
      </c>
      <c r="C99" s="4" t="s">
        <v>187</v>
      </c>
      <c r="D99" s="4" t="s">
        <v>61</v>
      </c>
      <c r="E99" s="4">
        <v>1.0</v>
      </c>
      <c r="F99" s="4">
        <v>65.0</v>
      </c>
      <c r="G99" s="4">
        <v>0.0</v>
      </c>
      <c r="H99" s="4">
        <v>0.0</v>
      </c>
    </row>
    <row r="100" ht="15.75" customHeight="1">
      <c r="A100" s="4" t="s">
        <v>189</v>
      </c>
      <c r="B100" s="4" t="s">
        <v>43</v>
      </c>
      <c r="C100" s="4" t="s">
        <v>189</v>
      </c>
      <c r="D100" s="4" t="s">
        <v>43</v>
      </c>
      <c r="E100" s="4">
        <v>7.0</v>
      </c>
      <c r="F100" s="4">
        <v>7.0</v>
      </c>
      <c r="G100" s="4">
        <v>0.0</v>
      </c>
      <c r="H100" s="4">
        <v>143.0</v>
      </c>
    </row>
    <row r="101" ht="15.75" customHeight="1">
      <c r="A101" s="4" t="s">
        <v>191</v>
      </c>
      <c r="B101" s="4" t="s">
        <v>35</v>
      </c>
      <c r="C101" s="4" t="s">
        <v>191</v>
      </c>
      <c r="D101" s="4" t="s">
        <v>489</v>
      </c>
      <c r="E101" s="4">
        <v>14.0</v>
      </c>
      <c r="F101" s="4">
        <v>0.0</v>
      </c>
      <c r="G101" s="4">
        <f>151+366</f>
        <v>517</v>
      </c>
      <c r="H101" s="4">
        <f>18+62</f>
        <v>80</v>
      </c>
      <c r="I101" s="25" t="s">
        <v>191</v>
      </c>
      <c r="J101" s="25" t="s">
        <v>489</v>
      </c>
      <c r="K101" s="25">
        <v>10.0</v>
      </c>
      <c r="L101" s="25">
        <v>0.0</v>
      </c>
      <c r="M101" s="26">
        <v>0.0</v>
      </c>
      <c r="N101" s="25">
        <v>366.0</v>
      </c>
      <c r="O101" s="27">
        <v>0.3216</v>
      </c>
      <c r="P101" s="25">
        <v>62.0</v>
      </c>
      <c r="Q101" s="27">
        <v>0.1384</v>
      </c>
    </row>
    <row r="102" ht="15.75" customHeight="1">
      <c r="A102" s="4" t="s">
        <v>193</v>
      </c>
      <c r="B102" s="4" t="s">
        <v>43</v>
      </c>
      <c r="C102" s="4" t="s">
        <v>193</v>
      </c>
      <c r="D102" s="4" t="s">
        <v>43</v>
      </c>
      <c r="E102" s="4">
        <v>16.0</v>
      </c>
      <c r="F102" s="4">
        <v>580.0</v>
      </c>
      <c r="G102" s="4">
        <v>0.0</v>
      </c>
      <c r="H102" s="4">
        <v>2.0</v>
      </c>
    </row>
    <row r="103" ht="15.75" customHeight="1">
      <c r="A103" s="4" t="s">
        <v>195</v>
      </c>
      <c r="B103" s="4" t="s">
        <v>16</v>
      </c>
    </row>
    <row r="104" ht="15.75" customHeight="1">
      <c r="A104" s="4" t="s">
        <v>196</v>
      </c>
      <c r="B104" s="4" t="s">
        <v>40</v>
      </c>
      <c r="C104" s="4" t="s">
        <v>196</v>
      </c>
      <c r="D104" s="4" t="s">
        <v>493</v>
      </c>
      <c r="E104" s="4">
        <v>13.0</v>
      </c>
      <c r="F104" s="4">
        <v>800.0</v>
      </c>
      <c r="G104" s="4">
        <v>0.0</v>
      </c>
      <c r="H104" s="4">
        <v>54.0</v>
      </c>
    </row>
    <row r="105" ht="15.75" customHeight="1">
      <c r="A105" s="4" t="s">
        <v>197</v>
      </c>
      <c r="B105" s="4" t="s">
        <v>40</v>
      </c>
      <c r="C105" s="4" t="s">
        <v>197</v>
      </c>
      <c r="D105" s="4" t="s">
        <v>82</v>
      </c>
      <c r="E105" s="4">
        <v>16.0</v>
      </c>
      <c r="F105" s="4">
        <v>373.0</v>
      </c>
      <c r="G105" s="4">
        <v>0.0</v>
      </c>
      <c r="H105" s="4">
        <v>123.0</v>
      </c>
    </row>
    <row r="106" ht="15.75" customHeight="1">
      <c r="A106" s="4" t="s">
        <v>199</v>
      </c>
      <c r="B106" s="4" t="s">
        <v>169</v>
      </c>
      <c r="C106" s="4" t="s">
        <v>199</v>
      </c>
      <c r="D106" s="4" t="s">
        <v>52</v>
      </c>
      <c r="E106" s="4">
        <v>16.0</v>
      </c>
      <c r="F106" s="4">
        <v>5.0</v>
      </c>
      <c r="G106" s="4">
        <v>823.0</v>
      </c>
      <c r="H106" s="4">
        <v>254.0</v>
      </c>
    </row>
    <row r="107" ht="15.75" customHeight="1">
      <c r="A107" s="4" t="s">
        <v>201</v>
      </c>
      <c r="B107" s="4" t="s">
        <v>97</v>
      </c>
      <c r="C107" s="4" t="s">
        <v>201</v>
      </c>
      <c r="D107" s="4" t="s">
        <v>97</v>
      </c>
      <c r="E107" s="4">
        <v>11.0</v>
      </c>
      <c r="F107" s="4">
        <v>120.0</v>
      </c>
      <c r="G107" s="4">
        <v>0.0</v>
      </c>
      <c r="H107" s="4">
        <v>25.0</v>
      </c>
    </row>
    <row r="108" ht="15.75" customHeight="1">
      <c r="A108" s="4" t="s">
        <v>202</v>
      </c>
      <c r="B108" s="4" t="s">
        <v>40</v>
      </c>
    </row>
    <row r="109" ht="15.75" customHeight="1">
      <c r="A109" s="4" t="s">
        <v>204</v>
      </c>
      <c r="B109" s="4" t="s">
        <v>16</v>
      </c>
      <c r="C109" s="4" t="s">
        <v>204</v>
      </c>
      <c r="D109" s="4" t="s">
        <v>16</v>
      </c>
      <c r="E109" s="4">
        <v>12.0</v>
      </c>
      <c r="F109" s="4">
        <v>0.0</v>
      </c>
      <c r="G109" s="4">
        <v>712.0</v>
      </c>
      <c r="H109" s="4">
        <v>5.0</v>
      </c>
    </row>
    <row r="110" ht="15.75" customHeight="1">
      <c r="A110" s="4" t="s">
        <v>205</v>
      </c>
      <c r="B110" s="4" t="s">
        <v>61</v>
      </c>
    </row>
    <row r="111" ht="15.75" customHeight="1">
      <c r="A111" s="4" t="s">
        <v>207</v>
      </c>
      <c r="B111" s="4" t="s">
        <v>35</v>
      </c>
      <c r="C111" s="4" t="s">
        <v>207</v>
      </c>
      <c r="D111" s="4" t="s">
        <v>489</v>
      </c>
      <c r="E111" s="4">
        <v>12.0</v>
      </c>
      <c r="F111" s="4">
        <v>0.0</v>
      </c>
      <c r="G111" s="4">
        <v>775.0</v>
      </c>
      <c r="H111" s="4">
        <v>57.0</v>
      </c>
    </row>
    <row r="112" ht="15.75" customHeight="1">
      <c r="A112" s="4" t="s">
        <v>209</v>
      </c>
      <c r="B112" s="4" t="s">
        <v>22</v>
      </c>
    </row>
    <row r="113" ht="15.75" customHeight="1">
      <c r="A113" s="4" t="s">
        <v>211</v>
      </c>
      <c r="B113" s="4" t="s">
        <v>35</v>
      </c>
      <c r="C113" s="4" t="s">
        <v>211</v>
      </c>
      <c r="D113" s="4" t="s">
        <v>489</v>
      </c>
      <c r="E113" s="4">
        <v>15.0</v>
      </c>
      <c r="F113" s="4">
        <v>0.0</v>
      </c>
      <c r="G113" s="4">
        <v>455.0</v>
      </c>
      <c r="H113" s="4">
        <v>113.0</v>
      </c>
    </row>
    <row r="114" ht="15.75" customHeight="1">
      <c r="A114" s="4" t="s">
        <v>212</v>
      </c>
      <c r="B114" s="4" t="s">
        <v>64</v>
      </c>
    </row>
    <row r="115" ht="15.75" customHeight="1">
      <c r="A115" s="4" t="s">
        <v>213</v>
      </c>
      <c r="B115" s="4" t="s">
        <v>43</v>
      </c>
    </row>
    <row r="116" ht="15.75" customHeight="1">
      <c r="A116" s="4" t="s">
        <v>215</v>
      </c>
      <c r="B116" s="4" t="s">
        <v>169</v>
      </c>
    </row>
    <row r="117" ht="15.75" customHeight="1">
      <c r="A117" s="4" t="s">
        <v>217</v>
      </c>
      <c r="B117" s="4" t="s">
        <v>40</v>
      </c>
    </row>
    <row r="118" ht="15.75" customHeight="1">
      <c r="A118" s="4" t="s">
        <v>218</v>
      </c>
      <c r="B118" s="4" t="s">
        <v>35</v>
      </c>
      <c r="C118" s="4" t="s">
        <v>218</v>
      </c>
      <c r="D118" s="4" t="s">
        <v>489</v>
      </c>
      <c r="E118" s="4">
        <v>13.0</v>
      </c>
      <c r="F118" s="4">
        <v>0.0</v>
      </c>
      <c r="G118" s="4">
        <v>697.0</v>
      </c>
      <c r="H118" s="4">
        <v>13.0</v>
      </c>
    </row>
    <row r="119" ht="15.75" customHeight="1">
      <c r="A119" s="4" t="s">
        <v>220</v>
      </c>
      <c r="B119" s="4" t="s">
        <v>22</v>
      </c>
    </row>
    <row r="120" ht="15.75" customHeight="1">
      <c r="A120" s="4" t="s">
        <v>221</v>
      </c>
      <c r="B120" s="4" t="s">
        <v>37</v>
      </c>
    </row>
    <row r="121" ht="15.75" customHeight="1">
      <c r="A121" s="4" t="s">
        <v>223</v>
      </c>
      <c r="B121" s="4" t="s">
        <v>82</v>
      </c>
    </row>
    <row r="122" ht="15.75" customHeight="1">
      <c r="A122" s="4" t="s">
        <v>224</v>
      </c>
      <c r="B122" s="4" t="s">
        <v>52</v>
      </c>
    </row>
    <row r="123" ht="15.75" customHeight="1">
      <c r="A123" s="4" t="s">
        <v>225</v>
      </c>
      <c r="B123" s="4" t="s">
        <v>22</v>
      </c>
      <c r="C123" s="4" t="s">
        <v>225</v>
      </c>
      <c r="D123" s="4" t="s">
        <v>22</v>
      </c>
      <c r="E123" s="4">
        <v>14.0</v>
      </c>
      <c r="F123" s="4">
        <v>0.0</v>
      </c>
      <c r="G123" s="4">
        <v>532.0</v>
      </c>
      <c r="H123" s="4">
        <v>55.0</v>
      </c>
    </row>
    <row r="124" ht="15.75" customHeight="1">
      <c r="A124" s="4" t="s">
        <v>226</v>
      </c>
      <c r="B124" s="4" t="s">
        <v>35</v>
      </c>
      <c r="C124" s="4" t="s">
        <v>226</v>
      </c>
      <c r="D124" s="4" t="s">
        <v>489</v>
      </c>
      <c r="E124" s="4">
        <v>4.0</v>
      </c>
      <c r="F124" s="4">
        <v>0.0</v>
      </c>
      <c r="G124" s="4">
        <v>0.0</v>
      </c>
      <c r="H124" s="4">
        <v>106.0</v>
      </c>
    </row>
    <row r="125" ht="15.75" customHeight="1">
      <c r="A125" s="4" t="s">
        <v>228</v>
      </c>
      <c r="B125" s="4" t="s">
        <v>64</v>
      </c>
    </row>
    <row r="126" ht="15.75" customHeight="1">
      <c r="A126" s="4" t="s">
        <v>229</v>
      </c>
      <c r="B126" s="4" t="s">
        <v>169</v>
      </c>
      <c r="C126" s="4" t="s">
        <v>229</v>
      </c>
      <c r="D126" s="4" t="s">
        <v>169</v>
      </c>
      <c r="E126" s="4">
        <v>14.0</v>
      </c>
      <c r="F126" s="4">
        <v>0.0</v>
      </c>
      <c r="G126" s="4">
        <v>1014.0</v>
      </c>
      <c r="H126" s="4">
        <v>115.0</v>
      </c>
    </row>
    <row r="127" ht="15.75" customHeight="1">
      <c r="A127" s="4" t="s">
        <v>231</v>
      </c>
      <c r="B127" s="4" t="s">
        <v>43</v>
      </c>
    </row>
    <row r="128" ht="15.75" customHeight="1">
      <c r="A128" s="4" t="s">
        <v>232</v>
      </c>
      <c r="B128" s="4" t="s">
        <v>22</v>
      </c>
      <c r="C128" s="4" t="s">
        <v>232</v>
      </c>
      <c r="D128" s="4" t="s">
        <v>22</v>
      </c>
      <c r="E128" s="4">
        <v>9.0</v>
      </c>
      <c r="F128" s="4">
        <v>0.0</v>
      </c>
      <c r="G128" s="4">
        <v>409.0</v>
      </c>
      <c r="H128" s="4">
        <v>38.0</v>
      </c>
    </row>
    <row r="129" ht="15.75" customHeight="1">
      <c r="A129" s="4" t="s">
        <v>233</v>
      </c>
      <c r="B129" s="4" t="s">
        <v>16</v>
      </c>
    </row>
    <row r="130" ht="15.75" customHeight="1">
      <c r="A130" s="4" t="s">
        <v>234</v>
      </c>
      <c r="B130" s="4" t="s">
        <v>16</v>
      </c>
      <c r="C130" s="4" t="s">
        <v>234</v>
      </c>
      <c r="D130" s="4" t="s">
        <v>16</v>
      </c>
      <c r="E130" s="4">
        <v>14.0</v>
      </c>
      <c r="F130" s="4">
        <v>0.0</v>
      </c>
      <c r="G130" s="4">
        <v>434.0</v>
      </c>
      <c r="H130" s="4">
        <v>83.0</v>
      </c>
    </row>
    <row r="131" ht="15.75" customHeight="1">
      <c r="A131" s="4" t="s">
        <v>235</v>
      </c>
      <c r="B131" s="4" t="s">
        <v>13</v>
      </c>
    </row>
    <row r="132" ht="15.75" customHeight="1">
      <c r="A132" s="4" t="s">
        <v>236</v>
      </c>
      <c r="B132" s="4" t="s">
        <v>40</v>
      </c>
      <c r="C132" s="4" t="s">
        <v>236</v>
      </c>
      <c r="D132" s="4" t="s">
        <v>493</v>
      </c>
      <c r="E132" s="4">
        <v>14.0</v>
      </c>
      <c r="F132" s="4">
        <v>638.0</v>
      </c>
      <c r="G132" s="4">
        <v>0.0</v>
      </c>
      <c r="H132" s="4">
        <v>79.0</v>
      </c>
    </row>
    <row r="133" ht="15.75" customHeight="1">
      <c r="A133" s="4" t="s">
        <v>237</v>
      </c>
      <c r="B133" s="4" t="s">
        <v>13</v>
      </c>
      <c r="C133" s="4" t="s">
        <v>237</v>
      </c>
      <c r="D133" s="4" t="s">
        <v>43</v>
      </c>
      <c r="E133" s="4">
        <v>13.0</v>
      </c>
      <c r="F133" s="4">
        <v>607.0</v>
      </c>
      <c r="G133" s="4">
        <v>0.0</v>
      </c>
      <c r="H133" s="4">
        <v>0.0</v>
      </c>
    </row>
    <row r="134" ht="15.75" customHeight="1">
      <c r="A134" s="4" t="s">
        <v>238</v>
      </c>
      <c r="B134" s="4" t="s">
        <v>64</v>
      </c>
      <c r="C134" s="4" t="s">
        <v>238</v>
      </c>
      <c r="D134" s="4" t="s">
        <v>506</v>
      </c>
      <c r="E134" s="4">
        <v>15.0</v>
      </c>
      <c r="F134" s="4">
        <v>388.0</v>
      </c>
      <c r="G134" s="4">
        <v>0.0</v>
      </c>
      <c r="H134" s="4">
        <v>45.0</v>
      </c>
    </row>
    <row r="135" ht="15.75" customHeight="1">
      <c r="A135" s="4" t="s">
        <v>240</v>
      </c>
      <c r="B135" s="4" t="s">
        <v>22</v>
      </c>
      <c r="C135" s="4" t="s">
        <v>240</v>
      </c>
      <c r="D135" s="4" t="s">
        <v>22</v>
      </c>
      <c r="E135" s="4">
        <v>10.0</v>
      </c>
      <c r="F135" s="4">
        <v>0.0</v>
      </c>
      <c r="G135" s="4">
        <v>311.0</v>
      </c>
      <c r="H135" s="4">
        <v>46.0</v>
      </c>
    </row>
    <row r="136" ht="15.75" customHeight="1">
      <c r="A136" s="4" t="s">
        <v>241</v>
      </c>
      <c r="B136" s="4" t="s">
        <v>64</v>
      </c>
      <c r="C136" s="4" t="s">
        <v>241</v>
      </c>
      <c r="D136" s="4" t="s">
        <v>490</v>
      </c>
      <c r="E136" s="4">
        <v>10.0</v>
      </c>
      <c r="F136" s="4">
        <v>355.0</v>
      </c>
      <c r="G136" s="4">
        <v>0.0</v>
      </c>
      <c r="H136" s="4">
        <v>43.0</v>
      </c>
    </row>
    <row r="137" ht="15.75" customHeight="1">
      <c r="A137" s="4" t="s">
        <v>242</v>
      </c>
      <c r="B137" s="4" t="s">
        <v>16</v>
      </c>
      <c r="C137" s="4" t="s">
        <v>242</v>
      </c>
      <c r="D137" s="4" t="s">
        <v>52</v>
      </c>
      <c r="E137" s="4">
        <v>14.0</v>
      </c>
      <c r="F137" s="4">
        <v>0.0</v>
      </c>
      <c r="G137" s="4">
        <v>424.0</v>
      </c>
      <c r="H137" s="4">
        <v>269.0</v>
      </c>
    </row>
    <row r="138" ht="15.75" customHeight="1">
      <c r="A138" s="4" t="s">
        <v>244</v>
      </c>
      <c r="B138" s="4" t="s">
        <v>97</v>
      </c>
      <c r="C138" s="4" t="s">
        <v>244</v>
      </c>
      <c r="D138" s="4" t="s">
        <v>97</v>
      </c>
      <c r="E138" s="4">
        <v>14.0</v>
      </c>
      <c r="F138" s="4">
        <v>702.0</v>
      </c>
      <c r="G138" s="4">
        <v>0.0</v>
      </c>
      <c r="H138" s="4">
        <v>4.0</v>
      </c>
    </row>
    <row r="139" ht="15.75" customHeight="1">
      <c r="A139" s="4" t="s">
        <v>245</v>
      </c>
      <c r="B139" s="4" t="s">
        <v>97</v>
      </c>
    </row>
    <row r="140" ht="15.75" customHeight="1">
      <c r="A140" s="4" t="s">
        <v>246</v>
      </c>
      <c r="B140" s="4" t="s">
        <v>43</v>
      </c>
      <c r="C140" s="4" t="s">
        <v>246</v>
      </c>
      <c r="D140" s="4" t="s">
        <v>43</v>
      </c>
      <c r="E140" s="4">
        <v>6.0</v>
      </c>
      <c r="F140" s="4">
        <v>143.0</v>
      </c>
      <c r="G140" s="4">
        <v>0.0</v>
      </c>
      <c r="H140" s="4">
        <v>0.0</v>
      </c>
    </row>
    <row r="141" ht="15.75" customHeight="1">
      <c r="A141" s="4" t="s">
        <v>248</v>
      </c>
      <c r="B141" s="4" t="s">
        <v>19</v>
      </c>
    </row>
    <row r="142" ht="15.75" customHeight="1">
      <c r="A142" s="4" t="s">
        <v>250</v>
      </c>
      <c r="B142" s="4" t="s">
        <v>22</v>
      </c>
      <c r="C142" s="4" t="s">
        <v>250</v>
      </c>
      <c r="D142" s="4" t="s">
        <v>507</v>
      </c>
      <c r="E142" s="4">
        <v>2.0</v>
      </c>
      <c r="F142" s="4">
        <v>0.0</v>
      </c>
      <c r="G142" s="4">
        <v>26.0</v>
      </c>
      <c r="H142" s="4">
        <v>7.0</v>
      </c>
    </row>
    <row r="143" ht="15.75" customHeight="1">
      <c r="A143" s="4" t="s">
        <v>251</v>
      </c>
      <c r="B143" s="4" t="s">
        <v>52</v>
      </c>
      <c r="C143" s="4" t="s">
        <v>251</v>
      </c>
      <c r="D143" s="4" t="s">
        <v>169</v>
      </c>
      <c r="E143" s="4">
        <v>16.0</v>
      </c>
      <c r="F143" s="4">
        <v>0.0</v>
      </c>
      <c r="G143" s="4">
        <v>621.0</v>
      </c>
      <c r="H143" s="4">
        <v>58.0</v>
      </c>
    </row>
    <row r="144" ht="15.75" customHeight="1">
      <c r="A144" s="4" t="s">
        <v>252</v>
      </c>
      <c r="B144" s="4" t="s">
        <v>164</v>
      </c>
    </row>
    <row r="145" ht="15.75" customHeight="1">
      <c r="A145" s="4" t="s">
        <v>253</v>
      </c>
      <c r="B145" s="4" t="s">
        <v>16</v>
      </c>
    </row>
    <row r="146" ht="15.75" customHeight="1">
      <c r="A146" s="4" t="s">
        <v>255</v>
      </c>
      <c r="B146" s="4" t="s">
        <v>97</v>
      </c>
      <c r="C146" s="4" t="s">
        <v>255</v>
      </c>
      <c r="D146" s="4" t="s">
        <v>97</v>
      </c>
      <c r="E146" s="4">
        <v>2.0</v>
      </c>
      <c r="F146" s="4">
        <v>11.0</v>
      </c>
      <c r="G146" s="4">
        <v>0.0</v>
      </c>
      <c r="H146" s="4">
        <v>9.0</v>
      </c>
    </row>
    <row r="147" ht="15.75" customHeight="1">
      <c r="A147" s="4" t="s">
        <v>256</v>
      </c>
      <c r="B147" s="4" t="s">
        <v>19</v>
      </c>
      <c r="C147" s="4" t="s">
        <v>256</v>
      </c>
      <c r="D147" s="4" t="s">
        <v>19</v>
      </c>
      <c r="E147" s="4">
        <v>9.0</v>
      </c>
      <c r="F147" s="4">
        <v>375.0</v>
      </c>
      <c r="G147" s="4">
        <v>0.0</v>
      </c>
      <c r="H147" s="4">
        <v>0.0</v>
      </c>
    </row>
    <row r="148" ht="15.75" customHeight="1">
      <c r="A148" s="4" t="s">
        <v>257</v>
      </c>
      <c r="B148" s="4" t="s">
        <v>40</v>
      </c>
      <c r="C148" s="4" t="s">
        <v>257</v>
      </c>
      <c r="D148" s="4" t="s">
        <v>493</v>
      </c>
      <c r="E148" s="4">
        <v>14.0</v>
      </c>
      <c r="F148" s="4">
        <v>968.0</v>
      </c>
      <c r="G148" s="4">
        <v>0.0</v>
      </c>
      <c r="H148" s="4">
        <v>29.0</v>
      </c>
    </row>
    <row r="149" ht="15.75" customHeight="1">
      <c r="A149" s="4" t="s">
        <v>258</v>
      </c>
      <c r="B149" s="4" t="s">
        <v>16</v>
      </c>
      <c r="C149" s="4" t="s">
        <v>258</v>
      </c>
      <c r="D149" s="4" t="s">
        <v>16</v>
      </c>
      <c r="E149" s="4">
        <v>15.0</v>
      </c>
      <c r="F149" s="4">
        <v>0.0</v>
      </c>
      <c r="G149" s="4">
        <v>69.0</v>
      </c>
      <c r="H149" s="4">
        <v>276.0</v>
      </c>
    </row>
    <row r="150" ht="15.75" customHeight="1">
      <c r="A150" s="4" t="s">
        <v>259</v>
      </c>
      <c r="B150" s="4" t="s">
        <v>169</v>
      </c>
    </row>
    <row r="151" ht="15.75" customHeight="1">
      <c r="A151" s="4" t="s">
        <v>260</v>
      </c>
      <c r="B151" s="4" t="s">
        <v>35</v>
      </c>
    </row>
    <row r="152" ht="15.75" customHeight="1">
      <c r="A152" s="4" t="s">
        <v>262</v>
      </c>
      <c r="B152" s="4" t="s">
        <v>19</v>
      </c>
      <c r="C152" s="4" t="s">
        <v>262</v>
      </c>
      <c r="D152" s="4" t="s">
        <v>19</v>
      </c>
      <c r="E152" s="4">
        <v>7.0</v>
      </c>
      <c r="F152" s="4">
        <v>281.0</v>
      </c>
      <c r="G152" s="4">
        <v>0.0</v>
      </c>
      <c r="H152" s="4">
        <v>13.0</v>
      </c>
    </row>
    <row r="153" ht="15.75" customHeight="1">
      <c r="A153" s="4" t="s">
        <v>263</v>
      </c>
      <c r="B153" s="4" t="s">
        <v>43</v>
      </c>
      <c r="C153" s="4" t="s">
        <v>263</v>
      </c>
      <c r="D153" s="4" t="s">
        <v>43</v>
      </c>
      <c r="E153" s="4">
        <v>11.0</v>
      </c>
      <c r="F153" s="4">
        <v>79.0</v>
      </c>
      <c r="G153" s="4">
        <v>0.0</v>
      </c>
      <c r="H153" s="4">
        <v>77.0</v>
      </c>
    </row>
    <row r="154" ht="15.75" customHeight="1">
      <c r="A154" s="4" t="s">
        <v>264</v>
      </c>
      <c r="B154" s="4" t="s">
        <v>19</v>
      </c>
      <c r="C154" s="4" t="s">
        <v>264</v>
      </c>
      <c r="D154" s="4" t="s">
        <v>19</v>
      </c>
      <c r="E154" s="4">
        <v>16.0</v>
      </c>
      <c r="F154" s="4">
        <v>594.0</v>
      </c>
      <c r="G154" s="4">
        <v>0.0</v>
      </c>
      <c r="H154" s="4">
        <v>1.0</v>
      </c>
    </row>
    <row r="155" ht="15.75" customHeight="1">
      <c r="A155" s="4" t="s">
        <v>266</v>
      </c>
      <c r="B155" s="4" t="s">
        <v>52</v>
      </c>
      <c r="C155" s="4" t="s">
        <v>266</v>
      </c>
      <c r="D155" s="4" t="s">
        <v>169</v>
      </c>
      <c r="E155" s="4">
        <v>16.0</v>
      </c>
      <c r="F155" s="4">
        <v>15.0</v>
      </c>
      <c r="G155" s="4">
        <v>1062.0</v>
      </c>
      <c r="H155" s="4">
        <v>91.0</v>
      </c>
    </row>
    <row r="156" ht="15.75" customHeight="1">
      <c r="A156" s="4" t="s">
        <v>267</v>
      </c>
      <c r="B156" s="4" t="s">
        <v>43</v>
      </c>
      <c r="C156" s="4" t="s">
        <v>267</v>
      </c>
      <c r="D156" s="4" t="s">
        <v>43</v>
      </c>
      <c r="E156" s="4">
        <v>6.0</v>
      </c>
      <c r="F156" s="4">
        <v>51.0</v>
      </c>
      <c r="G156" s="4">
        <v>0.0</v>
      </c>
      <c r="H156" s="4">
        <v>51.0</v>
      </c>
    </row>
    <row r="157" ht="15.75" customHeight="1">
      <c r="A157" s="4" t="s">
        <v>269</v>
      </c>
      <c r="B157" s="4" t="s">
        <v>13</v>
      </c>
      <c r="C157" s="4" t="s">
        <v>269</v>
      </c>
      <c r="D157" s="4" t="s">
        <v>489</v>
      </c>
      <c r="E157" s="4">
        <v>16.0</v>
      </c>
      <c r="F157" s="4">
        <v>0.0</v>
      </c>
      <c r="G157" s="4">
        <v>926.0</v>
      </c>
      <c r="H157" s="4">
        <v>67.0</v>
      </c>
    </row>
    <row r="158" ht="15.75" customHeight="1">
      <c r="A158" s="4" t="s">
        <v>270</v>
      </c>
      <c r="B158" s="4" t="s">
        <v>13</v>
      </c>
      <c r="C158" s="4" t="s">
        <v>270</v>
      </c>
      <c r="D158" s="4" t="s">
        <v>489</v>
      </c>
      <c r="E158" s="4">
        <v>5.0</v>
      </c>
      <c r="F158" s="4">
        <v>0.0</v>
      </c>
      <c r="G158" s="4">
        <v>32.0</v>
      </c>
      <c r="H158" s="4">
        <v>116.0</v>
      </c>
    </row>
    <row r="159" ht="15.75" customHeight="1">
      <c r="A159" s="4" t="s">
        <v>271</v>
      </c>
      <c r="B159" s="4" t="s">
        <v>16</v>
      </c>
    </row>
    <row r="160" ht="15.75" customHeight="1">
      <c r="A160" s="4" t="s">
        <v>272</v>
      </c>
      <c r="B160" s="4" t="s">
        <v>35</v>
      </c>
    </row>
    <row r="161" ht="15.75" customHeight="1">
      <c r="A161" s="4" t="s">
        <v>273</v>
      </c>
      <c r="B161" s="4" t="s">
        <v>43</v>
      </c>
      <c r="C161" s="4" t="s">
        <v>273</v>
      </c>
      <c r="D161" s="4" t="s">
        <v>43</v>
      </c>
      <c r="E161" s="4">
        <v>14.0</v>
      </c>
      <c r="F161" s="4">
        <v>79.0</v>
      </c>
      <c r="G161" s="4">
        <v>0.0</v>
      </c>
      <c r="H161" s="4">
        <v>82.0</v>
      </c>
    </row>
    <row r="162" ht="15.75" customHeight="1">
      <c r="A162" s="4" t="s">
        <v>274</v>
      </c>
      <c r="B162" s="4" t="s">
        <v>22</v>
      </c>
    </row>
    <row r="163" ht="15.75" customHeight="1">
      <c r="A163" s="4" t="s">
        <v>275</v>
      </c>
      <c r="B163" s="4" t="s">
        <v>64</v>
      </c>
      <c r="C163" s="4" t="s">
        <v>275</v>
      </c>
      <c r="D163" s="4" t="s">
        <v>506</v>
      </c>
      <c r="E163" s="4">
        <v>16.0</v>
      </c>
      <c r="F163" s="4">
        <v>1080.0</v>
      </c>
      <c r="G163" s="4">
        <v>0.0</v>
      </c>
      <c r="H163" s="4">
        <v>68.0</v>
      </c>
    </row>
    <row r="164" ht="15.75" customHeight="1">
      <c r="A164" s="4" t="s">
        <v>276</v>
      </c>
      <c r="B164" s="4" t="s">
        <v>40</v>
      </c>
    </row>
    <row r="165" ht="15.75" customHeight="1">
      <c r="A165" s="4" t="s">
        <v>278</v>
      </c>
      <c r="B165" s="4" t="s">
        <v>61</v>
      </c>
      <c r="C165" s="4" t="s">
        <v>278</v>
      </c>
      <c r="D165" s="4" t="s">
        <v>61</v>
      </c>
      <c r="E165" s="4">
        <v>7.0</v>
      </c>
      <c r="F165" s="4">
        <v>109.0</v>
      </c>
      <c r="G165" s="4">
        <v>0.0</v>
      </c>
      <c r="H165" s="4">
        <v>1.0</v>
      </c>
    </row>
    <row r="166" ht="15.75" customHeight="1">
      <c r="A166" s="4" t="s">
        <v>279</v>
      </c>
      <c r="B166" s="4" t="s">
        <v>64</v>
      </c>
      <c r="C166" s="4" t="s">
        <v>279</v>
      </c>
      <c r="D166" s="4" t="s">
        <v>490</v>
      </c>
      <c r="E166" s="4">
        <v>16.0</v>
      </c>
      <c r="F166" s="4">
        <v>1156.0</v>
      </c>
      <c r="G166" s="4">
        <v>0.0</v>
      </c>
      <c r="H166" s="4">
        <v>15.0</v>
      </c>
    </row>
    <row r="167" ht="15.75" customHeight="1">
      <c r="A167" s="4" t="s">
        <v>280</v>
      </c>
      <c r="B167" s="4" t="s">
        <v>19</v>
      </c>
    </row>
    <row r="168" ht="15.75" customHeight="1">
      <c r="A168" s="4" t="s">
        <v>282</v>
      </c>
      <c r="B168" s="4" t="s">
        <v>40</v>
      </c>
      <c r="C168" s="4" t="s">
        <v>282</v>
      </c>
      <c r="D168" s="4" t="s">
        <v>493</v>
      </c>
      <c r="E168" s="4">
        <v>13.0</v>
      </c>
      <c r="F168" s="4">
        <v>814.0</v>
      </c>
      <c r="G168" s="4">
        <v>0.0</v>
      </c>
      <c r="H168" s="4">
        <v>11.0</v>
      </c>
    </row>
    <row r="169" ht="15.75" customHeight="1">
      <c r="A169" s="4" t="s">
        <v>284</v>
      </c>
      <c r="B169" s="4" t="s">
        <v>37</v>
      </c>
      <c r="C169" s="4" t="s">
        <v>284</v>
      </c>
      <c r="D169" s="4" t="s">
        <v>37</v>
      </c>
      <c r="E169" s="4">
        <v>1.0</v>
      </c>
      <c r="F169" s="4">
        <v>0.0</v>
      </c>
      <c r="G169" s="4">
        <v>2.0</v>
      </c>
      <c r="H169" s="4">
        <v>0.0</v>
      </c>
    </row>
    <row r="170" ht="15.75" customHeight="1">
      <c r="A170" s="4" t="s">
        <v>285</v>
      </c>
      <c r="B170" s="4" t="s">
        <v>16</v>
      </c>
      <c r="C170" s="4" t="s">
        <v>285</v>
      </c>
      <c r="D170" s="4" t="s">
        <v>16</v>
      </c>
      <c r="E170" s="4">
        <v>2.0</v>
      </c>
      <c r="F170" s="4">
        <v>0.0</v>
      </c>
      <c r="G170" s="4">
        <v>0.0</v>
      </c>
      <c r="H170" s="4">
        <v>18.0</v>
      </c>
    </row>
    <row r="171" ht="15.75" customHeight="1">
      <c r="A171" s="4" t="s">
        <v>286</v>
      </c>
      <c r="B171" s="4" t="s">
        <v>43</v>
      </c>
      <c r="C171" s="4" t="s">
        <v>286</v>
      </c>
      <c r="D171" s="4" t="s">
        <v>43</v>
      </c>
      <c r="E171" s="4">
        <v>6.0</v>
      </c>
      <c r="F171" s="4">
        <v>301.0</v>
      </c>
      <c r="G171" s="4">
        <v>0.0</v>
      </c>
      <c r="H171" s="4">
        <v>0.0</v>
      </c>
    </row>
    <row r="172" ht="15.75" customHeight="1">
      <c r="A172" s="4" t="s">
        <v>287</v>
      </c>
      <c r="B172" s="4" t="s">
        <v>97</v>
      </c>
      <c r="C172" s="4" t="s">
        <v>287</v>
      </c>
      <c r="D172" s="4" t="s">
        <v>97</v>
      </c>
      <c r="E172" s="4">
        <v>16.0</v>
      </c>
      <c r="F172" s="4">
        <v>522.0</v>
      </c>
      <c r="G172" s="4">
        <v>0.0</v>
      </c>
      <c r="H172" s="4">
        <v>206.0</v>
      </c>
    </row>
    <row r="173" ht="15.75" customHeight="1">
      <c r="A173" s="4" t="s">
        <v>288</v>
      </c>
      <c r="B173" s="4" t="s">
        <v>16</v>
      </c>
      <c r="C173" s="4" t="s">
        <v>288</v>
      </c>
      <c r="D173" s="4" t="s">
        <v>16</v>
      </c>
      <c r="E173" s="4">
        <v>16.0</v>
      </c>
      <c r="F173" s="4">
        <v>0.0</v>
      </c>
      <c r="G173" s="4">
        <v>976.0</v>
      </c>
      <c r="H173" s="4">
        <v>52.0</v>
      </c>
    </row>
    <row r="174" ht="15.75" customHeight="1">
      <c r="A174" s="4" t="s">
        <v>289</v>
      </c>
      <c r="B174" s="4" t="s">
        <v>67</v>
      </c>
    </row>
    <row r="175" ht="15.75" customHeight="1">
      <c r="A175" s="4" t="s">
        <v>290</v>
      </c>
      <c r="B175" s="4" t="s">
        <v>291</v>
      </c>
    </row>
    <row r="176" ht="15.75" customHeight="1">
      <c r="A176" s="4" t="s">
        <v>293</v>
      </c>
      <c r="B176" s="4" t="s">
        <v>64</v>
      </c>
      <c r="C176" s="4" t="s">
        <v>293</v>
      </c>
      <c r="D176" s="4" t="s">
        <v>490</v>
      </c>
      <c r="E176" s="4">
        <v>14.0</v>
      </c>
      <c r="F176" s="4">
        <v>900.0</v>
      </c>
      <c r="G176" s="4">
        <v>0.0</v>
      </c>
      <c r="H176" s="4">
        <v>61.0</v>
      </c>
    </row>
    <row r="177" ht="15.75" customHeight="1">
      <c r="A177" s="4" t="s">
        <v>294</v>
      </c>
      <c r="B177" s="4" t="s">
        <v>64</v>
      </c>
    </row>
    <row r="178" ht="15.75" customHeight="1">
      <c r="A178" s="4" t="s">
        <v>296</v>
      </c>
      <c r="B178" s="4" t="s">
        <v>37</v>
      </c>
      <c r="C178" s="4" t="s">
        <v>296</v>
      </c>
      <c r="D178" s="4" t="s">
        <v>37</v>
      </c>
      <c r="E178" s="4">
        <v>4.0</v>
      </c>
      <c r="F178" s="4">
        <v>0.0</v>
      </c>
      <c r="G178" s="4">
        <v>106.0</v>
      </c>
      <c r="H178" s="4">
        <v>0.0</v>
      </c>
    </row>
    <row r="179" ht="15.75" customHeight="1">
      <c r="A179" s="4" t="s">
        <v>297</v>
      </c>
      <c r="B179" s="4" t="s">
        <v>64</v>
      </c>
    </row>
    <row r="180" ht="15.75" customHeight="1">
      <c r="A180" s="4" t="s">
        <v>299</v>
      </c>
      <c r="B180" s="4" t="s">
        <v>13</v>
      </c>
      <c r="C180" s="4" t="s">
        <v>299</v>
      </c>
      <c r="D180" s="4" t="s">
        <v>489</v>
      </c>
      <c r="E180" s="4">
        <v>12.0</v>
      </c>
      <c r="F180" s="4">
        <v>0.0</v>
      </c>
      <c r="G180" s="4">
        <v>710.0</v>
      </c>
      <c r="H180" s="4">
        <v>21.0</v>
      </c>
    </row>
    <row r="181" ht="15.75" customHeight="1">
      <c r="A181" s="4" t="s">
        <v>300</v>
      </c>
      <c r="B181" s="4" t="s">
        <v>16</v>
      </c>
    </row>
    <row r="182" ht="15.75" customHeight="1">
      <c r="A182" s="4" t="s">
        <v>301</v>
      </c>
      <c r="B182" s="4" t="s">
        <v>19</v>
      </c>
    </row>
    <row r="183" ht="15.75" customHeight="1">
      <c r="A183" s="4" t="s">
        <v>302</v>
      </c>
      <c r="B183" s="4" t="s">
        <v>43</v>
      </c>
    </row>
    <row r="184" ht="15.75" customHeight="1">
      <c r="A184" s="4" t="s">
        <v>303</v>
      </c>
      <c r="B184" s="4" t="s">
        <v>37</v>
      </c>
      <c r="C184" s="4" t="s">
        <v>303</v>
      </c>
      <c r="D184" s="4" t="s">
        <v>37</v>
      </c>
      <c r="E184" s="4">
        <v>7.0</v>
      </c>
      <c r="F184" s="4">
        <v>0.0</v>
      </c>
      <c r="G184" s="4">
        <v>57.0</v>
      </c>
      <c r="H184" s="4">
        <v>104.0</v>
      </c>
    </row>
    <row r="185" ht="15.75" customHeight="1">
      <c r="A185" s="4" t="s">
        <v>304</v>
      </c>
      <c r="B185" s="4" t="s">
        <v>19</v>
      </c>
    </row>
    <row r="186" ht="15.75" customHeight="1">
      <c r="A186" s="4" t="s">
        <v>305</v>
      </c>
      <c r="B186" s="4" t="s">
        <v>40</v>
      </c>
    </row>
    <row r="187" ht="15.75" customHeight="1">
      <c r="A187" s="4" t="s">
        <v>307</v>
      </c>
      <c r="B187" s="4" t="s">
        <v>19</v>
      </c>
      <c r="C187" s="4" t="s">
        <v>307</v>
      </c>
      <c r="D187" s="4" t="s">
        <v>19</v>
      </c>
      <c r="E187" s="4">
        <v>16.0</v>
      </c>
      <c r="F187" s="4">
        <v>697.0</v>
      </c>
      <c r="G187" s="4">
        <v>0.0</v>
      </c>
      <c r="H187" s="4">
        <v>21.0</v>
      </c>
    </row>
    <row r="188" ht="15.75" customHeight="1">
      <c r="A188" s="4" t="s">
        <v>308</v>
      </c>
      <c r="B188" s="4" t="s">
        <v>97</v>
      </c>
      <c r="C188" s="4" t="s">
        <v>308</v>
      </c>
      <c r="D188" s="4" t="s">
        <v>97</v>
      </c>
      <c r="E188" s="4">
        <v>4.0</v>
      </c>
      <c r="F188" s="4">
        <v>26.0</v>
      </c>
      <c r="G188" s="4">
        <v>0.0</v>
      </c>
      <c r="H188" s="4">
        <v>74.0</v>
      </c>
    </row>
    <row r="189" ht="15.75" customHeight="1">
      <c r="A189" s="4" t="s">
        <v>310</v>
      </c>
      <c r="B189" s="4" t="s">
        <v>19</v>
      </c>
      <c r="C189" s="4" t="s">
        <v>310</v>
      </c>
      <c r="D189" s="4" t="s">
        <v>19</v>
      </c>
      <c r="E189" s="4">
        <v>11.0</v>
      </c>
      <c r="F189" s="4">
        <v>638.0</v>
      </c>
      <c r="G189" s="4">
        <v>0.0</v>
      </c>
      <c r="H189" s="4">
        <v>1.0</v>
      </c>
    </row>
    <row r="190" ht="15.75" customHeight="1">
      <c r="A190" s="4" t="s">
        <v>312</v>
      </c>
      <c r="B190" s="4" t="s">
        <v>19</v>
      </c>
      <c r="C190" s="4" t="s">
        <v>312</v>
      </c>
      <c r="D190" s="4" t="s">
        <v>19</v>
      </c>
      <c r="E190" s="4">
        <v>2.0</v>
      </c>
      <c r="F190" s="4">
        <v>30.0</v>
      </c>
      <c r="G190" s="4">
        <v>0.0</v>
      </c>
      <c r="H190" s="4">
        <v>12.0</v>
      </c>
    </row>
    <row r="191" ht="15.75" customHeight="1">
      <c r="A191" s="4" t="s">
        <v>313</v>
      </c>
      <c r="B191" s="4" t="s">
        <v>61</v>
      </c>
    </row>
    <row r="192" ht="15.75" customHeight="1">
      <c r="A192" s="4" t="s">
        <v>314</v>
      </c>
      <c r="B192" s="4" t="s">
        <v>52</v>
      </c>
    </row>
    <row r="193" ht="15.75" customHeight="1">
      <c r="A193" s="4" t="s">
        <v>315</v>
      </c>
      <c r="B193" s="4" t="s">
        <v>97</v>
      </c>
    </row>
    <row r="194" ht="15.75" customHeight="1">
      <c r="A194" s="4" t="s">
        <v>317</v>
      </c>
      <c r="B194" s="4" t="s">
        <v>61</v>
      </c>
    </row>
    <row r="195" ht="15.75" customHeight="1">
      <c r="A195" s="4" t="s">
        <v>319</v>
      </c>
      <c r="B195" s="4" t="s">
        <v>82</v>
      </c>
    </row>
    <row r="196" ht="15.75" customHeight="1">
      <c r="A196" s="4" t="s">
        <v>320</v>
      </c>
      <c r="B196" s="4" t="s">
        <v>43</v>
      </c>
    </row>
    <row r="197" ht="15.75" customHeight="1">
      <c r="A197" s="4" t="s">
        <v>321</v>
      </c>
      <c r="B197" s="4" t="s">
        <v>64</v>
      </c>
    </row>
    <row r="198" ht="15.75" customHeight="1">
      <c r="A198" s="4" t="s">
        <v>322</v>
      </c>
      <c r="B198" s="4" t="s">
        <v>16</v>
      </c>
      <c r="C198" s="4" t="s">
        <v>322</v>
      </c>
      <c r="D198" s="4" t="s">
        <v>52</v>
      </c>
      <c r="E198" s="4">
        <v>15.0</v>
      </c>
      <c r="F198" s="4">
        <v>0.0</v>
      </c>
      <c r="G198" s="4">
        <v>647.0</v>
      </c>
      <c r="H198" s="4">
        <v>215.0</v>
      </c>
    </row>
    <row r="199" ht="15.75" customHeight="1">
      <c r="A199" s="4" t="s">
        <v>323</v>
      </c>
      <c r="B199" s="4" t="s">
        <v>37</v>
      </c>
    </row>
    <row r="200" ht="15.75" customHeight="1">
      <c r="A200" s="4" t="s">
        <v>324</v>
      </c>
      <c r="B200" s="4" t="s">
        <v>43</v>
      </c>
    </row>
    <row r="201" ht="15.75" customHeight="1">
      <c r="A201" s="4" t="s">
        <v>325</v>
      </c>
      <c r="B201" s="4" t="s">
        <v>35</v>
      </c>
      <c r="C201" s="4" t="s">
        <v>325</v>
      </c>
      <c r="D201" s="4" t="s">
        <v>489</v>
      </c>
      <c r="E201" s="4">
        <v>16.0</v>
      </c>
      <c r="F201" s="4">
        <v>0.0</v>
      </c>
      <c r="G201" s="4">
        <v>174.0</v>
      </c>
      <c r="H201" s="4">
        <v>305.0</v>
      </c>
    </row>
    <row r="202" ht="15.75" customHeight="1">
      <c r="A202" s="4" t="s">
        <v>326</v>
      </c>
      <c r="B202" s="4" t="s">
        <v>43</v>
      </c>
    </row>
    <row r="203" ht="15.75" customHeight="1">
      <c r="A203" s="4" t="s">
        <v>328</v>
      </c>
      <c r="B203" s="4" t="s">
        <v>16</v>
      </c>
    </row>
    <row r="204" ht="15.75" customHeight="1">
      <c r="A204" s="4" t="s">
        <v>329</v>
      </c>
      <c r="B204" s="4" t="s">
        <v>43</v>
      </c>
      <c r="C204" s="4" t="s">
        <v>329</v>
      </c>
      <c r="D204" s="4" t="s">
        <v>43</v>
      </c>
      <c r="E204" s="4">
        <v>5.0</v>
      </c>
      <c r="F204" s="4">
        <v>112.0</v>
      </c>
      <c r="G204" s="4">
        <v>0.0</v>
      </c>
      <c r="H204" s="4">
        <v>14.0</v>
      </c>
    </row>
    <row r="205" ht="15.75" customHeight="1">
      <c r="A205" s="4" t="s">
        <v>330</v>
      </c>
      <c r="B205" s="4" t="s">
        <v>61</v>
      </c>
    </row>
    <row r="206" ht="15.75" customHeight="1">
      <c r="A206" s="4" t="s">
        <v>331</v>
      </c>
      <c r="B206" s="4" t="s">
        <v>43</v>
      </c>
    </row>
    <row r="207" ht="15.75" customHeight="1">
      <c r="A207" s="4" t="s">
        <v>332</v>
      </c>
      <c r="B207" s="4" t="s">
        <v>43</v>
      </c>
    </row>
    <row r="208" ht="15.75" customHeight="1">
      <c r="A208" s="4" t="s">
        <v>334</v>
      </c>
      <c r="B208" s="4" t="s">
        <v>43</v>
      </c>
    </row>
    <row r="209" ht="15.75" customHeight="1">
      <c r="A209" s="4" t="s">
        <v>336</v>
      </c>
      <c r="B209" s="4" t="s">
        <v>22</v>
      </c>
      <c r="C209" s="4" t="s">
        <v>336</v>
      </c>
      <c r="D209" s="4" t="s">
        <v>22</v>
      </c>
      <c r="E209" s="4">
        <v>7.0</v>
      </c>
      <c r="F209" s="4">
        <v>0.0</v>
      </c>
      <c r="G209" s="4">
        <v>118.0</v>
      </c>
      <c r="H209" s="4">
        <v>80.0</v>
      </c>
    </row>
    <row r="210" ht="15.75" customHeight="1">
      <c r="A210" s="4" t="s">
        <v>338</v>
      </c>
      <c r="B210" s="4" t="s">
        <v>97</v>
      </c>
      <c r="C210" s="4" t="s">
        <v>338</v>
      </c>
      <c r="D210" s="4" t="s">
        <v>97</v>
      </c>
      <c r="E210" s="4">
        <v>16.0</v>
      </c>
      <c r="F210" s="4">
        <v>399.0</v>
      </c>
      <c r="G210" s="4">
        <v>0.0</v>
      </c>
      <c r="H210" s="4">
        <v>149.0</v>
      </c>
    </row>
    <row r="211" ht="15.75" customHeight="1">
      <c r="A211" s="4" t="s">
        <v>339</v>
      </c>
      <c r="B211" s="4" t="s">
        <v>35</v>
      </c>
    </row>
    <row r="212" ht="15.75" customHeight="1">
      <c r="A212" s="4" t="s">
        <v>340</v>
      </c>
      <c r="B212" s="4" t="s">
        <v>22</v>
      </c>
      <c r="C212" s="4" t="s">
        <v>340</v>
      </c>
      <c r="D212" s="4" t="s">
        <v>37</v>
      </c>
      <c r="E212" s="4">
        <v>14.0</v>
      </c>
      <c r="F212" s="4">
        <v>0.0</v>
      </c>
      <c r="G212" s="4">
        <v>182.0</v>
      </c>
      <c r="H212" s="4">
        <v>13.0</v>
      </c>
    </row>
    <row r="213" ht="15.75" customHeight="1">
      <c r="A213" s="4" t="s">
        <v>342</v>
      </c>
      <c r="B213" s="4" t="s">
        <v>64</v>
      </c>
      <c r="C213" s="4" t="s">
        <v>342</v>
      </c>
      <c r="D213" s="4" t="s">
        <v>490</v>
      </c>
      <c r="E213" s="4">
        <v>5.0</v>
      </c>
      <c r="F213" s="4">
        <v>0.0</v>
      </c>
      <c r="G213" s="4">
        <v>0.0</v>
      </c>
      <c r="H213" s="4">
        <v>22.0</v>
      </c>
    </row>
    <row r="214" ht="15.75" customHeight="1">
      <c r="A214" s="4" t="s">
        <v>343</v>
      </c>
      <c r="B214" s="4" t="s">
        <v>97</v>
      </c>
    </row>
    <row r="215" ht="15.75" customHeight="1">
      <c r="A215" s="4" t="s">
        <v>344</v>
      </c>
      <c r="B215" s="4" t="s">
        <v>35</v>
      </c>
      <c r="C215" s="4" t="s">
        <v>344</v>
      </c>
      <c r="D215" s="4" t="s">
        <v>489</v>
      </c>
      <c r="E215" s="4">
        <v>3.0</v>
      </c>
      <c r="F215" s="4">
        <v>0.0</v>
      </c>
      <c r="G215" s="4">
        <v>0.0</v>
      </c>
      <c r="H215" s="4">
        <v>40.0</v>
      </c>
    </row>
    <row r="216" ht="15.75" customHeight="1">
      <c r="A216" s="4" t="s">
        <v>345</v>
      </c>
      <c r="B216" s="4" t="s">
        <v>16</v>
      </c>
    </row>
    <row r="217" ht="15.75" customHeight="1">
      <c r="A217" s="4" t="s">
        <v>346</v>
      </c>
      <c r="B217" s="4" t="s">
        <v>64</v>
      </c>
      <c r="C217" s="4" t="s">
        <v>346</v>
      </c>
      <c r="D217" s="4" t="s">
        <v>506</v>
      </c>
      <c r="E217" s="4">
        <v>7.0</v>
      </c>
      <c r="F217" s="4">
        <v>398.0</v>
      </c>
      <c r="G217" s="4">
        <v>0.0</v>
      </c>
      <c r="H217" s="4">
        <v>26.0</v>
      </c>
    </row>
    <row r="218" ht="15.75" customHeight="1">
      <c r="A218" s="4" t="s">
        <v>348</v>
      </c>
      <c r="B218" s="4" t="s">
        <v>43</v>
      </c>
    </row>
    <row r="219" ht="15.75" customHeight="1">
      <c r="A219" s="4" t="s">
        <v>349</v>
      </c>
      <c r="B219" s="4" t="s">
        <v>64</v>
      </c>
    </row>
    <row r="220" ht="15.75" customHeight="1">
      <c r="A220" s="4" t="s">
        <v>350</v>
      </c>
      <c r="B220" s="4" t="s">
        <v>82</v>
      </c>
    </row>
    <row r="221" ht="15.75" customHeight="1">
      <c r="A221" s="4" t="s">
        <v>351</v>
      </c>
      <c r="B221" s="4" t="s">
        <v>97</v>
      </c>
    </row>
    <row r="222" ht="15.75" customHeight="1">
      <c r="A222" s="4" t="s">
        <v>352</v>
      </c>
      <c r="B222" s="4" t="s">
        <v>52</v>
      </c>
    </row>
    <row r="223" ht="15.75" customHeight="1">
      <c r="A223" s="4" t="s">
        <v>354</v>
      </c>
      <c r="B223" s="4" t="s">
        <v>19</v>
      </c>
      <c r="C223" s="4" t="s">
        <v>354</v>
      </c>
      <c r="D223" s="4" t="s">
        <v>19</v>
      </c>
      <c r="E223" s="4">
        <v>16.0</v>
      </c>
      <c r="F223" s="4">
        <v>424.0</v>
      </c>
      <c r="G223" s="4">
        <v>0.0</v>
      </c>
      <c r="H223" s="4">
        <v>224.0</v>
      </c>
    </row>
    <row r="224" ht="15.75" customHeight="1">
      <c r="A224" s="4" t="s">
        <v>355</v>
      </c>
      <c r="B224" s="4" t="s">
        <v>43</v>
      </c>
    </row>
    <row r="225" ht="15.75" customHeight="1">
      <c r="A225" s="4" t="s">
        <v>357</v>
      </c>
      <c r="B225" s="4" t="s">
        <v>64</v>
      </c>
      <c r="C225" s="4" t="s">
        <v>357</v>
      </c>
      <c r="D225" s="4" t="s">
        <v>490</v>
      </c>
      <c r="E225" s="4">
        <v>1.0</v>
      </c>
      <c r="F225" s="4">
        <v>28.0</v>
      </c>
      <c r="G225" s="4">
        <v>0.0</v>
      </c>
      <c r="H225" s="4">
        <v>6.0</v>
      </c>
    </row>
    <row r="226" ht="15.75" customHeight="1">
      <c r="A226" s="4" t="s">
        <v>358</v>
      </c>
      <c r="B226" s="4" t="s">
        <v>43</v>
      </c>
      <c r="C226" s="4" t="s">
        <v>358</v>
      </c>
      <c r="D226" s="4" t="s">
        <v>43</v>
      </c>
      <c r="E226" s="4">
        <v>16.0</v>
      </c>
      <c r="F226" s="4">
        <v>73.0</v>
      </c>
      <c r="G226" s="4">
        <v>0.0</v>
      </c>
      <c r="H226" s="4">
        <v>299.0</v>
      </c>
    </row>
    <row r="227" ht="15.75" customHeight="1">
      <c r="A227" s="4" t="s">
        <v>359</v>
      </c>
      <c r="B227" s="4" t="s">
        <v>64</v>
      </c>
      <c r="C227" s="4" t="s">
        <v>359</v>
      </c>
      <c r="D227" s="4" t="s">
        <v>490</v>
      </c>
      <c r="E227" s="4">
        <v>16.0</v>
      </c>
      <c r="F227" s="4">
        <v>1128.0</v>
      </c>
      <c r="G227" s="4">
        <v>0.0</v>
      </c>
      <c r="H227" s="4">
        <v>69.0</v>
      </c>
    </row>
    <row r="228" ht="15.75" customHeight="1">
      <c r="A228" s="4" t="s">
        <v>360</v>
      </c>
      <c r="B228" s="4" t="s">
        <v>43</v>
      </c>
    </row>
    <row r="229" ht="15.75" customHeight="1">
      <c r="A229" s="4" t="s">
        <v>361</v>
      </c>
      <c r="B229" s="4" t="s">
        <v>16</v>
      </c>
      <c r="C229" s="4" t="s">
        <v>361</v>
      </c>
      <c r="D229" s="4" t="s">
        <v>16</v>
      </c>
      <c r="E229" s="4">
        <v>15.0</v>
      </c>
      <c r="F229" s="4">
        <v>0.0</v>
      </c>
      <c r="G229" s="4">
        <v>906.0</v>
      </c>
      <c r="H229" s="4">
        <v>148.0</v>
      </c>
    </row>
    <row r="230" ht="15.75" customHeight="1">
      <c r="A230" s="4" t="s">
        <v>363</v>
      </c>
      <c r="B230" s="4" t="s">
        <v>169</v>
      </c>
    </row>
    <row r="231" ht="15.75" customHeight="1">
      <c r="A231" s="4" t="s">
        <v>364</v>
      </c>
      <c r="B231" s="4" t="s">
        <v>19</v>
      </c>
      <c r="C231" s="4" t="s">
        <v>364</v>
      </c>
      <c r="D231" s="4" t="s">
        <v>19</v>
      </c>
      <c r="E231" s="4">
        <v>14.0</v>
      </c>
      <c r="F231" s="4">
        <v>774.0</v>
      </c>
      <c r="G231" s="4">
        <v>3.0</v>
      </c>
      <c r="H231" s="4">
        <v>43.0</v>
      </c>
    </row>
    <row r="232" ht="15.75" customHeight="1">
      <c r="A232" s="4" t="s">
        <v>365</v>
      </c>
      <c r="B232" s="4" t="s">
        <v>16</v>
      </c>
    </row>
    <row r="233" ht="15.75" customHeight="1">
      <c r="A233" s="4" t="s">
        <v>367</v>
      </c>
      <c r="B233" s="4" t="s">
        <v>19</v>
      </c>
    </row>
    <row r="234" ht="15.75" customHeight="1">
      <c r="A234" s="4" t="s">
        <v>368</v>
      </c>
      <c r="B234" s="4" t="s">
        <v>64</v>
      </c>
    </row>
    <row r="235" ht="15.75" customHeight="1">
      <c r="A235" s="4" t="s">
        <v>370</v>
      </c>
      <c r="B235" s="4" t="s">
        <v>52</v>
      </c>
      <c r="C235" s="4" t="s">
        <v>370</v>
      </c>
      <c r="D235" s="4" t="s">
        <v>492</v>
      </c>
      <c r="E235" s="4">
        <v>9.0</v>
      </c>
      <c r="F235" s="4">
        <v>0.0</v>
      </c>
      <c r="G235" s="4">
        <v>126.0</v>
      </c>
      <c r="H235" s="4">
        <v>165.0</v>
      </c>
    </row>
    <row r="236" ht="15.75" customHeight="1">
      <c r="A236" s="4" t="s">
        <v>372</v>
      </c>
      <c r="B236" s="4" t="s">
        <v>61</v>
      </c>
      <c r="C236" s="4" t="s">
        <v>372</v>
      </c>
      <c r="D236" s="4" t="s">
        <v>61</v>
      </c>
      <c r="E236" s="4">
        <v>1.0</v>
      </c>
      <c r="F236" s="4">
        <v>6.0</v>
      </c>
      <c r="G236" s="4">
        <v>0.0</v>
      </c>
      <c r="H236" s="4">
        <v>0.0</v>
      </c>
    </row>
    <row r="237" ht="15.75" customHeight="1">
      <c r="A237" s="4" t="s">
        <v>373</v>
      </c>
      <c r="B237" s="4" t="s">
        <v>19</v>
      </c>
    </row>
    <row r="238" ht="15.75" customHeight="1">
      <c r="A238" s="4" t="s">
        <v>375</v>
      </c>
      <c r="B238" s="4" t="s">
        <v>19</v>
      </c>
    </row>
    <row r="239" ht="15.75" customHeight="1">
      <c r="A239" s="4" t="s">
        <v>376</v>
      </c>
      <c r="B239" s="4" t="s">
        <v>13</v>
      </c>
      <c r="C239" s="4" t="s">
        <v>376</v>
      </c>
      <c r="D239" s="4" t="s">
        <v>489</v>
      </c>
      <c r="E239" s="4">
        <v>1.0</v>
      </c>
      <c r="F239" s="4">
        <v>0.0</v>
      </c>
      <c r="G239" s="4">
        <v>15.0</v>
      </c>
      <c r="H239" s="4">
        <v>1.0</v>
      </c>
    </row>
    <row r="240" ht="15.75" customHeight="1">
      <c r="A240" s="4" t="s">
        <v>377</v>
      </c>
      <c r="B240" s="4" t="s">
        <v>37</v>
      </c>
    </row>
    <row r="241" ht="15.75" customHeight="1">
      <c r="A241" s="4" t="s">
        <v>378</v>
      </c>
      <c r="B241" s="4" t="s">
        <v>16</v>
      </c>
    </row>
    <row r="242" ht="15.75" customHeight="1">
      <c r="A242" s="4" t="s">
        <v>379</v>
      </c>
      <c r="B242" s="4" t="s">
        <v>35</v>
      </c>
    </row>
    <row r="243" ht="15.75" customHeight="1">
      <c r="A243" s="4" t="s">
        <v>380</v>
      </c>
      <c r="B243" s="4" t="s">
        <v>169</v>
      </c>
      <c r="C243" s="4" t="s">
        <v>380</v>
      </c>
      <c r="D243" s="4" t="s">
        <v>169</v>
      </c>
      <c r="E243" s="4">
        <v>15.0</v>
      </c>
      <c r="F243" s="4">
        <v>0.0</v>
      </c>
      <c r="G243" s="4">
        <v>20.0</v>
      </c>
      <c r="H243" s="4">
        <v>286.0</v>
      </c>
    </row>
    <row r="244" ht="15.75" customHeight="1">
      <c r="A244" s="4" t="s">
        <v>381</v>
      </c>
      <c r="B244" s="4" t="s">
        <v>22</v>
      </c>
      <c r="C244" s="4" t="s">
        <v>381</v>
      </c>
      <c r="D244" s="4" t="s">
        <v>22</v>
      </c>
      <c r="E244" s="4">
        <v>13.0</v>
      </c>
      <c r="F244" s="4">
        <v>0.0</v>
      </c>
      <c r="G244" s="4">
        <v>548.0</v>
      </c>
      <c r="H244" s="4">
        <v>45.0</v>
      </c>
    </row>
    <row r="245" ht="15.75" customHeight="1">
      <c r="A245" s="4" t="s">
        <v>382</v>
      </c>
      <c r="B245" s="4" t="s">
        <v>169</v>
      </c>
      <c r="C245" s="4" t="s">
        <v>382</v>
      </c>
      <c r="D245" s="4" t="s">
        <v>169</v>
      </c>
      <c r="E245" s="4">
        <v>16.0</v>
      </c>
      <c r="F245" s="4">
        <v>0.0</v>
      </c>
      <c r="G245" s="4">
        <v>473.0</v>
      </c>
      <c r="H245" s="4">
        <v>270.0</v>
      </c>
    </row>
    <row r="246" ht="15.75" customHeight="1">
      <c r="A246" s="4" t="s">
        <v>383</v>
      </c>
      <c r="B246" s="4" t="s">
        <v>22</v>
      </c>
      <c r="C246" s="4" t="s">
        <v>383</v>
      </c>
      <c r="D246" s="4" t="s">
        <v>22</v>
      </c>
      <c r="E246" s="4">
        <v>11.0</v>
      </c>
      <c r="F246" s="4">
        <v>0.0</v>
      </c>
      <c r="G246" s="4">
        <v>618.0</v>
      </c>
      <c r="H246" s="4">
        <v>28.0</v>
      </c>
    </row>
    <row r="247" ht="15.75" customHeight="1">
      <c r="A247" s="4" t="s">
        <v>385</v>
      </c>
      <c r="B247" s="4" t="s">
        <v>35</v>
      </c>
      <c r="C247" s="4" t="s">
        <v>385</v>
      </c>
      <c r="D247" s="4" t="s">
        <v>489</v>
      </c>
      <c r="E247" s="4">
        <v>12.0</v>
      </c>
      <c r="F247" s="4">
        <v>0.0</v>
      </c>
      <c r="G247" s="4">
        <v>69.0</v>
      </c>
      <c r="H247" s="4">
        <v>211.0</v>
      </c>
    </row>
    <row r="248" ht="15.75" customHeight="1">
      <c r="A248" s="4" t="s">
        <v>386</v>
      </c>
      <c r="B248" s="4" t="s">
        <v>37</v>
      </c>
      <c r="C248" s="4" t="s">
        <v>386</v>
      </c>
      <c r="D248" s="4" t="s">
        <v>37</v>
      </c>
      <c r="E248" s="4">
        <v>2.0</v>
      </c>
      <c r="F248" s="4">
        <v>0.0</v>
      </c>
      <c r="G248" s="4">
        <v>0.0</v>
      </c>
      <c r="H248" s="4">
        <v>15.0</v>
      </c>
    </row>
    <row r="249" ht="15.75" customHeight="1">
      <c r="A249" s="4" t="s">
        <v>387</v>
      </c>
      <c r="B249" s="4" t="s">
        <v>22</v>
      </c>
      <c r="C249" s="4" t="s">
        <v>387</v>
      </c>
      <c r="D249" s="4" t="s">
        <v>22</v>
      </c>
      <c r="E249" s="4">
        <v>14.0</v>
      </c>
      <c r="F249" s="4">
        <v>0.0</v>
      </c>
      <c r="G249" s="4">
        <v>533.0</v>
      </c>
      <c r="H249" s="4">
        <v>52.0</v>
      </c>
    </row>
    <row r="250" ht="15.75" customHeight="1">
      <c r="A250" s="4" t="s">
        <v>388</v>
      </c>
      <c r="B250" s="4" t="s">
        <v>19</v>
      </c>
      <c r="C250" s="4" t="s">
        <v>388</v>
      </c>
      <c r="D250" s="4" t="s">
        <v>19</v>
      </c>
      <c r="E250" s="4">
        <v>8.0</v>
      </c>
      <c r="F250" s="4">
        <v>252.0</v>
      </c>
      <c r="G250" s="4">
        <v>0.0</v>
      </c>
      <c r="H250" s="4">
        <v>77.0</v>
      </c>
    </row>
    <row r="251" ht="15.75" customHeight="1">
      <c r="A251" s="4" t="s">
        <v>389</v>
      </c>
      <c r="B251" s="4" t="s">
        <v>43</v>
      </c>
    </row>
    <row r="252" ht="15.75" customHeight="1">
      <c r="A252" s="4" t="s">
        <v>390</v>
      </c>
      <c r="B252" s="4" t="s">
        <v>43</v>
      </c>
      <c r="C252" s="4" t="s">
        <v>390</v>
      </c>
      <c r="D252" s="4" t="s">
        <v>43</v>
      </c>
      <c r="E252" s="4">
        <v>16.0</v>
      </c>
      <c r="F252" s="4">
        <v>76.0</v>
      </c>
      <c r="G252" s="4">
        <v>0.0</v>
      </c>
      <c r="H252" s="4">
        <v>272.0</v>
      </c>
    </row>
    <row r="253" ht="15.75" customHeight="1">
      <c r="A253" s="4" t="s">
        <v>391</v>
      </c>
      <c r="B253" s="4" t="s">
        <v>64</v>
      </c>
    </row>
    <row r="254" ht="15.75" customHeight="1">
      <c r="A254" s="4" t="s">
        <v>393</v>
      </c>
      <c r="B254" s="4" t="s">
        <v>13</v>
      </c>
    </row>
    <row r="255" ht="15.75" customHeight="1">
      <c r="A255" s="4" t="s">
        <v>394</v>
      </c>
      <c r="B255" s="4" t="s">
        <v>16</v>
      </c>
      <c r="C255" s="4" t="s">
        <v>394</v>
      </c>
      <c r="D255" s="4" t="s">
        <v>16</v>
      </c>
      <c r="E255" s="4">
        <v>14.0</v>
      </c>
      <c r="F255" s="4">
        <v>0.0</v>
      </c>
      <c r="G255" s="4">
        <v>287.0</v>
      </c>
      <c r="H255" s="4">
        <v>88.0</v>
      </c>
    </row>
    <row r="256" ht="15.75" customHeight="1">
      <c r="A256" s="4" t="s">
        <v>395</v>
      </c>
      <c r="B256" s="4" t="s">
        <v>22</v>
      </c>
      <c r="C256" s="4" t="s">
        <v>395</v>
      </c>
      <c r="D256" s="4" t="s">
        <v>491</v>
      </c>
      <c r="E256" s="4">
        <v>15.0</v>
      </c>
      <c r="F256" s="4">
        <v>0.0</v>
      </c>
      <c r="G256" s="4">
        <v>534.0</v>
      </c>
      <c r="H256" s="4">
        <v>60.0</v>
      </c>
    </row>
    <row r="257" ht="15.75" customHeight="1">
      <c r="A257" s="4" t="s">
        <v>396</v>
      </c>
      <c r="B257" s="4" t="s">
        <v>22</v>
      </c>
      <c r="C257" s="4" t="s">
        <v>396</v>
      </c>
      <c r="D257" s="4" t="s">
        <v>491</v>
      </c>
      <c r="E257" s="4">
        <v>10.0</v>
      </c>
      <c r="F257" s="4">
        <v>0.0</v>
      </c>
      <c r="G257" s="4">
        <f>26+32</f>
        <v>58</v>
      </c>
      <c r="H257" s="4">
        <f>27+22</f>
        <v>49</v>
      </c>
      <c r="I257" s="25" t="s">
        <v>396</v>
      </c>
      <c r="J257" s="25" t="s">
        <v>491</v>
      </c>
      <c r="K257" s="25">
        <v>6.0</v>
      </c>
      <c r="L257" s="25">
        <v>0.0</v>
      </c>
      <c r="M257" s="26">
        <v>0.0</v>
      </c>
      <c r="N257" s="25">
        <v>32.0</v>
      </c>
      <c r="O257" s="27">
        <v>0.0305</v>
      </c>
      <c r="P257" s="25">
        <v>22.0</v>
      </c>
      <c r="Q257" s="27">
        <v>0.0463</v>
      </c>
    </row>
    <row r="258" ht="15.75" customHeight="1">
      <c r="A258" s="4" t="s">
        <v>397</v>
      </c>
      <c r="B258" s="4" t="s">
        <v>82</v>
      </c>
      <c r="C258" s="4" t="s">
        <v>397</v>
      </c>
      <c r="D258" s="4" t="s">
        <v>82</v>
      </c>
      <c r="E258" s="4">
        <v>12.0</v>
      </c>
      <c r="F258" s="4">
        <v>16.0</v>
      </c>
      <c r="G258" s="4">
        <v>0.0</v>
      </c>
      <c r="H258" s="4">
        <v>43.0</v>
      </c>
    </row>
    <row r="259" ht="15.75" customHeight="1">
      <c r="A259" s="4" t="s">
        <v>398</v>
      </c>
      <c r="B259" s="4" t="s">
        <v>52</v>
      </c>
      <c r="C259" s="4" t="s">
        <v>398</v>
      </c>
      <c r="D259" s="4" t="s">
        <v>169</v>
      </c>
      <c r="E259" s="4">
        <v>11.0</v>
      </c>
      <c r="F259" s="4">
        <v>0.0</v>
      </c>
      <c r="G259" s="4">
        <v>770.0</v>
      </c>
      <c r="H259" s="4">
        <v>73.0</v>
      </c>
    </row>
    <row r="260" ht="15.75" customHeight="1">
      <c r="A260" s="4" t="s">
        <v>399</v>
      </c>
      <c r="B260" s="4" t="s">
        <v>19</v>
      </c>
    </row>
    <row r="261" ht="15.75" customHeight="1">
      <c r="A261" s="4" t="s">
        <v>400</v>
      </c>
      <c r="B261" s="4" t="s">
        <v>64</v>
      </c>
    </row>
    <row r="262" ht="15.75" customHeight="1">
      <c r="A262" s="4" t="s">
        <v>401</v>
      </c>
      <c r="B262" s="4" t="s">
        <v>19</v>
      </c>
    </row>
    <row r="263" ht="15.75" customHeight="1">
      <c r="A263" s="4" t="s">
        <v>402</v>
      </c>
      <c r="B263" s="4" t="s">
        <v>19</v>
      </c>
      <c r="C263" s="4" t="s">
        <v>402</v>
      </c>
      <c r="D263" s="4" t="s">
        <v>19</v>
      </c>
      <c r="E263" s="4">
        <v>16.0</v>
      </c>
      <c r="F263" s="4">
        <v>741.0</v>
      </c>
      <c r="G263" s="4">
        <v>0.0</v>
      </c>
      <c r="H263" s="4">
        <v>88.0</v>
      </c>
    </row>
    <row r="264" ht="15.75" customHeight="1">
      <c r="A264" s="4" t="s">
        <v>403</v>
      </c>
      <c r="B264" s="4" t="s">
        <v>19</v>
      </c>
      <c r="C264" s="4" t="s">
        <v>403</v>
      </c>
      <c r="D264" s="4" t="s">
        <v>19</v>
      </c>
      <c r="E264" s="4">
        <v>16.0</v>
      </c>
      <c r="F264" s="4">
        <v>791.0</v>
      </c>
      <c r="G264" s="4">
        <v>0.0</v>
      </c>
      <c r="H264" s="4">
        <v>3.0</v>
      </c>
    </row>
    <row r="265" ht="15.75" customHeight="1">
      <c r="A265" s="4" t="s">
        <v>404</v>
      </c>
      <c r="B265" s="4" t="s">
        <v>64</v>
      </c>
      <c r="C265" s="4" t="s">
        <v>404</v>
      </c>
      <c r="D265" s="4" t="s">
        <v>490</v>
      </c>
      <c r="E265" s="4">
        <v>13.0</v>
      </c>
      <c r="F265" s="4">
        <v>928.0</v>
      </c>
      <c r="G265" s="4">
        <v>0.0</v>
      </c>
      <c r="H265" s="4">
        <v>12.0</v>
      </c>
    </row>
    <row r="266" ht="15.75" customHeight="1">
      <c r="A266" s="4" t="s">
        <v>406</v>
      </c>
      <c r="B266" s="4" t="s">
        <v>16</v>
      </c>
    </row>
    <row r="267" ht="15.75" customHeight="1">
      <c r="A267" s="4" t="s">
        <v>407</v>
      </c>
      <c r="B267" s="4" t="s">
        <v>16</v>
      </c>
      <c r="C267" s="4" t="s">
        <v>407</v>
      </c>
      <c r="D267" s="4" t="s">
        <v>16</v>
      </c>
      <c r="E267" s="4">
        <v>1.0</v>
      </c>
      <c r="F267" s="4">
        <v>0.0</v>
      </c>
      <c r="G267" s="4">
        <v>0.0</v>
      </c>
      <c r="H267" s="4">
        <v>3.0</v>
      </c>
    </row>
    <row r="268" ht="15.75" customHeight="1">
      <c r="A268" s="4" t="s">
        <v>408</v>
      </c>
      <c r="B268" s="4" t="s">
        <v>43</v>
      </c>
      <c r="C268" s="4" t="s">
        <v>408</v>
      </c>
      <c r="D268" s="4" t="s">
        <v>43</v>
      </c>
      <c r="E268" s="4">
        <v>16.0</v>
      </c>
      <c r="F268" s="4">
        <v>470.0</v>
      </c>
      <c r="G268" s="4">
        <v>0.0</v>
      </c>
      <c r="H268" s="4">
        <v>106.0</v>
      </c>
    </row>
    <row r="269" ht="15.75" customHeight="1">
      <c r="A269" s="4" t="s">
        <v>409</v>
      </c>
      <c r="B269" s="4" t="s">
        <v>13</v>
      </c>
    </row>
    <row r="270" ht="15.75" customHeight="1">
      <c r="A270" s="4" t="s">
        <v>410</v>
      </c>
      <c r="B270" s="4" t="s">
        <v>67</v>
      </c>
      <c r="C270" s="4" t="s">
        <v>410</v>
      </c>
      <c r="D270" s="4" t="s">
        <v>67</v>
      </c>
      <c r="E270" s="4">
        <v>16.0</v>
      </c>
      <c r="F270" s="4">
        <v>268.0</v>
      </c>
      <c r="G270" s="4">
        <v>0.0</v>
      </c>
      <c r="H270" s="4">
        <v>234.0</v>
      </c>
    </row>
    <row r="271" ht="15.75" customHeight="1">
      <c r="A271" s="4" t="s">
        <v>412</v>
      </c>
      <c r="B271" s="4" t="s">
        <v>52</v>
      </c>
      <c r="C271" s="4" t="s">
        <v>412</v>
      </c>
      <c r="D271" s="4" t="s">
        <v>169</v>
      </c>
      <c r="E271" s="4">
        <v>16.0</v>
      </c>
      <c r="F271" s="4">
        <v>0.0</v>
      </c>
      <c r="G271" s="4">
        <v>755.0</v>
      </c>
      <c r="H271" s="4">
        <v>148.0</v>
      </c>
    </row>
    <row r="272" ht="15.75" customHeight="1">
      <c r="A272" s="4" t="s">
        <v>413</v>
      </c>
      <c r="B272" s="4" t="s">
        <v>37</v>
      </c>
      <c r="C272" s="4" t="s">
        <v>413</v>
      </c>
      <c r="D272" s="4" t="s">
        <v>19</v>
      </c>
      <c r="E272" s="4">
        <v>3.0</v>
      </c>
      <c r="F272" s="4">
        <v>4.0</v>
      </c>
      <c r="G272" s="4">
        <v>0.0</v>
      </c>
      <c r="H272" s="4">
        <v>35.0</v>
      </c>
    </row>
    <row r="273" ht="15.75" customHeight="1">
      <c r="A273" s="4" t="s">
        <v>414</v>
      </c>
      <c r="B273" s="4" t="s">
        <v>40</v>
      </c>
    </row>
    <row r="274" ht="15.75" customHeight="1">
      <c r="A274" s="4" t="s">
        <v>415</v>
      </c>
      <c r="B274" s="4" t="s">
        <v>82</v>
      </c>
      <c r="C274" s="4" t="s">
        <v>415</v>
      </c>
      <c r="D274" s="4" t="s">
        <v>82</v>
      </c>
      <c r="E274" s="4">
        <v>16.0</v>
      </c>
      <c r="F274" s="4">
        <v>1029.0</v>
      </c>
      <c r="G274" s="4">
        <v>0.0</v>
      </c>
      <c r="H274" s="4">
        <v>57.0</v>
      </c>
    </row>
    <row r="275" ht="15.75" customHeight="1">
      <c r="A275" s="4" t="s">
        <v>416</v>
      </c>
      <c r="B275" s="4" t="s">
        <v>97</v>
      </c>
      <c r="C275" s="4" t="s">
        <v>416</v>
      </c>
      <c r="D275" s="4" t="s">
        <v>97</v>
      </c>
      <c r="E275" s="4">
        <v>16.0</v>
      </c>
      <c r="F275" s="4">
        <v>923.0</v>
      </c>
      <c r="G275" s="4">
        <v>0.0</v>
      </c>
      <c r="H275" s="4">
        <v>78.0</v>
      </c>
    </row>
    <row r="276" ht="15.75" customHeight="1">
      <c r="A276" s="4" t="s">
        <v>417</v>
      </c>
      <c r="B276" s="4" t="s">
        <v>35</v>
      </c>
    </row>
    <row r="277" ht="15.75" customHeight="1">
      <c r="A277" s="4" t="s">
        <v>418</v>
      </c>
      <c r="B277" s="4" t="s">
        <v>35</v>
      </c>
    </row>
    <row r="278" ht="15.75" customHeight="1">
      <c r="A278" s="4" t="s">
        <v>420</v>
      </c>
      <c r="B278" s="4" t="s">
        <v>61</v>
      </c>
    </row>
    <row r="279" ht="15.75" customHeight="1">
      <c r="A279" s="4" t="s">
        <v>421</v>
      </c>
      <c r="B279" s="4" t="s">
        <v>97</v>
      </c>
      <c r="C279" s="4" t="s">
        <v>421</v>
      </c>
      <c r="D279" s="4" t="s">
        <v>97</v>
      </c>
      <c r="E279" s="4">
        <v>13.0</v>
      </c>
      <c r="F279" s="4">
        <v>750.0</v>
      </c>
      <c r="G279" s="4">
        <v>0.0</v>
      </c>
      <c r="H279" s="4">
        <v>0.0</v>
      </c>
    </row>
    <row r="280" ht="15.75" customHeight="1">
      <c r="A280" s="4" t="s">
        <v>422</v>
      </c>
      <c r="B280" s="4" t="s">
        <v>61</v>
      </c>
    </row>
    <row r="281" ht="15.75" customHeight="1">
      <c r="A281" s="4" t="s">
        <v>423</v>
      </c>
      <c r="B281" s="4" t="s">
        <v>16</v>
      </c>
      <c r="C281" s="4" t="s">
        <v>423</v>
      </c>
      <c r="D281" s="4" t="s">
        <v>52</v>
      </c>
      <c r="E281" s="4">
        <v>14.0</v>
      </c>
      <c r="F281" s="4">
        <v>0.0</v>
      </c>
      <c r="G281" s="4">
        <v>885.0</v>
      </c>
      <c r="H281" s="4">
        <v>113.0</v>
      </c>
    </row>
    <row r="282" ht="15.75" customHeight="1">
      <c r="A282" s="4" t="s">
        <v>424</v>
      </c>
      <c r="B282" s="4" t="s">
        <v>19</v>
      </c>
    </row>
    <row r="283" ht="15.75" customHeight="1">
      <c r="A283" s="4" t="s">
        <v>426</v>
      </c>
      <c r="B283" s="4" t="s">
        <v>97</v>
      </c>
      <c r="C283" s="4" t="s">
        <v>426</v>
      </c>
      <c r="D283" s="4" t="s">
        <v>97</v>
      </c>
      <c r="E283" s="4">
        <v>14.0</v>
      </c>
      <c r="F283" s="4">
        <v>468.0</v>
      </c>
      <c r="G283" s="4">
        <v>0.0</v>
      </c>
      <c r="H283" s="4">
        <v>107.0</v>
      </c>
    </row>
    <row r="284" ht="15.75" customHeight="1">
      <c r="A284" s="4" t="s">
        <v>428</v>
      </c>
      <c r="B284" s="4" t="s">
        <v>64</v>
      </c>
    </row>
    <row r="285" ht="15.75" customHeight="1">
      <c r="A285" s="4" t="s">
        <v>429</v>
      </c>
      <c r="B285" s="4" t="s">
        <v>16</v>
      </c>
      <c r="C285" s="4" t="s">
        <v>429</v>
      </c>
      <c r="D285" s="4" t="s">
        <v>16</v>
      </c>
      <c r="E285" s="4">
        <v>2.0</v>
      </c>
      <c r="F285" s="4">
        <v>0.0</v>
      </c>
      <c r="G285" s="4">
        <v>30.0</v>
      </c>
      <c r="H285" s="4">
        <v>12.0</v>
      </c>
    </row>
    <row r="286" ht="15.75" customHeight="1">
      <c r="A286" s="4" t="s">
        <v>430</v>
      </c>
      <c r="B286" s="4" t="s">
        <v>37</v>
      </c>
      <c r="C286" s="4" t="s">
        <v>430</v>
      </c>
      <c r="D286" s="4" t="s">
        <v>37</v>
      </c>
      <c r="E286" s="4">
        <v>16.0</v>
      </c>
      <c r="F286" s="4">
        <v>0.0</v>
      </c>
      <c r="G286" s="4">
        <v>671.0</v>
      </c>
      <c r="H286" s="4">
        <v>82.0</v>
      </c>
    </row>
    <row r="287" ht="15.75" customHeight="1">
      <c r="A287" s="4" t="s">
        <v>431</v>
      </c>
      <c r="B287" s="4" t="s">
        <v>16</v>
      </c>
      <c r="C287" s="4" t="s">
        <v>431</v>
      </c>
      <c r="D287" s="4" t="s">
        <v>16</v>
      </c>
      <c r="E287" s="4">
        <v>16.0</v>
      </c>
      <c r="F287" s="4">
        <v>0.0</v>
      </c>
      <c r="G287" s="4">
        <v>1015.0</v>
      </c>
      <c r="H287" s="4">
        <v>23.0</v>
      </c>
    </row>
    <row r="288" ht="15.75" customHeight="1">
      <c r="A288" s="4" t="s">
        <v>432</v>
      </c>
      <c r="B288" s="4" t="s">
        <v>61</v>
      </c>
    </row>
    <row r="289" ht="15.75" customHeight="1">
      <c r="A289" s="4" t="s">
        <v>434</v>
      </c>
      <c r="B289" s="4" t="s">
        <v>43</v>
      </c>
      <c r="C289" s="4" t="s">
        <v>434</v>
      </c>
      <c r="D289" s="4" t="s">
        <v>43</v>
      </c>
      <c r="E289" s="4">
        <v>8.0</v>
      </c>
      <c r="F289" s="4">
        <v>140.0</v>
      </c>
      <c r="G289" s="4">
        <v>0.0</v>
      </c>
      <c r="H289" s="4">
        <v>48.0</v>
      </c>
    </row>
    <row r="290" ht="15.75" customHeight="1">
      <c r="A290" s="4" t="s">
        <v>436</v>
      </c>
      <c r="B290" s="4" t="s">
        <v>40</v>
      </c>
    </row>
    <row r="291" ht="15.75" customHeight="1">
      <c r="A291" s="4" t="s">
        <v>437</v>
      </c>
      <c r="B291" s="4" t="s">
        <v>67</v>
      </c>
    </row>
    <row r="292" ht="15.75" customHeight="1">
      <c r="A292" s="4" t="s">
        <v>438</v>
      </c>
      <c r="B292" s="4" t="s">
        <v>97</v>
      </c>
      <c r="C292" s="4" t="s">
        <v>438</v>
      </c>
      <c r="D292" s="4" t="s">
        <v>97</v>
      </c>
      <c r="E292" s="4">
        <v>15.0</v>
      </c>
      <c r="F292" s="4">
        <v>789.0</v>
      </c>
      <c r="G292" s="4">
        <v>0.0</v>
      </c>
      <c r="H292" s="4">
        <v>83.0</v>
      </c>
    </row>
    <row r="293" ht="15.75" customHeight="1">
      <c r="A293" s="4" t="s">
        <v>439</v>
      </c>
      <c r="B293" s="4" t="s">
        <v>67</v>
      </c>
      <c r="C293" s="4" t="s">
        <v>439</v>
      </c>
      <c r="D293" s="4" t="s">
        <v>67</v>
      </c>
      <c r="E293" s="4">
        <v>16.0</v>
      </c>
      <c r="F293" s="4">
        <v>220.0</v>
      </c>
      <c r="G293" s="4">
        <v>0.0</v>
      </c>
      <c r="H293" s="4">
        <v>128.0</v>
      </c>
    </row>
    <row r="294" ht="15.75" customHeight="1">
      <c r="A294" s="4" t="s">
        <v>440</v>
      </c>
      <c r="B294" s="4" t="s">
        <v>35</v>
      </c>
    </row>
    <row r="295" ht="15.75" customHeight="1">
      <c r="A295" s="4" t="s">
        <v>441</v>
      </c>
      <c r="B295" s="4" t="s">
        <v>52</v>
      </c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>
      <c r="C328" s="36"/>
      <c r="D328" s="36"/>
      <c r="E328" s="36"/>
      <c r="F328" s="36"/>
      <c r="G328" s="36"/>
      <c r="H328" s="36"/>
    </row>
    <row r="329" ht="15.75" customHeight="1">
      <c r="C329" s="35"/>
      <c r="D329" s="35"/>
      <c r="E329" s="35"/>
      <c r="F329" s="35"/>
      <c r="G329" s="35"/>
      <c r="H329" s="35"/>
    </row>
    <row r="330" ht="15.75" customHeight="1">
      <c r="C330" s="46"/>
      <c r="D330" s="46"/>
      <c r="E330" s="46"/>
      <c r="F330" s="46"/>
      <c r="G330" s="46"/>
      <c r="H330" s="46"/>
    </row>
    <row r="331" ht="15.75" customHeight="1">
      <c r="C331" s="47"/>
      <c r="D331" s="47"/>
      <c r="E331" s="47"/>
      <c r="F331" s="47"/>
      <c r="G331" s="47"/>
      <c r="H331" s="47"/>
    </row>
    <row r="332" ht="15.75" customHeight="1">
      <c r="C332" s="47"/>
      <c r="D332" s="47"/>
      <c r="E332" s="47"/>
      <c r="F332" s="47"/>
      <c r="G332" s="47"/>
      <c r="H332" s="47"/>
    </row>
    <row r="333" ht="15.75" customHeight="1">
      <c r="C333" s="47"/>
      <c r="D333" s="47"/>
      <c r="E333" s="47"/>
      <c r="F333" s="47"/>
      <c r="G333" s="47"/>
      <c r="H333" s="47"/>
    </row>
    <row r="334" ht="15.75" customHeight="1">
      <c r="C334" s="43"/>
      <c r="D334" s="43"/>
      <c r="E334" s="43"/>
      <c r="F334" s="43"/>
      <c r="G334" s="43"/>
      <c r="H334" s="43"/>
    </row>
    <row r="335" ht="15.75" customHeight="1">
      <c r="C335" s="39"/>
      <c r="D335" s="39"/>
      <c r="E335" s="39"/>
      <c r="F335" s="39"/>
      <c r="G335" s="39"/>
      <c r="H335" s="39"/>
    </row>
    <row r="336" ht="15.75" customHeight="1">
      <c r="C336" s="46"/>
      <c r="D336" s="46"/>
      <c r="E336" s="46"/>
      <c r="F336" s="46"/>
      <c r="G336" s="46"/>
      <c r="H336" s="46"/>
    </row>
    <row r="337" ht="15.75" customHeight="1">
      <c r="C337" s="48"/>
      <c r="D337" s="48"/>
      <c r="E337" s="48"/>
      <c r="F337" s="48"/>
      <c r="G337" s="48"/>
      <c r="H337" s="48"/>
    </row>
    <row r="338" ht="15.75" customHeight="1">
      <c r="C338" s="34"/>
      <c r="D338" s="34"/>
      <c r="E338" s="34"/>
      <c r="F338" s="34"/>
      <c r="G338" s="34"/>
      <c r="H338" s="34"/>
    </row>
    <row r="339" ht="15.75" customHeight="1">
      <c r="C339" s="49"/>
      <c r="D339" s="49"/>
      <c r="E339" s="49"/>
      <c r="F339" s="49"/>
      <c r="G339" s="49"/>
      <c r="H339" s="49"/>
    </row>
    <row r="340" ht="15.75" customHeight="1">
      <c r="C340" s="41"/>
      <c r="D340" s="41"/>
      <c r="E340" s="41"/>
      <c r="F340" s="41"/>
      <c r="G340" s="41"/>
      <c r="H340" s="41"/>
    </row>
    <row r="341" ht="15.75" customHeight="1">
      <c r="C341" s="41"/>
      <c r="D341" s="41"/>
      <c r="E341" s="41"/>
      <c r="F341" s="41"/>
      <c r="G341" s="41"/>
      <c r="H341" s="41"/>
    </row>
    <row r="342" ht="15.75" customHeight="1">
      <c r="C342" s="43"/>
      <c r="D342" s="43"/>
      <c r="E342" s="43"/>
      <c r="F342" s="43"/>
      <c r="G342" s="43"/>
      <c r="H342" s="43"/>
    </row>
    <row r="343" ht="15.75" customHeight="1">
      <c r="C343" s="46"/>
      <c r="D343" s="46"/>
      <c r="E343" s="46"/>
      <c r="F343" s="46"/>
      <c r="G343" s="46"/>
      <c r="H343" s="46"/>
    </row>
    <row r="344" ht="15.75" customHeight="1">
      <c r="C344" s="45"/>
      <c r="D344" s="45"/>
      <c r="E344" s="45"/>
      <c r="F344" s="45"/>
      <c r="G344" s="45"/>
      <c r="H344" s="45"/>
    </row>
    <row r="345" ht="15.75" customHeight="1">
      <c r="C345" s="47"/>
      <c r="D345" s="47"/>
      <c r="E345" s="47"/>
      <c r="F345" s="47"/>
      <c r="G345" s="47"/>
      <c r="H345" s="47"/>
    </row>
    <row r="346" ht="15.75" customHeight="1">
      <c r="C346" s="49"/>
      <c r="D346" s="49"/>
      <c r="E346" s="49"/>
      <c r="F346" s="49"/>
      <c r="G346" s="49"/>
      <c r="H346" s="49"/>
    </row>
    <row r="347" ht="15.75" customHeight="1">
      <c r="C347" s="50"/>
      <c r="D347" s="50"/>
      <c r="E347" s="50"/>
      <c r="F347" s="50"/>
      <c r="G347" s="50"/>
      <c r="H347" s="50"/>
    </row>
    <row r="348" ht="15.75" customHeight="1">
      <c r="C348" s="45"/>
      <c r="D348" s="45"/>
      <c r="E348" s="45"/>
      <c r="F348" s="45"/>
      <c r="G348" s="45"/>
      <c r="H348" s="45"/>
    </row>
    <row r="349" ht="15.75" customHeight="1">
      <c r="C349" s="51"/>
      <c r="D349" s="51"/>
      <c r="E349" s="51"/>
      <c r="F349" s="51"/>
      <c r="G349" s="51"/>
      <c r="H349" s="51"/>
    </row>
    <row r="350" ht="15.75" customHeight="1">
      <c r="C350" s="38"/>
      <c r="D350" s="38"/>
      <c r="E350" s="38"/>
      <c r="F350" s="38"/>
      <c r="G350" s="38"/>
      <c r="H350" s="38"/>
    </row>
    <row r="351" ht="15.75" customHeight="1">
      <c r="C351" s="49"/>
      <c r="D351" s="49"/>
      <c r="E351" s="49"/>
      <c r="F351" s="49"/>
      <c r="G351" s="49"/>
      <c r="H351" s="49"/>
    </row>
    <row r="352" ht="15.75" customHeight="1">
      <c r="C352" s="52"/>
      <c r="D352" s="52"/>
      <c r="E352" s="52"/>
      <c r="F352" s="52"/>
      <c r="G352" s="52"/>
      <c r="H352" s="52"/>
    </row>
    <row r="353" ht="15.75" customHeight="1">
      <c r="C353" s="50"/>
      <c r="D353" s="50"/>
      <c r="E353" s="50"/>
      <c r="F353" s="50"/>
      <c r="G353" s="50"/>
      <c r="H353" s="50"/>
    </row>
    <row r="354" ht="15.75" customHeight="1">
      <c r="C354" s="49"/>
      <c r="D354" s="49"/>
      <c r="E354" s="49"/>
      <c r="F354" s="49"/>
      <c r="G354" s="49"/>
      <c r="H354" s="49"/>
    </row>
    <row r="355" ht="15.75" customHeight="1">
      <c r="C355" s="48"/>
      <c r="D355" s="48"/>
      <c r="E355" s="48"/>
      <c r="F355" s="48"/>
      <c r="G355" s="48"/>
      <c r="H355" s="48"/>
    </row>
    <row r="356" ht="15.75" customHeight="1">
      <c r="C356" s="34"/>
      <c r="D356" s="34"/>
      <c r="E356" s="34"/>
      <c r="F356" s="34"/>
      <c r="G356" s="34"/>
      <c r="H356" s="34"/>
    </row>
    <row r="357" ht="15.75" customHeight="1">
      <c r="C357" s="35"/>
      <c r="D357" s="35"/>
      <c r="E357" s="35"/>
      <c r="F357" s="35"/>
      <c r="G357" s="35"/>
      <c r="H357" s="35"/>
    </row>
    <row r="358" ht="15.75" customHeight="1">
      <c r="C358" s="35"/>
      <c r="D358" s="35"/>
      <c r="E358" s="35"/>
      <c r="F358" s="35"/>
      <c r="G358" s="35"/>
      <c r="H358" s="35"/>
    </row>
    <row r="359" ht="15.75" customHeight="1">
      <c r="C359" s="38"/>
      <c r="D359" s="38"/>
      <c r="E359" s="38"/>
      <c r="F359" s="38"/>
      <c r="G359" s="38"/>
      <c r="H359" s="38"/>
    </row>
    <row r="360" ht="15.75" customHeight="1">
      <c r="C360" s="36"/>
      <c r="D360" s="36"/>
      <c r="E360" s="36"/>
      <c r="F360" s="36"/>
      <c r="G360" s="36"/>
      <c r="H360" s="36"/>
    </row>
    <row r="361" ht="15.75" customHeight="1">
      <c r="C361" s="51"/>
      <c r="D361" s="51"/>
      <c r="E361" s="51"/>
      <c r="F361" s="51"/>
      <c r="G361" s="51"/>
      <c r="H361" s="51"/>
    </row>
    <row r="362" ht="15.75" customHeight="1">
      <c r="C362" s="48"/>
      <c r="D362" s="48"/>
      <c r="E362" s="48"/>
      <c r="F362" s="48"/>
      <c r="G362" s="48"/>
      <c r="H362" s="48"/>
    </row>
    <row r="363" ht="15.75" customHeight="1">
      <c r="C363" s="36"/>
      <c r="D363" s="36"/>
      <c r="E363" s="36"/>
      <c r="F363" s="36"/>
      <c r="G363" s="36"/>
      <c r="H363" s="36"/>
    </row>
    <row r="364" ht="15.75" customHeight="1">
      <c r="C364" s="32"/>
      <c r="D364" s="32"/>
      <c r="E364" s="32"/>
      <c r="F364" s="32"/>
      <c r="G364" s="32"/>
      <c r="H364" s="32"/>
    </row>
    <row r="365" ht="15.75" customHeight="1">
      <c r="C365" s="40"/>
      <c r="D365" s="40"/>
      <c r="E365" s="40"/>
      <c r="F365" s="40"/>
      <c r="G365" s="40"/>
      <c r="H365" s="40"/>
    </row>
    <row r="366" ht="15.75" customHeight="1">
      <c r="C366" s="52"/>
      <c r="D366" s="52"/>
      <c r="E366" s="52"/>
      <c r="F366" s="52"/>
      <c r="G366" s="52"/>
      <c r="H366" s="52"/>
    </row>
    <row r="367" ht="15.75" customHeight="1">
      <c r="C367" s="34"/>
      <c r="D367" s="34"/>
      <c r="E367" s="34"/>
      <c r="F367" s="34"/>
      <c r="G367" s="34"/>
      <c r="H367" s="34"/>
    </row>
    <row r="368" ht="15.75" customHeight="1">
      <c r="C368" s="53"/>
      <c r="D368" s="53"/>
      <c r="E368" s="53"/>
      <c r="F368" s="53"/>
      <c r="G368" s="53"/>
      <c r="H368" s="53"/>
    </row>
    <row r="369" ht="15.75" customHeight="1">
      <c r="C369" s="49"/>
      <c r="D369" s="49"/>
      <c r="E369" s="49"/>
      <c r="F369" s="49"/>
      <c r="G369" s="49"/>
      <c r="H369" s="49"/>
    </row>
    <row r="370" ht="15.75" customHeight="1">
      <c r="C370" s="43"/>
      <c r="D370" s="43"/>
      <c r="E370" s="43"/>
      <c r="F370" s="43"/>
      <c r="G370" s="43"/>
      <c r="H370" s="43"/>
    </row>
    <row r="371" ht="15.75" customHeight="1">
      <c r="C371" s="37"/>
      <c r="D371" s="37"/>
      <c r="E371" s="37"/>
      <c r="F371" s="37"/>
      <c r="G371" s="37"/>
      <c r="H371" s="37"/>
    </row>
    <row r="372" ht="15.75" customHeight="1">
      <c r="C372" s="36"/>
      <c r="D372" s="36"/>
      <c r="E372" s="36"/>
      <c r="F372" s="36"/>
      <c r="G372" s="36"/>
      <c r="H372" s="36"/>
    </row>
    <row r="373" ht="15.75" customHeight="1">
      <c r="C373" s="35"/>
      <c r="D373" s="35"/>
      <c r="E373" s="35"/>
      <c r="F373" s="35"/>
      <c r="G373" s="35"/>
      <c r="H373" s="35"/>
    </row>
    <row r="374" ht="15.75" customHeight="1">
      <c r="C374" s="54"/>
      <c r="D374" s="54"/>
      <c r="E374" s="54"/>
      <c r="F374" s="54"/>
      <c r="G374" s="54"/>
      <c r="H374" s="54"/>
    </row>
    <row r="375" ht="15.75" customHeight="1">
      <c r="C375" s="45"/>
      <c r="D375" s="45"/>
      <c r="E375" s="45"/>
      <c r="F375" s="45"/>
      <c r="G375" s="45"/>
      <c r="H375" s="45"/>
    </row>
    <row r="376" ht="15.75" customHeight="1">
      <c r="C376" s="40"/>
      <c r="D376" s="40"/>
      <c r="E376" s="40"/>
      <c r="F376" s="40"/>
      <c r="G376" s="40"/>
      <c r="H376" s="40"/>
    </row>
    <row r="377" ht="15.75" customHeight="1">
      <c r="C377" s="34"/>
      <c r="D377" s="34"/>
      <c r="E377" s="34"/>
      <c r="F377" s="34"/>
      <c r="G377" s="34"/>
      <c r="H377" s="34"/>
    </row>
    <row r="378" ht="15.75" customHeight="1">
      <c r="C378" s="38"/>
      <c r="D378" s="38"/>
      <c r="E378" s="38"/>
      <c r="F378" s="38"/>
      <c r="G378" s="38"/>
      <c r="H378" s="38"/>
    </row>
    <row r="379" ht="15.75" customHeight="1">
      <c r="C379" s="46"/>
      <c r="D379" s="46"/>
      <c r="E379" s="46"/>
      <c r="F379" s="46"/>
      <c r="G379" s="46"/>
      <c r="H379" s="46"/>
    </row>
    <row r="380" ht="15.75" customHeight="1">
      <c r="C380" s="46"/>
      <c r="D380" s="46"/>
      <c r="E380" s="46"/>
      <c r="F380" s="46"/>
      <c r="G380" s="46"/>
      <c r="H380" s="46"/>
    </row>
    <row r="381" ht="15.75" customHeight="1">
      <c r="C381" s="41"/>
      <c r="D381" s="41"/>
      <c r="E381" s="41"/>
      <c r="F381" s="41"/>
      <c r="G381" s="41"/>
      <c r="H381" s="41"/>
    </row>
    <row r="382" ht="15.75" customHeight="1">
      <c r="C382" s="51"/>
      <c r="D382" s="51"/>
      <c r="E382" s="51"/>
      <c r="F382" s="51"/>
      <c r="G382" s="51"/>
      <c r="H382" s="51"/>
    </row>
    <row r="383" ht="15.75" customHeight="1">
      <c r="C383" s="45"/>
      <c r="D383" s="45"/>
      <c r="E383" s="45"/>
      <c r="F383" s="45"/>
      <c r="G383" s="45"/>
      <c r="H383" s="45"/>
    </row>
    <row r="384" ht="15.75" customHeight="1">
      <c r="C384" s="52"/>
      <c r="D384" s="52"/>
      <c r="E384" s="52"/>
      <c r="F384" s="52"/>
      <c r="G384" s="52"/>
      <c r="H384" s="52"/>
    </row>
    <row r="385" ht="15.75" customHeight="1">
      <c r="C385" s="50"/>
      <c r="D385" s="50"/>
      <c r="E385" s="50"/>
      <c r="F385" s="50"/>
      <c r="G385" s="50"/>
      <c r="H385" s="50"/>
    </row>
    <row r="386" ht="15.75" customHeight="1">
      <c r="C386" s="43"/>
      <c r="D386" s="43"/>
      <c r="E386" s="43"/>
      <c r="F386" s="43"/>
      <c r="G386" s="43"/>
      <c r="H386" s="43"/>
    </row>
    <row r="387" ht="15.75" customHeight="1">
      <c r="C387" s="42"/>
      <c r="D387" s="42"/>
      <c r="E387" s="42"/>
      <c r="F387" s="42"/>
      <c r="G387" s="42"/>
      <c r="H387" s="42"/>
    </row>
    <row r="388" ht="15.75" customHeight="1">
      <c r="C388" s="46"/>
      <c r="D388" s="46"/>
      <c r="E388" s="46"/>
      <c r="F388" s="46"/>
      <c r="G388" s="46"/>
      <c r="H388" s="46"/>
    </row>
    <row r="389" ht="15.75" customHeight="1">
      <c r="C389" s="39"/>
      <c r="D389" s="39"/>
      <c r="E389" s="39"/>
      <c r="F389" s="39"/>
      <c r="G389" s="39"/>
      <c r="H389" s="39"/>
    </row>
    <row r="390" ht="15.75" customHeight="1">
      <c r="C390" s="43"/>
      <c r="D390" s="43"/>
      <c r="E390" s="43"/>
      <c r="F390" s="43"/>
      <c r="G390" s="43"/>
      <c r="H390" s="43"/>
    </row>
    <row r="391" ht="15.75" customHeight="1">
      <c r="C391" s="35"/>
      <c r="D391" s="35"/>
      <c r="E391" s="35"/>
      <c r="F391" s="35"/>
      <c r="G391" s="35"/>
      <c r="H391" s="35"/>
    </row>
    <row r="392" ht="15.75" customHeight="1">
      <c r="C392" s="52"/>
      <c r="D392" s="52"/>
      <c r="E392" s="52"/>
      <c r="F392" s="52"/>
      <c r="G392" s="52"/>
      <c r="H392" s="52"/>
    </row>
    <row r="393" ht="15.75" customHeight="1">
      <c r="C393" s="50"/>
      <c r="D393" s="50"/>
      <c r="E393" s="50"/>
      <c r="F393" s="50"/>
      <c r="G393" s="50"/>
      <c r="H393" s="50"/>
    </row>
    <row r="394" ht="15.75" customHeight="1">
      <c r="C394" s="54"/>
      <c r="D394" s="54"/>
      <c r="E394" s="54"/>
      <c r="F394" s="54"/>
      <c r="G394" s="54"/>
      <c r="H394" s="54"/>
    </row>
    <row r="395" ht="15.75" customHeight="1">
      <c r="C395" s="47"/>
      <c r="D395" s="47"/>
      <c r="E395" s="47"/>
      <c r="F395" s="47"/>
      <c r="G395" s="47"/>
      <c r="H395" s="47"/>
    </row>
    <row r="396" ht="15.75" customHeight="1">
      <c r="C396" s="46"/>
      <c r="D396" s="46"/>
      <c r="E396" s="46"/>
      <c r="F396" s="46"/>
      <c r="G396" s="46"/>
      <c r="H396" s="46"/>
    </row>
    <row r="397" ht="15.75" customHeight="1">
      <c r="C397" s="45"/>
      <c r="D397" s="45"/>
      <c r="E397" s="45"/>
      <c r="F397" s="45"/>
      <c r="G397" s="45"/>
      <c r="H397" s="45"/>
    </row>
    <row r="398" ht="15.75" customHeight="1">
      <c r="C398" s="34"/>
      <c r="D398" s="34"/>
      <c r="E398" s="34"/>
      <c r="F398" s="34"/>
      <c r="G398" s="34"/>
      <c r="H398" s="34"/>
    </row>
    <row r="399" ht="15.75" customHeight="1">
      <c r="C399" s="53"/>
      <c r="D399" s="53"/>
      <c r="E399" s="53"/>
      <c r="F399" s="53"/>
      <c r="G399" s="53"/>
      <c r="H399" s="53"/>
    </row>
    <row r="400" ht="15.75" customHeight="1">
      <c r="C400" s="40"/>
      <c r="D400" s="40"/>
      <c r="E400" s="40"/>
      <c r="F400" s="40"/>
      <c r="G400" s="40"/>
      <c r="H400" s="40"/>
    </row>
    <row r="401" ht="15.75" customHeight="1">
      <c r="C401" s="34"/>
      <c r="D401" s="34"/>
      <c r="E401" s="34"/>
      <c r="F401" s="34"/>
      <c r="G401" s="34"/>
      <c r="H401" s="34"/>
    </row>
    <row r="402" ht="15.75" customHeight="1">
      <c r="C402" s="37"/>
      <c r="D402" s="37"/>
      <c r="E402" s="37"/>
      <c r="F402" s="37"/>
      <c r="G402" s="37"/>
      <c r="H402" s="37"/>
    </row>
    <row r="403" ht="15.75" customHeight="1">
      <c r="C403" s="50"/>
      <c r="D403" s="50"/>
      <c r="E403" s="50"/>
      <c r="F403" s="50"/>
      <c r="G403" s="50"/>
      <c r="H403" s="50"/>
    </row>
    <row r="404" ht="15.75" customHeight="1">
      <c r="C404" s="42"/>
      <c r="D404" s="42"/>
      <c r="E404" s="42"/>
      <c r="F404" s="42"/>
      <c r="G404" s="42"/>
      <c r="H404" s="42"/>
    </row>
    <row r="405" ht="15.75" customHeight="1">
      <c r="C405" s="41"/>
      <c r="D405" s="41"/>
      <c r="E405" s="41"/>
      <c r="F405" s="41"/>
      <c r="G405" s="41"/>
      <c r="H405" s="41"/>
    </row>
    <row r="406" ht="15.75" customHeight="1">
      <c r="C406" s="49"/>
      <c r="D406" s="49"/>
      <c r="E406" s="49"/>
      <c r="F406" s="49"/>
      <c r="G406" s="49"/>
      <c r="H406" s="49"/>
    </row>
    <row r="407" ht="15.75" customHeight="1">
      <c r="C407" s="49"/>
      <c r="D407" s="49"/>
      <c r="E407" s="49"/>
      <c r="F407" s="49"/>
      <c r="G407" s="49"/>
      <c r="H407" s="49"/>
    </row>
    <row r="408" ht="15.75" customHeight="1">
      <c r="C408" s="36"/>
      <c r="D408" s="36"/>
      <c r="E408" s="36"/>
      <c r="F408" s="36"/>
      <c r="G408" s="36"/>
      <c r="H408" s="36"/>
    </row>
    <row r="409" ht="15.75" customHeight="1">
      <c r="C409" s="47"/>
      <c r="D409" s="47"/>
      <c r="E409" s="47"/>
      <c r="F409" s="47"/>
      <c r="G409" s="47"/>
      <c r="H409" s="47"/>
    </row>
    <row r="410" ht="15.75" customHeight="1">
      <c r="C410" s="45"/>
      <c r="D410" s="45"/>
      <c r="E410" s="45"/>
      <c r="F410" s="45"/>
      <c r="G410" s="45"/>
      <c r="H410" s="45"/>
    </row>
    <row r="411" ht="15.75" customHeight="1">
      <c r="C411" s="47"/>
      <c r="D411" s="47"/>
      <c r="E411" s="47"/>
      <c r="F411" s="47"/>
      <c r="G411" s="47"/>
      <c r="H411" s="47"/>
    </row>
    <row r="412" ht="15.75" customHeight="1">
      <c r="C412" s="36"/>
      <c r="D412" s="36"/>
      <c r="E412" s="36"/>
      <c r="F412" s="36"/>
      <c r="G412" s="36"/>
      <c r="H412" s="36"/>
    </row>
    <row r="413" ht="15.75" customHeight="1">
      <c r="C413" s="37"/>
      <c r="D413" s="37"/>
      <c r="E413" s="37"/>
      <c r="F413" s="37"/>
      <c r="G413" s="37"/>
      <c r="H413" s="37"/>
    </row>
    <row r="414" ht="15.75" customHeight="1">
      <c r="C414" s="38"/>
      <c r="D414" s="38"/>
      <c r="E414" s="38"/>
      <c r="F414" s="38"/>
      <c r="G414" s="38"/>
      <c r="H414" s="38"/>
    </row>
    <row r="415" ht="15.75" customHeight="1">
      <c r="C415" s="41"/>
      <c r="D415" s="41"/>
      <c r="E415" s="41"/>
      <c r="F415" s="41"/>
      <c r="G415" s="41"/>
      <c r="H415" s="41"/>
    </row>
    <row r="416" ht="15.75" customHeight="1">
      <c r="C416" s="50"/>
      <c r="D416" s="50"/>
      <c r="E416" s="50"/>
      <c r="F416" s="50"/>
      <c r="G416" s="50"/>
      <c r="H416" s="50"/>
    </row>
    <row r="417" ht="15.75" customHeight="1">
      <c r="C417" s="36"/>
      <c r="D417" s="36"/>
      <c r="E417" s="36"/>
      <c r="F417" s="36"/>
      <c r="G417" s="36"/>
      <c r="H417" s="36"/>
    </row>
    <row r="418" ht="15.75" customHeight="1">
      <c r="C418" s="49"/>
      <c r="D418" s="49"/>
      <c r="E418" s="49"/>
      <c r="F418" s="49"/>
      <c r="G418" s="49"/>
      <c r="H418" s="49"/>
    </row>
    <row r="419" ht="15.75" customHeight="1">
      <c r="C419" s="49"/>
      <c r="D419" s="49"/>
      <c r="E419" s="49"/>
      <c r="F419" s="49"/>
      <c r="G419" s="49"/>
      <c r="H419" s="49"/>
    </row>
    <row r="420" ht="15.75" customHeight="1">
      <c r="C420" s="50"/>
      <c r="D420" s="50"/>
      <c r="E420" s="50"/>
      <c r="F420" s="50"/>
      <c r="G420" s="50"/>
      <c r="H420" s="50"/>
    </row>
    <row r="421" ht="15.75" customHeight="1">
      <c r="C421" s="53"/>
      <c r="D421" s="53"/>
      <c r="E421" s="53"/>
      <c r="F421" s="53"/>
      <c r="G421" s="53"/>
      <c r="H421" s="53"/>
    </row>
    <row r="422" ht="15.75" customHeight="1">
      <c r="C422" s="43"/>
      <c r="D422" s="43"/>
      <c r="E422" s="43"/>
      <c r="F422" s="43"/>
      <c r="G422" s="43"/>
      <c r="H422" s="43"/>
    </row>
    <row r="423" ht="15.75" customHeight="1">
      <c r="C423" s="36"/>
      <c r="D423" s="36"/>
      <c r="E423" s="36"/>
      <c r="F423" s="36"/>
      <c r="G423" s="36"/>
      <c r="H423" s="36"/>
    </row>
    <row r="424" ht="15.75" customHeight="1">
      <c r="C424" s="49"/>
      <c r="D424" s="49"/>
      <c r="E424" s="49"/>
      <c r="F424" s="49"/>
      <c r="G424" s="49"/>
      <c r="H424" s="49"/>
    </row>
    <row r="425" ht="15.75" customHeight="1">
      <c r="C425" s="40"/>
      <c r="D425" s="40"/>
      <c r="E425" s="40"/>
      <c r="F425" s="40"/>
      <c r="G425" s="40"/>
      <c r="H425" s="40"/>
    </row>
    <row r="426" ht="15.75" customHeight="1">
      <c r="C426" s="32"/>
      <c r="D426" s="32"/>
      <c r="E426" s="32"/>
      <c r="F426" s="32"/>
      <c r="G426" s="32"/>
      <c r="H426" s="32"/>
    </row>
    <row r="427" ht="15.75" customHeight="1">
      <c r="C427" s="40"/>
      <c r="D427" s="40"/>
      <c r="E427" s="40"/>
      <c r="F427" s="40"/>
      <c r="G427" s="40"/>
      <c r="H427" s="40"/>
    </row>
    <row r="428" ht="15.75" customHeight="1">
      <c r="C428" s="49"/>
      <c r="D428" s="49"/>
      <c r="E428" s="49"/>
      <c r="F428" s="49"/>
      <c r="G428" s="49"/>
      <c r="H428" s="49"/>
    </row>
    <row r="429" ht="15.75" customHeight="1">
      <c r="C429" s="49"/>
      <c r="D429" s="49"/>
      <c r="E429" s="49"/>
      <c r="F429" s="49"/>
      <c r="G429" s="49"/>
      <c r="H429" s="49"/>
    </row>
    <row r="430" ht="15.75" customHeight="1">
      <c r="C430" s="51"/>
      <c r="D430" s="51"/>
      <c r="E430" s="51"/>
      <c r="F430" s="51"/>
      <c r="G430" s="51"/>
      <c r="H430" s="51"/>
    </row>
    <row r="431" ht="15.75" customHeight="1">
      <c r="C431" s="36"/>
      <c r="D431" s="36"/>
      <c r="E431" s="36"/>
      <c r="F431" s="36"/>
      <c r="G431" s="36"/>
      <c r="H431" s="36"/>
    </row>
    <row r="432" ht="15.75" customHeight="1">
      <c r="C432" s="53"/>
      <c r="D432" s="53"/>
      <c r="E432" s="53"/>
      <c r="F432" s="53"/>
      <c r="G432" s="53"/>
      <c r="H432" s="53"/>
    </row>
    <row r="433" ht="15.75" customHeight="1">
      <c r="C433" s="54"/>
      <c r="D433" s="54"/>
      <c r="E433" s="54"/>
      <c r="F433" s="54"/>
      <c r="G433" s="54"/>
      <c r="H433" s="54"/>
    </row>
    <row r="434" ht="15.75" customHeight="1">
      <c r="C434" s="52"/>
      <c r="D434" s="52"/>
      <c r="E434" s="52"/>
      <c r="F434" s="52"/>
      <c r="G434" s="52"/>
      <c r="H434" s="52"/>
    </row>
    <row r="435" ht="15.75" customHeight="1">
      <c r="C435" s="39"/>
      <c r="D435" s="39"/>
      <c r="E435" s="39"/>
      <c r="F435" s="39"/>
      <c r="G435" s="39"/>
      <c r="H435" s="39"/>
    </row>
    <row r="436" ht="15.75" customHeight="1">
      <c r="C436" s="51"/>
      <c r="D436" s="51"/>
      <c r="E436" s="51"/>
      <c r="F436" s="51"/>
      <c r="G436" s="51"/>
      <c r="H436" s="51"/>
    </row>
    <row r="437" ht="15.75" customHeight="1">
      <c r="C437" s="53"/>
      <c r="D437" s="53"/>
      <c r="E437" s="53"/>
      <c r="F437" s="53"/>
      <c r="G437" s="53"/>
      <c r="H437" s="53"/>
    </row>
    <row r="438" ht="15.75" customHeight="1">
      <c r="C438" s="39"/>
      <c r="D438" s="39"/>
      <c r="E438" s="39"/>
      <c r="F438" s="39"/>
      <c r="G438" s="39"/>
      <c r="H438" s="39"/>
    </row>
    <row r="439" ht="15.75" customHeight="1">
      <c r="C439" s="35"/>
      <c r="D439" s="35"/>
      <c r="E439" s="35"/>
      <c r="F439" s="35"/>
      <c r="G439" s="35"/>
      <c r="H439" s="35"/>
    </row>
    <row r="440" ht="15.75" customHeight="1">
      <c r="C440" s="54"/>
      <c r="D440" s="54"/>
      <c r="E440" s="54"/>
      <c r="F440" s="54"/>
      <c r="G440" s="54"/>
      <c r="H440" s="54"/>
    </row>
    <row r="441" ht="15.75" customHeight="1">
      <c r="C441" s="49"/>
      <c r="D441" s="49"/>
      <c r="E441" s="49"/>
      <c r="F441" s="49"/>
      <c r="G441" s="49"/>
      <c r="H441" s="49"/>
    </row>
    <row r="442" ht="15.75" customHeight="1">
      <c r="C442" s="53"/>
      <c r="D442" s="53"/>
      <c r="E442" s="53"/>
      <c r="F442" s="53"/>
      <c r="G442" s="53"/>
      <c r="H442" s="53"/>
    </row>
    <row r="443" ht="15.75" customHeight="1">
      <c r="C443" s="32"/>
      <c r="D443" s="32"/>
      <c r="E443" s="32"/>
      <c r="F443" s="32"/>
      <c r="G443" s="32"/>
      <c r="H443" s="32"/>
    </row>
    <row r="444" ht="15.75" customHeight="1">
      <c r="C444" s="48"/>
      <c r="D444" s="48"/>
      <c r="E444" s="48"/>
      <c r="F444" s="48"/>
      <c r="G444" s="48"/>
      <c r="H444" s="48"/>
    </row>
    <row r="445" ht="15.75" customHeight="1">
      <c r="C445" s="49"/>
      <c r="D445" s="49"/>
      <c r="E445" s="49"/>
      <c r="F445" s="49"/>
      <c r="G445" s="49"/>
      <c r="H445" s="49"/>
    </row>
    <row r="446" ht="15.75" customHeight="1">
      <c r="C446" s="37"/>
      <c r="D446" s="37"/>
      <c r="E446" s="37"/>
      <c r="F446" s="37"/>
      <c r="G446" s="37"/>
      <c r="H446" s="37"/>
    </row>
    <row r="447" ht="15.75" customHeight="1">
      <c r="C447" s="52"/>
      <c r="D447" s="52"/>
      <c r="E447" s="52"/>
      <c r="F447" s="52"/>
      <c r="G447" s="52"/>
      <c r="H447" s="52"/>
    </row>
    <row r="448" ht="15.75" customHeight="1">
      <c r="C448" s="45"/>
      <c r="D448" s="45"/>
      <c r="E448" s="45"/>
      <c r="F448" s="45"/>
      <c r="G448" s="45"/>
      <c r="H448" s="45"/>
    </row>
    <row r="449" ht="15.75" customHeight="1">
      <c r="C449" s="37"/>
      <c r="D449" s="37"/>
      <c r="E449" s="37"/>
      <c r="F449" s="37"/>
      <c r="G449" s="37"/>
      <c r="H449" s="37"/>
    </row>
    <row r="450" ht="15.75" customHeight="1">
      <c r="C450" s="45"/>
      <c r="D450" s="45"/>
      <c r="E450" s="45"/>
      <c r="F450" s="45"/>
      <c r="G450" s="45"/>
      <c r="H450" s="45"/>
    </row>
    <row r="451" ht="15.75" customHeight="1">
      <c r="C451" s="49"/>
      <c r="D451" s="49"/>
      <c r="E451" s="49"/>
      <c r="F451" s="49"/>
      <c r="G451" s="49"/>
      <c r="H451" s="49"/>
    </row>
    <row r="452" ht="15.75" customHeight="1">
      <c r="C452" s="36"/>
      <c r="D452" s="36"/>
      <c r="E452" s="36"/>
      <c r="F452" s="36"/>
      <c r="G452" s="36"/>
      <c r="H452" s="36"/>
    </row>
    <row r="453" ht="15.75" customHeight="1">
      <c r="C453" s="40"/>
      <c r="D453" s="40"/>
      <c r="E453" s="40"/>
      <c r="F453" s="40"/>
      <c r="G453" s="40"/>
      <c r="H453" s="40"/>
    </row>
    <row r="454" ht="15.75" customHeight="1">
      <c r="C454" s="41"/>
      <c r="D454" s="41"/>
      <c r="E454" s="41"/>
      <c r="F454" s="41"/>
      <c r="G454" s="41"/>
      <c r="H454" s="41"/>
    </row>
    <row r="455" ht="15.75" customHeight="1">
      <c r="C455" s="40"/>
      <c r="D455" s="40"/>
      <c r="E455" s="40"/>
      <c r="F455" s="40"/>
      <c r="G455" s="40"/>
      <c r="H455" s="40"/>
    </row>
    <row r="456" ht="15.75" customHeight="1">
      <c r="C456" s="46"/>
      <c r="D456" s="46"/>
      <c r="E456" s="46"/>
      <c r="F456" s="46"/>
      <c r="G456" s="46"/>
      <c r="H456" s="46"/>
    </row>
    <row r="457" ht="15.75" customHeight="1">
      <c r="C457" s="54"/>
      <c r="D457" s="54"/>
      <c r="E457" s="54"/>
      <c r="F457" s="54"/>
      <c r="G457" s="54"/>
      <c r="H457" s="54"/>
    </row>
    <row r="458" ht="15.75" customHeight="1">
      <c r="C458" s="43"/>
      <c r="D458" s="43"/>
      <c r="E458" s="43"/>
      <c r="F458" s="43"/>
      <c r="G458" s="43"/>
      <c r="H458" s="43"/>
    </row>
    <row r="459" ht="15.75" customHeight="1">
      <c r="C459" s="34"/>
      <c r="D459" s="34"/>
      <c r="E459" s="34"/>
      <c r="F459" s="34"/>
      <c r="G459" s="34"/>
      <c r="H459" s="34"/>
    </row>
    <row r="460" ht="15.75" customHeight="1">
      <c r="C460" s="36"/>
      <c r="D460" s="36"/>
      <c r="E460" s="36"/>
      <c r="F460" s="36"/>
      <c r="G460" s="36"/>
      <c r="H460" s="36"/>
    </row>
    <row r="461" ht="15.75" customHeight="1">
      <c r="C461" s="46"/>
      <c r="D461" s="46"/>
      <c r="E461" s="46"/>
      <c r="F461" s="46"/>
      <c r="G461" s="46"/>
      <c r="H461" s="46"/>
    </row>
    <row r="462" ht="15.75" customHeight="1">
      <c r="C462" s="40"/>
      <c r="D462" s="40"/>
      <c r="E462" s="40"/>
      <c r="F462" s="40"/>
      <c r="G462" s="40"/>
      <c r="H462" s="40"/>
    </row>
    <row r="463" ht="15.75" customHeight="1">
      <c r="C463" s="52"/>
      <c r="D463" s="52"/>
      <c r="E463" s="52"/>
      <c r="F463" s="52"/>
      <c r="G463" s="52"/>
      <c r="H463" s="52"/>
    </row>
    <row r="464" ht="15.75" customHeight="1">
      <c r="C464" s="42"/>
      <c r="D464" s="42"/>
      <c r="E464" s="42"/>
      <c r="F464" s="42"/>
      <c r="G464" s="42"/>
      <c r="H464" s="42"/>
    </row>
    <row r="465" ht="15.75" customHeight="1">
      <c r="C465" s="35"/>
      <c r="D465" s="35"/>
      <c r="E465" s="35"/>
      <c r="F465" s="35"/>
      <c r="G465" s="35"/>
      <c r="H465" s="35"/>
    </row>
    <row r="466" ht="15.75" customHeight="1">
      <c r="C466" s="53"/>
      <c r="D466" s="53"/>
      <c r="E466" s="53"/>
      <c r="F466" s="53"/>
      <c r="G466" s="53"/>
      <c r="H466" s="53"/>
    </row>
    <row r="467" ht="15.75" customHeight="1">
      <c r="C467" s="45"/>
      <c r="D467" s="45"/>
      <c r="E467" s="45"/>
      <c r="F467" s="45"/>
      <c r="G467" s="45"/>
      <c r="H467" s="45"/>
    </row>
    <row r="468" ht="15.75" customHeight="1">
      <c r="C468" s="35"/>
      <c r="D468" s="35"/>
      <c r="E468" s="35"/>
      <c r="F468" s="35"/>
      <c r="G468" s="35"/>
      <c r="H468" s="35"/>
    </row>
    <row r="469" ht="15.75" customHeight="1">
      <c r="C469" s="42"/>
      <c r="D469" s="42"/>
      <c r="E469" s="42"/>
      <c r="F469" s="42"/>
      <c r="G469" s="42"/>
      <c r="H469" s="42"/>
    </row>
    <row r="470" ht="15.75" customHeight="1">
      <c r="C470" s="39"/>
      <c r="D470" s="39"/>
      <c r="E470" s="39"/>
      <c r="F470" s="39"/>
      <c r="G470" s="39"/>
      <c r="H470" s="39"/>
    </row>
    <row r="471" ht="15.75" customHeight="1">
      <c r="C471" s="34"/>
      <c r="D471" s="34"/>
      <c r="E471" s="34"/>
      <c r="F471" s="34"/>
      <c r="G471" s="34"/>
      <c r="H471" s="34"/>
    </row>
    <row r="472" ht="15.75" customHeight="1">
      <c r="C472" s="52"/>
      <c r="D472" s="52"/>
      <c r="E472" s="52"/>
      <c r="F472" s="52"/>
      <c r="G472" s="52"/>
      <c r="H472" s="52"/>
    </row>
    <row r="473" ht="15.75" customHeight="1">
      <c r="C473" s="46"/>
      <c r="D473" s="46"/>
      <c r="E473" s="46"/>
      <c r="F473" s="46"/>
      <c r="G473" s="46"/>
      <c r="H473" s="46"/>
    </row>
    <row r="474" ht="15.75" customHeight="1">
      <c r="C474" s="54"/>
      <c r="D474" s="54"/>
      <c r="E474" s="54"/>
      <c r="F474" s="54"/>
      <c r="G474" s="54"/>
      <c r="H474" s="54"/>
    </row>
    <row r="475" ht="15.75" customHeight="1">
      <c r="C475" s="43"/>
      <c r="D475" s="43"/>
      <c r="E475" s="43"/>
      <c r="F475" s="43"/>
      <c r="G475" s="43"/>
      <c r="H475" s="43"/>
    </row>
    <row r="476" ht="15.75" customHeight="1">
      <c r="C476" s="43"/>
      <c r="D476" s="43"/>
      <c r="E476" s="43"/>
      <c r="F476" s="43"/>
      <c r="G476" s="43"/>
      <c r="H476" s="43"/>
    </row>
    <row r="477" ht="15.75" customHeight="1">
      <c r="C477" s="53"/>
      <c r="D477" s="53"/>
      <c r="E477" s="53"/>
      <c r="F477" s="53"/>
      <c r="G477" s="53"/>
      <c r="H477" s="53"/>
    </row>
    <row r="478" ht="15.75" customHeight="1">
      <c r="C478" s="50"/>
      <c r="D478" s="50"/>
      <c r="E478" s="50"/>
      <c r="F478" s="50"/>
      <c r="G478" s="50"/>
      <c r="H478" s="50"/>
    </row>
    <row r="479" ht="15.75" customHeight="1">
      <c r="C479" s="36"/>
      <c r="D479" s="36"/>
      <c r="E479" s="36"/>
      <c r="F479" s="36"/>
      <c r="G479" s="36"/>
      <c r="H479" s="36"/>
    </row>
    <row r="480" ht="15.75" customHeight="1">
      <c r="C480" s="49"/>
      <c r="D480" s="49"/>
      <c r="E480" s="49"/>
      <c r="F480" s="49"/>
      <c r="G480" s="49"/>
      <c r="H480" s="49"/>
    </row>
    <row r="481" ht="15.75" customHeight="1">
      <c r="C481" s="49"/>
      <c r="D481" s="49"/>
      <c r="E481" s="49"/>
      <c r="F481" s="49"/>
      <c r="G481" s="49"/>
      <c r="H481" s="49"/>
    </row>
    <row r="482" ht="15.75" customHeight="1">
      <c r="C482" s="49"/>
      <c r="D482" s="49"/>
      <c r="E482" s="49"/>
      <c r="F482" s="49"/>
      <c r="G482" s="49"/>
      <c r="H482" s="49"/>
    </row>
    <row r="483" ht="15.75" customHeight="1">
      <c r="C483" s="46"/>
      <c r="D483" s="46"/>
      <c r="E483" s="46"/>
      <c r="F483" s="46"/>
      <c r="G483" s="46"/>
      <c r="H483" s="46"/>
    </row>
    <row r="484" ht="15.75" customHeight="1">
      <c r="C484" s="46"/>
      <c r="D484" s="46"/>
      <c r="E484" s="46"/>
      <c r="F484" s="46"/>
      <c r="G484" s="46"/>
      <c r="H484" s="46"/>
    </row>
    <row r="485" ht="15.75" customHeight="1">
      <c r="C485" s="36"/>
      <c r="D485" s="36"/>
      <c r="E485" s="36"/>
      <c r="F485" s="36"/>
      <c r="G485" s="36"/>
      <c r="H485" s="36"/>
    </row>
    <row r="486" ht="15.75" customHeight="1">
      <c r="C486" s="53"/>
      <c r="D486" s="53"/>
      <c r="E486" s="53"/>
      <c r="F486" s="53"/>
      <c r="G486" s="53"/>
      <c r="H486" s="53"/>
    </row>
    <row r="487" ht="15.75" customHeight="1">
      <c r="C487" s="45"/>
      <c r="D487" s="45"/>
      <c r="E487" s="45"/>
      <c r="F487" s="45"/>
      <c r="G487" s="45"/>
      <c r="H487" s="45"/>
    </row>
    <row r="488" ht="15.75" customHeight="1">
      <c r="C488" s="45"/>
      <c r="D488" s="45"/>
      <c r="E488" s="45"/>
      <c r="F488" s="45"/>
      <c r="G488" s="45"/>
      <c r="H488" s="45"/>
    </row>
    <row r="489" ht="15.75" customHeight="1">
      <c r="C489" s="48"/>
      <c r="D489" s="48"/>
      <c r="E489" s="48"/>
      <c r="F489" s="48"/>
      <c r="G489" s="48"/>
      <c r="H489" s="48"/>
    </row>
    <row r="490" ht="15.75" customHeight="1">
      <c r="C490" s="46"/>
      <c r="D490" s="46"/>
      <c r="E490" s="46"/>
      <c r="F490" s="46"/>
      <c r="G490" s="46"/>
      <c r="H490" s="46"/>
    </row>
    <row r="491" ht="15.75" customHeight="1">
      <c r="C491" s="34"/>
      <c r="D491" s="34"/>
      <c r="E491" s="34"/>
      <c r="F491" s="34"/>
      <c r="G491" s="34"/>
      <c r="H491" s="34"/>
    </row>
    <row r="492" ht="15.75" customHeight="1">
      <c r="C492" s="42"/>
      <c r="D492" s="42"/>
      <c r="E492" s="42"/>
      <c r="F492" s="42"/>
      <c r="G492" s="42"/>
      <c r="H492" s="42"/>
    </row>
    <row r="493" ht="15.75" customHeight="1">
      <c r="C493" s="46"/>
      <c r="D493" s="46"/>
      <c r="E493" s="46"/>
      <c r="F493" s="46"/>
      <c r="G493" s="46"/>
      <c r="H493" s="46"/>
    </row>
    <row r="494" ht="15.75" customHeight="1">
      <c r="C494" s="48"/>
      <c r="D494" s="48"/>
      <c r="E494" s="48"/>
      <c r="F494" s="48"/>
      <c r="G494" s="48"/>
      <c r="H494" s="48"/>
    </row>
    <row r="495" ht="15.75" customHeight="1">
      <c r="C495" s="34"/>
      <c r="D495" s="34"/>
      <c r="E495" s="34"/>
      <c r="F495" s="34"/>
      <c r="G495" s="34"/>
      <c r="H495" s="34"/>
    </row>
    <row r="496" ht="15.75" customHeight="1">
      <c r="C496" s="49"/>
      <c r="D496" s="49"/>
      <c r="E496" s="49"/>
      <c r="F496" s="49"/>
      <c r="G496" s="49"/>
      <c r="H496" s="49"/>
    </row>
    <row r="497" ht="15.75" customHeight="1">
      <c r="C497" s="39"/>
      <c r="D497" s="39"/>
      <c r="E497" s="39"/>
      <c r="F497" s="39"/>
      <c r="G497" s="39"/>
      <c r="H497" s="39"/>
    </row>
    <row r="498" ht="15.75" customHeight="1">
      <c r="C498" s="36"/>
      <c r="D498" s="36"/>
      <c r="E498" s="36"/>
      <c r="F498" s="36"/>
      <c r="G498" s="36"/>
      <c r="H498" s="36"/>
    </row>
    <row r="499" ht="15.75" customHeight="1">
      <c r="C499" s="53"/>
      <c r="D499" s="53"/>
      <c r="E499" s="53"/>
      <c r="F499" s="53"/>
      <c r="G499" s="53"/>
      <c r="H499" s="53"/>
    </row>
    <row r="500" ht="15.75" customHeight="1">
      <c r="C500" s="52"/>
      <c r="D500" s="52"/>
      <c r="E500" s="52"/>
      <c r="F500" s="52"/>
      <c r="G500" s="52"/>
      <c r="H500" s="52"/>
    </row>
    <row r="501" ht="15.75" customHeight="1">
      <c r="C501" s="52"/>
      <c r="D501" s="52"/>
      <c r="E501" s="52"/>
      <c r="F501" s="52"/>
      <c r="G501" s="52"/>
      <c r="H501" s="52"/>
    </row>
    <row r="502" ht="15.75" customHeight="1">
      <c r="C502" s="45"/>
      <c r="D502" s="45"/>
      <c r="E502" s="45"/>
      <c r="F502" s="45"/>
      <c r="G502" s="45"/>
      <c r="H502" s="45"/>
    </row>
    <row r="503" ht="15.75" customHeight="1">
      <c r="C503" s="34"/>
      <c r="D503" s="34"/>
      <c r="E503" s="34"/>
      <c r="F503" s="34"/>
      <c r="G503" s="34"/>
      <c r="H503" s="34"/>
    </row>
    <row r="504" ht="15.75" customHeight="1">
      <c r="C504" s="48"/>
      <c r="D504" s="48"/>
      <c r="E504" s="48"/>
      <c r="F504" s="48"/>
      <c r="G504" s="48"/>
      <c r="H504" s="48"/>
    </row>
    <row r="505" ht="15.75" customHeight="1">
      <c r="C505" s="53"/>
      <c r="D505" s="53"/>
      <c r="E505" s="53"/>
      <c r="F505" s="53"/>
      <c r="G505" s="53"/>
      <c r="H505" s="53"/>
    </row>
    <row r="506" ht="15.75" customHeight="1">
      <c r="C506" s="35"/>
      <c r="D506" s="35"/>
      <c r="E506" s="35"/>
      <c r="F506" s="35"/>
      <c r="G506" s="35"/>
      <c r="H506" s="35"/>
    </row>
    <row r="507" ht="15.75" customHeight="1">
      <c r="C507" s="45"/>
      <c r="D507" s="45"/>
      <c r="E507" s="45"/>
      <c r="F507" s="45"/>
      <c r="G507" s="45"/>
      <c r="H507" s="45"/>
    </row>
    <row r="508" ht="15.75" customHeight="1">
      <c r="C508" s="40"/>
      <c r="D508" s="40"/>
      <c r="E508" s="40"/>
      <c r="F508" s="40"/>
      <c r="G508" s="40"/>
      <c r="H508" s="40"/>
    </row>
    <row r="509" ht="15.75" customHeight="1">
      <c r="C509" s="45"/>
      <c r="D509" s="45"/>
      <c r="E509" s="45"/>
      <c r="F509" s="45"/>
      <c r="G509" s="45"/>
      <c r="H509" s="45"/>
    </row>
    <row r="510" ht="15.75" customHeight="1">
      <c r="C510" s="43"/>
      <c r="D510" s="43"/>
      <c r="E510" s="43"/>
      <c r="F510" s="43"/>
      <c r="G510" s="43"/>
      <c r="H510" s="43"/>
      <c r="I510" s="40"/>
      <c r="J510" s="40"/>
    </row>
    <row r="511" ht="15.75" customHeight="1">
      <c r="C511" s="45"/>
      <c r="D511" s="45"/>
      <c r="E511" s="45"/>
      <c r="F511" s="45"/>
      <c r="G511" s="45"/>
      <c r="H511" s="45"/>
      <c r="I511" s="40"/>
      <c r="J511" s="40"/>
    </row>
    <row r="512" ht="15.75" customHeight="1">
      <c r="C512" s="52"/>
      <c r="D512" s="52"/>
      <c r="E512" s="52"/>
      <c r="F512" s="52"/>
      <c r="G512" s="52"/>
      <c r="H512" s="52"/>
      <c r="I512" s="40"/>
      <c r="J512" s="40"/>
    </row>
    <row r="513" ht="15.75" customHeight="1">
      <c r="C513" s="49"/>
      <c r="D513" s="49"/>
      <c r="E513" s="49"/>
      <c r="F513" s="49"/>
      <c r="G513" s="49"/>
      <c r="H513" s="49"/>
      <c r="I513" s="40"/>
      <c r="J513" s="40"/>
    </row>
    <row r="514" ht="15.75" customHeight="1">
      <c r="C514" s="34"/>
      <c r="D514" s="34"/>
      <c r="E514" s="34"/>
      <c r="F514" s="34"/>
      <c r="G514" s="34"/>
      <c r="H514" s="34"/>
      <c r="I514" s="40"/>
      <c r="J514" s="40"/>
    </row>
    <row r="515" ht="15.75" customHeight="1">
      <c r="C515" s="48"/>
      <c r="D515" s="48"/>
      <c r="E515" s="48"/>
      <c r="F515" s="48"/>
      <c r="G515" s="48"/>
      <c r="H515" s="48"/>
      <c r="I515" s="40"/>
      <c r="J515" s="40"/>
    </row>
    <row r="516" ht="15.75" customHeight="1">
      <c r="C516" s="48"/>
      <c r="D516" s="48"/>
      <c r="E516" s="48"/>
      <c r="F516" s="48"/>
      <c r="G516" s="48"/>
      <c r="H516" s="48"/>
      <c r="I516" s="40"/>
      <c r="J516" s="40"/>
      <c r="W516" s="40"/>
      <c r="X516" s="40"/>
    </row>
    <row r="517" ht="15.75" customHeight="1">
      <c r="C517" s="46"/>
      <c r="D517" s="46"/>
      <c r="E517" s="46"/>
      <c r="F517" s="46"/>
      <c r="G517" s="46"/>
      <c r="H517" s="46"/>
      <c r="I517" s="40"/>
      <c r="J517" s="40"/>
      <c r="W517" s="40"/>
      <c r="X517" s="40"/>
    </row>
    <row r="518" ht="15.75" customHeight="1">
      <c r="C518" s="39"/>
      <c r="D518" s="39"/>
      <c r="E518" s="39"/>
      <c r="F518" s="39"/>
      <c r="G518" s="39"/>
      <c r="H518" s="39"/>
      <c r="I518" s="40"/>
      <c r="J518" s="40"/>
      <c r="W518" s="40"/>
      <c r="X518" s="40"/>
    </row>
    <row r="519" ht="15.75" customHeight="1">
      <c r="C519" s="48"/>
      <c r="D519" s="48"/>
      <c r="E519" s="48"/>
      <c r="F519" s="48"/>
      <c r="G519" s="48"/>
      <c r="H519" s="48"/>
      <c r="I519" s="40"/>
      <c r="J519" s="40"/>
      <c r="W519" s="40"/>
      <c r="X519" s="40"/>
    </row>
    <row r="520" ht="15.75" customHeight="1">
      <c r="C520" s="46"/>
      <c r="D520" s="46"/>
      <c r="E520" s="46"/>
      <c r="F520" s="46"/>
      <c r="G520" s="46"/>
      <c r="H520" s="46"/>
      <c r="I520" s="40"/>
      <c r="J520" s="40"/>
      <c r="W520" s="40"/>
      <c r="X520" s="40"/>
    </row>
    <row r="521" ht="15.75" customHeight="1">
      <c r="C521" s="45"/>
      <c r="D521" s="45"/>
      <c r="E521" s="45"/>
      <c r="F521" s="45"/>
      <c r="G521" s="45"/>
      <c r="H521" s="45"/>
      <c r="I521" s="40"/>
      <c r="J521" s="40"/>
      <c r="W521" s="40"/>
      <c r="X521" s="40"/>
    </row>
    <row r="522" ht="15.75" customHeight="1">
      <c r="C522" s="43"/>
      <c r="D522" s="43"/>
      <c r="E522" s="43"/>
      <c r="F522" s="43"/>
      <c r="G522" s="43"/>
      <c r="H522" s="43"/>
      <c r="I522" s="40"/>
      <c r="J522" s="40"/>
      <c r="W522" s="40"/>
      <c r="X522" s="40"/>
    </row>
    <row r="523" ht="15.75" customHeight="1">
      <c r="C523" s="54"/>
      <c r="D523" s="54"/>
      <c r="E523" s="54"/>
      <c r="F523" s="54"/>
      <c r="G523" s="54"/>
      <c r="H523" s="54"/>
      <c r="I523" s="24"/>
      <c r="J523" s="24"/>
      <c r="W523" s="40"/>
      <c r="X523" s="40"/>
    </row>
    <row r="524" ht="15.75" customHeight="1">
      <c r="C524" s="47"/>
      <c r="D524" s="47"/>
      <c r="E524" s="47"/>
      <c r="F524" s="47"/>
      <c r="G524" s="47"/>
      <c r="H524" s="47"/>
      <c r="I524" s="40"/>
      <c r="J524" s="40"/>
      <c r="W524" s="40"/>
      <c r="X524" s="40"/>
    </row>
    <row r="525" ht="15.75" customHeight="1">
      <c r="C525" s="47"/>
      <c r="D525" s="47"/>
      <c r="E525" s="47"/>
      <c r="F525" s="47"/>
      <c r="G525" s="47"/>
      <c r="H525" s="47"/>
      <c r="I525" s="40"/>
      <c r="J525" s="40"/>
      <c r="W525" s="40"/>
      <c r="X525" s="40"/>
    </row>
    <row r="526" ht="15.75" customHeight="1">
      <c r="C526" s="49"/>
      <c r="D526" s="49"/>
      <c r="E526" s="49"/>
      <c r="F526" s="49"/>
      <c r="G526" s="49"/>
      <c r="H526" s="49"/>
      <c r="I526" s="40"/>
      <c r="J526" s="40"/>
      <c r="W526" s="40"/>
      <c r="X526" s="40"/>
    </row>
    <row r="527" ht="15.75" customHeight="1">
      <c r="C527" s="42"/>
      <c r="D527" s="42"/>
      <c r="E527" s="42"/>
      <c r="F527" s="42"/>
      <c r="G527" s="42"/>
      <c r="H527" s="42"/>
      <c r="I527" s="40"/>
      <c r="J527" s="40"/>
      <c r="W527" s="40"/>
      <c r="X527" s="40"/>
    </row>
    <row r="528" ht="15.75" customHeight="1">
      <c r="C528" s="54"/>
      <c r="D528" s="54"/>
      <c r="E528" s="54"/>
      <c r="F528" s="54"/>
      <c r="G528" s="54"/>
      <c r="H528" s="54"/>
      <c r="I528" s="40"/>
      <c r="J528" s="40"/>
      <c r="W528" s="40"/>
      <c r="X528" s="40"/>
    </row>
    <row r="529" ht="15.75" customHeight="1">
      <c r="C529" s="34"/>
      <c r="D529" s="34"/>
      <c r="E529" s="34"/>
      <c r="F529" s="34"/>
      <c r="G529" s="34"/>
      <c r="H529" s="34"/>
      <c r="I529" s="40"/>
      <c r="J529" s="40"/>
      <c r="W529" s="24"/>
      <c r="X529" s="24"/>
    </row>
    <row r="530" ht="15.75" customHeight="1">
      <c r="C530" s="53"/>
      <c r="D530" s="53"/>
      <c r="E530" s="53"/>
      <c r="F530" s="53"/>
      <c r="G530" s="53"/>
      <c r="H530" s="53"/>
      <c r="I530" s="40"/>
      <c r="J530" s="40"/>
      <c r="W530" s="40"/>
      <c r="X530" s="40"/>
    </row>
    <row r="531" ht="15.75" customHeight="1">
      <c r="C531" s="54"/>
      <c r="D531" s="54"/>
      <c r="E531" s="54"/>
      <c r="F531" s="54"/>
      <c r="G531" s="54"/>
      <c r="H531" s="54"/>
      <c r="I531" s="40"/>
      <c r="J531" s="40"/>
      <c r="W531" s="40"/>
      <c r="X531" s="40"/>
    </row>
    <row r="532" ht="15.75" customHeight="1">
      <c r="C532" s="32"/>
      <c r="D532" s="32"/>
      <c r="E532" s="32"/>
      <c r="F532" s="32"/>
      <c r="G532" s="32"/>
      <c r="H532" s="32"/>
      <c r="I532" s="40"/>
      <c r="J532" s="40"/>
      <c r="W532" s="40"/>
      <c r="X532" s="40"/>
    </row>
    <row r="533" ht="15.75" customHeight="1">
      <c r="C533" s="42"/>
      <c r="D533" s="42"/>
      <c r="E533" s="42"/>
      <c r="F533" s="42"/>
      <c r="G533" s="42"/>
      <c r="H533" s="42"/>
      <c r="I533" s="40"/>
      <c r="J533" s="40"/>
      <c r="W533" s="40"/>
      <c r="X533" s="40"/>
    </row>
    <row r="534" ht="15.75" customHeight="1">
      <c r="C534" s="41"/>
      <c r="D534" s="41"/>
      <c r="E534" s="41"/>
      <c r="F534" s="41"/>
      <c r="G534" s="41"/>
      <c r="H534" s="41"/>
      <c r="I534" s="40"/>
      <c r="J534" s="40"/>
      <c r="W534" s="40"/>
      <c r="X534" s="40"/>
    </row>
    <row r="535" ht="15.75" customHeight="1">
      <c r="C535" s="36"/>
      <c r="D535" s="36"/>
      <c r="E535" s="36"/>
      <c r="F535" s="36"/>
      <c r="G535" s="36"/>
      <c r="H535" s="36"/>
      <c r="I535" s="40"/>
      <c r="J535" s="40"/>
      <c r="W535" s="40"/>
      <c r="X535" s="40"/>
    </row>
    <row r="536" ht="15.75" customHeight="1">
      <c r="C536" s="35"/>
      <c r="D536" s="35"/>
      <c r="E536" s="35"/>
      <c r="F536" s="35"/>
      <c r="G536" s="35"/>
      <c r="H536" s="35"/>
      <c r="I536" s="40"/>
      <c r="J536" s="40"/>
      <c r="W536" s="40"/>
      <c r="X536" s="40"/>
    </row>
    <row r="537" ht="15.75" customHeight="1">
      <c r="C537" s="54"/>
      <c r="D537" s="54"/>
      <c r="E537" s="54"/>
      <c r="F537" s="54"/>
      <c r="G537" s="54"/>
      <c r="H537" s="54"/>
      <c r="I537" s="40"/>
      <c r="J537" s="40"/>
      <c r="W537" s="40"/>
      <c r="X537" s="40"/>
    </row>
    <row r="538" ht="15.75" customHeight="1">
      <c r="C538" s="45"/>
      <c r="D538" s="45"/>
      <c r="E538" s="45"/>
      <c r="F538" s="45"/>
      <c r="G538" s="45"/>
      <c r="H538" s="45"/>
      <c r="I538" s="40"/>
      <c r="J538" s="40"/>
      <c r="W538" s="40"/>
      <c r="X538" s="40"/>
    </row>
    <row r="539" ht="15.75" customHeight="1">
      <c r="C539" s="34"/>
      <c r="D539" s="34"/>
      <c r="E539" s="34"/>
      <c r="F539" s="34"/>
      <c r="G539" s="34"/>
      <c r="H539" s="34"/>
      <c r="I539" s="40"/>
      <c r="J539" s="40"/>
      <c r="W539" s="40"/>
      <c r="X539" s="40"/>
    </row>
    <row r="540" ht="15.75" customHeight="1">
      <c r="C540" s="37"/>
      <c r="D540" s="37"/>
      <c r="E540" s="37"/>
      <c r="F540" s="37"/>
      <c r="G540" s="37"/>
      <c r="H540" s="37"/>
      <c r="I540" s="40"/>
      <c r="J540" s="40"/>
      <c r="W540" s="40"/>
      <c r="X540" s="40"/>
    </row>
    <row r="541" ht="15.75" customHeight="1">
      <c r="C541" s="35"/>
      <c r="D541" s="35"/>
      <c r="E541" s="35"/>
      <c r="F541" s="35"/>
      <c r="G541" s="35"/>
      <c r="H541" s="35"/>
      <c r="I541" s="40"/>
      <c r="J541" s="40"/>
      <c r="W541" s="40"/>
      <c r="X541" s="40"/>
    </row>
    <row r="542" ht="15.75" customHeight="1">
      <c r="C542" s="49"/>
      <c r="D542" s="49"/>
      <c r="E542" s="49"/>
      <c r="F542" s="49"/>
      <c r="G542" s="49"/>
      <c r="H542" s="49"/>
      <c r="I542" s="40"/>
      <c r="J542" s="40"/>
      <c r="W542" s="40"/>
      <c r="X542" s="40"/>
    </row>
    <row r="543" ht="15.75" customHeight="1">
      <c r="C543" s="36"/>
      <c r="D543" s="36"/>
      <c r="E543" s="36"/>
      <c r="F543" s="36"/>
      <c r="G543" s="36"/>
      <c r="H543" s="36"/>
      <c r="I543" s="40" t="s">
        <v>503</v>
      </c>
      <c r="J543" s="40">
        <v>1.0</v>
      </c>
      <c r="W543" s="40"/>
      <c r="X543" s="40"/>
    </row>
    <row r="544" ht="15.75" customHeight="1">
      <c r="C544" s="40"/>
      <c r="D544" s="40"/>
      <c r="E544" s="40"/>
      <c r="F544" s="40"/>
      <c r="G544" s="40"/>
      <c r="H544" s="40"/>
      <c r="I544" s="40"/>
      <c r="J544" s="40"/>
      <c r="W544" s="40"/>
      <c r="X544" s="40"/>
    </row>
    <row r="545" ht="15.75" customHeight="1">
      <c r="C545" s="35"/>
      <c r="D545" s="35"/>
      <c r="E545" s="35"/>
      <c r="F545" s="35"/>
      <c r="G545" s="35"/>
      <c r="H545" s="35"/>
      <c r="I545" s="40"/>
      <c r="J545" s="40"/>
      <c r="W545" s="40"/>
      <c r="X545" s="40"/>
    </row>
    <row r="546" ht="15.75" customHeight="1">
      <c r="C546" s="34"/>
      <c r="D546" s="34"/>
      <c r="E546" s="34"/>
      <c r="F546" s="34"/>
      <c r="G546" s="34"/>
      <c r="H546" s="34"/>
      <c r="I546" s="40"/>
      <c r="J546" s="40"/>
      <c r="W546" s="40"/>
      <c r="X546" s="40"/>
    </row>
    <row r="547" ht="15.75" customHeight="1">
      <c r="C547" s="49"/>
      <c r="D547" s="49"/>
      <c r="E547" s="49"/>
      <c r="F547" s="49"/>
      <c r="G547" s="49"/>
      <c r="H547" s="49"/>
      <c r="I547" s="40"/>
      <c r="J547" s="40"/>
      <c r="W547" s="40"/>
      <c r="X547" s="40"/>
    </row>
    <row r="548" ht="15.75" customHeight="1">
      <c r="C548" s="54"/>
      <c r="D548" s="54"/>
      <c r="E548" s="54"/>
      <c r="F548" s="54"/>
      <c r="G548" s="54"/>
      <c r="H548" s="54"/>
      <c r="I548" s="40"/>
      <c r="J548" s="40"/>
      <c r="W548" s="40"/>
      <c r="X548" s="40"/>
    </row>
    <row r="549" ht="15.75" customHeight="1">
      <c r="C549" s="40"/>
      <c r="D549" s="40"/>
      <c r="E549" s="40"/>
      <c r="F549" s="40"/>
      <c r="G549" s="40"/>
      <c r="H549" s="40"/>
      <c r="I549" s="40"/>
      <c r="J549" s="40"/>
      <c r="W549" s="40"/>
      <c r="X549" s="40"/>
    </row>
    <row r="550" ht="15.75" customHeight="1">
      <c r="C550" s="53"/>
      <c r="D550" s="53"/>
      <c r="E550" s="53"/>
      <c r="F550" s="53"/>
      <c r="G550" s="53"/>
      <c r="H550" s="53"/>
      <c r="I550" s="40"/>
      <c r="J550" s="40"/>
      <c r="W550" s="40"/>
      <c r="X550" s="40"/>
    </row>
    <row r="551" ht="15.75" customHeight="1">
      <c r="C551" s="36"/>
      <c r="D551" s="36"/>
      <c r="E551" s="36"/>
      <c r="F551" s="36"/>
      <c r="G551" s="36"/>
      <c r="H551" s="36"/>
      <c r="I551" s="40"/>
      <c r="J551" s="40"/>
      <c r="W551" s="40"/>
      <c r="X551" s="40"/>
    </row>
    <row r="552" ht="15.75" customHeight="1">
      <c r="C552" s="39"/>
      <c r="D552" s="39"/>
      <c r="E552" s="39"/>
      <c r="F552" s="39"/>
      <c r="G552" s="39"/>
      <c r="H552" s="39"/>
      <c r="I552" s="40"/>
      <c r="J552" s="40"/>
      <c r="W552" s="40"/>
      <c r="X552" s="40"/>
    </row>
    <row r="553" ht="15.75" customHeight="1">
      <c r="C553" s="48"/>
      <c r="D553" s="48"/>
      <c r="E553" s="48"/>
      <c r="F553" s="48"/>
      <c r="G553" s="48"/>
      <c r="H553" s="48"/>
      <c r="I553" s="40"/>
      <c r="J553" s="40"/>
      <c r="W553" s="40"/>
      <c r="X553" s="40"/>
    </row>
    <row r="554" ht="15.75" customHeight="1">
      <c r="C554" s="39"/>
      <c r="D554" s="39"/>
      <c r="E554" s="39"/>
      <c r="F554" s="39"/>
      <c r="G554" s="39"/>
      <c r="H554" s="39"/>
      <c r="I554" s="40"/>
      <c r="J554" s="40"/>
      <c r="W554" s="40"/>
      <c r="X554" s="40"/>
    </row>
    <row r="555" ht="15.75" customHeight="1">
      <c r="C555" s="51"/>
      <c r="D555" s="51"/>
      <c r="E555" s="51"/>
      <c r="F555" s="51"/>
      <c r="G555" s="51"/>
      <c r="H555" s="51"/>
      <c r="I555" s="40"/>
      <c r="J555" s="40"/>
      <c r="W555" s="40"/>
      <c r="X555" s="40"/>
    </row>
    <row r="556" ht="15.75" customHeight="1">
      <c r="C556" s="38"/>
      <c r="D556" s="38"/>
      <c r="E556" s="38"/>
      <c r="F556" s="38"/>
      <c r="G556" s="38"/>
      <c r="H556" s="38"/>
      <c r="I556" s="40"/>
      <c r="J556" s="40"/>
      <c r="W556" s="40"/>
      <c r="X556" s="40"/>
    </row>
    <row r="557" ht="15.75" customHeight="1">
      <c r="C557" s="45"/>
      <c r="D557" s="45"/>
      <c r="E557" s="45"/>
      <c r="F557" s="45"/>
      <c r="G557" s="45"/>
      <c r="H557" s="45"/>
      <c r="I557" s="40"/>
      <c r="J557" s="40"/>
      <c r="W557" s="40"/>
      <c r="X557" s="40"/>
    </row>
    <row r="558" ht="15.75" customHeight="1">
      <c r="C558" s="49"/>
      <c r="D558" s="49"/>
      <c r="E558" s="49"/>
      <c r="F558" s="49"/>
      <c r="G558" s="49"/>
      <c r="H558" s="49"/>
      <c r="I558" s="40"/>
      <c r="J558" s="40"/>
      <c r="W558" s="40"/>
      <c r="X558" s="40"/>
    </row>
    <row r="559" ht="15.75" customHeight="1">
      <c r="C559" s="48"/>
      <c r="D559" s="48"/>
      <c r="E559" s="48"/>
      <c r="F559" s="48"/>
      <c r="G559" s="48"/>
      <c r="H559" s="48"/>
      <c r="I559" s="40"/>
      <c r="J559" s="40"/>
      <c r="W559" s="40"/>
      <c r="X559" s="40"/>
    </row>
    <row r="560" ht="15.75" customHeight="1">
      <c r="C560" s="49"/>
      <c r="D560" s="49"/>
      <c r="E560" s="49"/>
      <c r="F560" s="49"/>
      <c r="G560" s="49"/>
      <c r="H560" s="49"/>
      <c r="I560" s="40"/>
      <c r="J560" s="40"/>
      <c r="W560" s="40"/>
      <c r="X560" s="40"/>
    </row>
    <row r="561" ht="15.75" customHeight="1">
      <c r="C561" s="46"/>
      <c r="D561" s="46"/>
      <c r="E561" s="46"/>
      <c r="F561" s="46"/>
      <c r="G561" s="46"/>
      <c r="H561" s="46"/>
      <c r="I561" s="40"/>
      <c r="J561" s="40"/>
      <c r="W561" s="40"/>
      <c r="X561" s="40"/>
    </row>
    <row r="562" ht="15.75" customHeight="1">
      <c r="C562" s="34"/>
      <c r="D562" s="34"/>
      <c r="E562" s="34"/>
      <c r="F562" s="34"/>
      <c r="G562" s="34"/>
      <c r="H562" s="34"/>
      <c r="I562" s="40"/>
      <c r="J562" s="40"/>
      <c r="W562" s="40"/>
      <c r="X562" s="40"/>
    </row>
    <row r="563" ht="15.75" customHeight="1">
      <c r="C563" s="41"/>
      <c r="D563" s="41"/>
      <c r="E563" s="41"/>
      <c r="F563" s="41"/>
      <c r="G563" s="41"/>
      <c r="H563" s="41"/>
      <c r="I563" s="40"/>
      <c r="J563" s="40"/>
      <c r="W563" s="40"/>
      <c r="X563" s="40"/>
    </row>
    <row r="564" ht="15.75" customHeight="1">
      <c r="C564" s="48"/>
      <c r="D564" s="48"/>
      <c r="E564" s="48"/>
      <c r="F564" s="48"/>
      <c r="G564" s="48"/>
      <c r="H564" s="48"/>
      <c r="I564" s="40"/>
      <c r="J564" s="40"/>
      <c r="W564" s="40"/>
      <c r="X564" s="40"/>
    </row>
    <row r="565" ht="15.75" customHeight="1">
      <c r="C565" s="46"/>
      <c r="D565" s="46"/>
      <c r="E565" s="46"/>
      <c r="F565" s="46"/>
      <c r="G565" s="46"/>
      <c r="H565" s="46"/>
      <c r="I565" s="40"/>
      <c r="J565" s="40"/>
      <c r="W565" s="40"/>
      <c r="X565" s="40"/>
    </row>
    <row r="566" ht="15.75" customHeight="1">
      <c r="C566" s="48"/>
      <c r="D566" s="48"/>
      <c r="E566" s="48"/>
      <c r="F566" s="48"/>
      <c r="G566" s="48"/>
      <c r="H566" s="48"/>
      <c r="I566" s="40"/>
      <c r="J566" s="40"/>
      <c r="W566" s="40"/>
      <c r="X566" s="40"/>
    </row>
    <row r="567" ht="15.75" customHeight="1">
      <c r="C567" s="51"/>
      <c r="D567" s="51"/>
      <c r="E567" s="51"/>
      <c r="F567" s="51"/>
      <c r="G567" s="51"/>
      <c r="H567" s="51"/>
      <c r="I567" s="40"/>
      <c r="J567" s="40"/>
      <c r="W567" s="40"/>
      <c r="X567" s="40"/>
    </row>
    <row r="568" ht="15.75" customHeight="1">
      <c r="C568" s="34"/>
      <c r="D568" s="34"/>
      <c r="E568" s="34"/>
      <c r="F568" s="34"/>
      <c r="G568" s="34"/>
      <c r="H568" s="34"/>
      <c r="I568" s="40"/>
      <c r="J568" s="40"/>
      <c r="W568" s="40"/>
      <c r="X568" s="40"/>
    </row>
    <row r="569" ht="15.75" customHeight="1">
      <c r="C569" s="38"/>
      <c r="D569" s="38"/>
      <c r="E569" s="38"/>
      <c r="F569" s="38"/>
      <c r="G569" s="38"/>
      <c r="H569" s="38"/>
      <c r="I569" s="40"/>
      <c r="J569" s="40"/>
      <c r="W569" s="40"/>
      <c r="X569" s="40"/>
    </row>
    <row r="570" ht="15.75" customHeight="1">
      <c r="C570" s="32"/>
      <c r="D570" s="32"/>
      <c r="E570" s="32"/>
      <c r="F570" s="32"/>
      <c r="G570" s="32"/>
      <c r="H570" s="32"/>
      <c r="I570" s="40"/>
      <c r="J570" s="40"/>
      <c r="W570" s="40"/>
      <c r="X570" s="40"/>
    </row>
    <row r="571" ht="15.75" customHeight="1">
      <c r="C571" s="53"/>
      <c r="D571" s="53"/>
      <c r="E571" s="53"/>
      <c r="F571" s="53"/>
      <c r="G571" s="53"/>
      <c r="H571" s="53"/>
      <c r="I571" s="40"/>
      <c r="J571" s="40"/>
      <c r="W571" s="40"/>
      <c r="X571" s="40"/>
    </row>
    <row r="572" ht="15.75" customHeight="1">
      <c r="C572" s="54"/>
      <c r="D572" s="54"/>
      <c r="E572" s="54"/>
      <c r="F572" s="54"/>
      <c r="G572" s="54"/>
      <c r="H572" s="54"/>
      <c r="I572" s="40"/>
      <c r="J572" s="40"/>
      <c r="W572" s="40"/>
      <c r="X572" s="40"/>
    </row>
    <row r="573" ht="15.75" customHeight="1">
      <c r="C573" s="36"/>
      <c r="D573" s="36"/>
      <c r="E573" s="36"/>
      <c r="F573" s="36"/>
      <c r="G573" s="36"/>
      <c r="H573" s="36"/>
      <c r="I573" s="40"/>
      <c r="J573" s="40"/>
      <c r="W573" s="40"/>
      <c r="X573" s="40"/>
    </row>
    <row r="574" ht="15.75" customHeight="1">
      <c r="C574" s="40"/>
      <c r="D574" s="40"/>
      <c r="E574" s="40"/>
      <c r="F574" s="40"/>
      <c r="G574" s="40"/>
      <c r="H574" s="40"/>
      <c r="I574" s="40"/>
      <c r="J574" s="40"/>
      <c r="W574" s="40"/>
      <c r="X574" s="40"/>
    </row>
    <row r="575" ht="15.75" customHeight="1">
      <c r="C575" s="34"/>
      <c r="D575" s="34"/>
      <c r="E575" s="34"/>
      <c r="F575" s="34"/>
      <c r="G575" s="34"/>
      <c r="H575" s="34"/>
      <c r="I575" s="40"/>
      <c r="J575" s="40"/>
      <c r="W575" s="40"/>
      <c r="X575" s="40"/>
    </row>
    <row r="576" ht="15.75" customHeight="1">
      <c r="C576" s="34"/>
      <c r="D576" s="34"/>
      <c r="E576" s="34"/>
      <c r="F576" s="34"/>
      <c r="G576" s="34"/>
      <c r="H576" s="34"/>
      <c r="I576" s="39"/>
      <c r="J576" s="39"/>
      <c r="W576" s="40"/>
      <c r="X576" s="40"/>
    </row>
    <row r="577" ht="15.75" customHeight="1">
      <c r="C577" s="35"/>
      <c r="D577" s="35"/>
      <c r="E577" s="35"/>
      <c r="F577" s="35"/>
      <c r="G577" s="35"/>
      <c r="H577" s="35"/>
      <c r="I577" s="39"/>
      <c r="J577" s="39"/>
      <c r="W577" s="40"/>
      <c r="X577" s="40"/>
    </row>
    <row r="578" ht="15.75" customHeight="1">
      <c r="C578" s="45"/>
      <c r="D578" s="45"/>
      <c r="E578" s="45"/>
      <c r="F578" s="45"/>
      <c r="G578" s="45"/>
      <c r="H578" s="45"/>
      <c r="I578" s="39"/>
      <c r="J578" s="39"/>
      <c r="W578" s="40"/>
      <c r="X578" s="40"/>
    </row>
    <row r="579" ht="15.75" customHeight="1">
      <c r="C579" s="47"/>
      <c r="D579" s="47"/>
      <c r="E579" s="47"/>
      <c r="F579" s="47"/>
      <c r="G579" s="47"/>
      <c r="H579" s="47"/>
      <c r="I579" s="39"/>
      <c r="J579" s="39"/>
      <c r="W579" s="40"/>
      <c r="X579" s="40"/>
    </row>
    <row r="580" ht="15.75" customHeight="1">
      <c r="C580" s="40"/>
      <c r="D580" s="40"/>
      <c r="E580" s="40"/>
      <c r="F580" s="40"/>
      <c r="G580" s="40"/>
      <c r="H580" s="40"/>
      <c r="I580" s="39"/>
      <c r="J580" s="39"/>
      <c r="W580" s="40"/>
      <c r="X580" s="40"/>
    </row>
    <row r="581" ht="15.75" customHeight="1">
      <c r="C581" s="36"/>
      <c r="D581" s="36"/>
      <c r="E581" s="36"/>
      <c r="F581" s="36"/>
      <c r="G581" s="36"/>
      <c r="H581" s="36"/>
      <c r="I581" s="39"/>
      <c r="J581" s="39"/>
      <c r="W581" s="39"/>
      <c r="X581" s="39"/>
    </row>
    <row r="582" ht="15.75" customHeight="1">
      <c r="C582" s="34"/>
      <c r="D582" s="34"/>
      <c r="E582" s="34"/>
      <c r="F582" s="34"/>
      <c r="G582" s="34"/>
      <c r="H582" s="34"/>
      <c r="I582" s="39"/>
      <c r="J582" s="39"/>
      <c r="W582" s="39"/>
      <c r="X582" s="39"/>
    </row>
    <row r="583" ht="15.75" customHeight="1">
      <c r="C583" s="43"/>
      <c r="D583" s="43"/>
      <c r="E583" s="43"/>
      <c r="F583" s="43"/>
      <c r="G583" s="43"/>
      <c r="H583" s="43"/>
      <c r="I583" s="39"/>
      <c r="J583" s="39"/>
      <c r="W583" s="39"/>
      <c r="X583" s="39"/>
    </row>
    <row r="584" ht="15.75" customHeight="1">
      <c r="C584" s="54"/>
      <c r="D584" s="54"/>
      <c r="E584" s="54"/>
      <c r="F584" s="54"/>
      <c r="G584" s="54"/>
      <c r="H584" s="54"/>
      <c r="I584" s="39"/>
      <c r="J584" s="39"/>
      <c r="W584" s="39"/>
      <c r="X584" s="39"/>
    </row>
    <row r="585" ht="15.75" customHeight="1">
      <c r="C585" s="54"/>
      <c r="D585" s="54"/>
      <c r="E585" s="54"/>
      <c r="F585" s="54"/>
      <c r="G585" s="54"/>
      <c r="H585" s="54"/>
      <c r="I585" s="39"/>
      <c r="J585" s="39"/>
      <c r="W585" s="39"/>
      <c r="X585" s="39"/>
    </row>
    <row r="586" ht="15.75" customHeight="1">
      <c r="C586" s="37"/>
      <c r="D586" s="37"/>
      <c r="E586" s="37"/>
      <c r="F586" s="37"/>
      <c r="G586" s="37"/>
      <c r="H586" s="37"/>
      <c r="I586" s="39"/>
      <c r="J586" s="39"/>
      <c r="W586" s="39"/>
      <c r="X586" s="39"/>
    </row>
    <row r="587" ht="15.75" customHeight="1">
      <c r="C587" s="42"/>
      <c r="D587" s="42"/>
      <c r="E587" s="42"/>
      <c r="F587" s="42"/>
      <c r="G587" s="42"/>
      <c r="H587" s="42"/>
      <c r="I587" s="39"/>
      <c r="J587" s="39"/>
      <c r="W587" s="39"/>
      <c r="X587" s="39"/>
    </row>
    <row r="588" ht="15.75" customHeight="1">
      <c r="C588" s="53"/>
      <c r="D588" s="53"/>
      <c r="E588" s="53"/>
      <c r="F588" s="53"/>
      <c r="G588" s="53"/>
      <c r="H588" s="53"/>
      <c r="I588" s="39"/>
      <c r="J588" s="39"/>
      <c r="W588" s="39"/>
      <c r="X588" s="39"/>
    </row>
    <row r="589" ht="15.75" customHeight="1">
      <c r="C589" s="42"/>
      <c r="D589" s="42"/>
      <c r="E589" s="42"/>
      <c r="F589" s="42"/>
      <c r="G589" s="42"/>
      <c r="H589" s="42"/>
      <c r="I589" s="39"/>
      <c r="J589" s="39"/>
      <c r="W589" s="39"/>
      <c r="X589" s="39"/>
    </row>
    <row r="590" ht="15.75" customHeight="1">
      <c r="C590" s="45"/>
      <c r="D590" s="45"/>
      <c r="E590" s="45"/>
      <c r="F590" s="45"/>
      <c r="G590" s="45"/>
      <c r="H590" s="45"/>
      <c r="I590" s="39"/>
      <c r="J590" s="39"/>
      <c r="W590" s="39"/>
      <c r="X590" s="39"/>
    </row>
    <row r="591" ht="15.75" customHeight="1">
      <c r="C591" s="37"/>
      <c r="D591" s="37"/>
      <c r="E591" s="37"/>
      <c r="F591" s="37"/>
      <c r="G591" s="37"/>
      <c r="H591" s="37"/>
      <c r="I591" s="39"/>
      <c r="J591" s="39"/>
      <c r="W591" s="39"/>
      <c r="X591" s="39"/>
    </row>
    <row r="592" ht="15.75" customHeight="1">
      <c r="C592" s="48"/>
      <c r="D592" s="48"/>
      <c r="E592" s="48"/>
      <c r="F592" s="48"/>
      <c r="G592" s="48"/>
      <c r="H592" s="48"/>
      <c r="I592" s="39"/>
      <c r="J592" s="39"/>
      <c r="W592" s="39"/>
      <c r="X592" s="39"/>
    </row>
    <row r="593" ht="15.75" customHeight="1">
      <c r="C593" s="53"/>
      <c r="D593" s="53"/>
      <c r="E593" s="53"/>
      <c r="F593" s="53"/>
      <c r="G593" s="53"/>
      <c r="H593" s="53"/>
      <c r="I593" s="39"/>
      <c r="J593" s="39"/>
      <c r="W593" s="39"/>
      <c r="X593" s="39"/>
    </row>
    <row r="594" ht="15.75" customHeight="1">
      <c r="C594" s="45"/>
      <c r="D594" s="45"/>
      <c r="E594" s="45"/>
      <c r="F594" s="45"/>
      <c r="G594" s="45"/>
      <c r="H594" s="45"/>
      <c r="I594" s="39"/>
      <c r="J594" s="39"/>
      <c r="W594" s="39"/>
      <c r="X594" s="39"/>
    </row>
    <row r="595" ht="15.75" customHeight="1">
      <c r="C595" s="34"/>
      <c r="D595" s="34"/>
      <c r="E595" s="34"/>
      <c r="F595" s="34"/>
      <c r="G595" s="34"/>
      <c r="H595" s="34"/>
      <c r="I595" s="39"/>
      <c r="J595" s="39"/>
      <c r="W595" s="39"/>
      <c r="X595" s="39"/>
    </row>
    <row r="596" ht="15.75" customHeight="1">
      <c r="C596" s="51"/>
      <c r="D596" s="51"/>
      <c r="E596" s="51"/>
      <c r="F596" s="51"/>
      <c r="G596" s="51"/>
      <c r="H596" s="51"/>
      <c r="I596" s="39"/>
      <c r="J596" s="39"/>
      <c r="W596" s="39"/>
      <c r="X596" s="39"/>
    </row>
    <row r="597" ht="15.75" customHeight="1">
      <c r="C597" s="53"/>
      <c r="D597" s="53"/>
      <c r="E597" s="53"/>
      <c r="F597" s="53"/>
      <c r="G597" s="53"/>
      <c r="H597" s="53"/>
      <c r="I597" s="39"/>
      <c r="J597" s="39"/>
      <c r="W597" s="39"/>
      <c r="X597" s="39"/>
    </row>
    <row r="598" ht="15.75" customHeight="1">
      <c r="C598" s="49"/>
      <c r="D598" s="49"/>
      <c r="E598" s="49"/>
      <c r="F598" s="49"/>
      <c r="G598" s="49"/>
      <c r="H598" s="49"/>
      <c r="I598" s="39"/>
      <c r="J598" s="39"/>
      <c r="W598" s="39"/>
      <c r="X598" s="39"/>
    </row>
    <row r="599" ht="15.75" customHeight="1">
      <c r="C599" s="43"/>
      <c r="D599" s="43"/>
      <c r="E599" s="43"/>
      <c r="F599" s="43"/>
      <c r="G599" s="43"/>
      <c r="H599" s="43"/>
      <c r="I599" s="39"/>
      <c r="J599" s="39"/>
      <c r="W599" s="39"/>
      <c r="X599" s="39"/>
    </row>
    <row r="600" ht="15.75" customHeight="1">
      <c r="C600" s="36"/>
      <c r="D600" s="36"/>
      <c r="E600" s="36"/>
      <c r="F600" s="36"/>
      <c r="G600" s="36"/>
      <c r="H600" s="36"/>
      <c r="I600" s="39"/>
      <c r="J600" s="39"/>
      <c r="W600" s="39"/>
      <c r="X600" s="39"/>
    </row>
    <row r="601" ht="15.75" customHeight="1">
      <c r="C601" s="32"/>
      <c r="D601" s="32"/>
      <c r="E601" s="32"/>
      <c r="F601" s="32"/>
      <c r="G601" s="32"/>
      <c r="H601" s="32"/>
      <c r="I601" s="39"/>
      <c r="J601" s="39"/>
      <c r="W601" s="39"/>
      <c r="X601" s="39"/>
    </row>
    <row r="602" ht="15.75" customHeight="1">
      <c r="C602" s="47"/>
      <c r="D602" s="47"/>
      <c r="E602" s="47"/>
      <c r="F602" s="47"/>
      <c r="G602" s="47"/>
      <c r="H602" s="47"/>
      <c r="I602" s="39"/>
      <c r="J602" s="39"/>
      <c r="W602" s="39"/>
      <c r="X602" s="39"/>
    </row>
    <row r="603" ht="15.75" customHeight="1">
      <c r="C603" s="54"/>
      <c r="D603" s="54"/>
      <c r="E603" s="54"/>
      <c r="F603" s="54"/>
      <c r="G603" s="54"/>
      <c r="H603" s="54"/>
      <c r="I603" s="39"/>
      <c r="J603" s="39"/>
      <c r="W603" s="39"/>
      <c r="X603" s="39"/>
    </row>
    <row r="604" ht="15.75" customHeight="1">
      <c r="C604" s="49"/>
      <c r="D604" s="49"/>
      <c r="E604" s="49"/>
      <c r="F604" s="49"/>
      <c r="G604" s="49"/>
      <c r="H604" s="49"/>
      <c r="I604" s="39"/>
      <c r="J604" s="39"/>
      <c r="W604" s="39"/>
      <c r="X604" s="39"/>
    </row>
    <row r="605" ht="15.75" customHeight="1">
      <c r="C605" s="35"/>
      <c r="D605" s="35"/>
      <c r="E605" s="35"/>
      <c r="F605" s="35"/>
      <c r="G605" s="35"/>
      <c r="H605" s="35"/>
      <c r="I605" s="39"/>
      <c r="J605" s="39"/>
      <c r="W605" s="39"/>
      <c r="X605" s="39"/>
    </row>
    <row r="606" ht="15.75" customHeight="1">
      <c r="C606" s="36"/>
      <c r="D606" s="36"/>
      <c r="E606" s="36"/>
      <c r="F606" s="36"/>
      <c r="G606" s="36"/>
      <c r="H606" s="36"/>
      <c r="I606" s="39"/>
      <c r="J606" s="39"/>
      <c r="W606" s="39"/>
      <c r="X606" s="39"/>
    </row>
    <row r="607" ht="15.75" customHeight="1">
      <c r="C607" s="46"/>
      <c r="D607" s="46"/>
      <c r="E607" s="46"/>
      <c r="F607" s="46"/>
      <c r="G607" s="46"/>
      <c r="H607" s="46"/>
      <c r="I607" s="39"/>
      <c r="J607" s="39"/>
      <c r="W607" s="39"/>
      <c r="X607" s="39"/>
    </row>
    <row r="608" ht="15.75" customHeight="1">
      <c r="C608" s="48"/>
      <c r="D608" s="48"/>
      <c r="E608" s="48"/>
      <c r="F608" s="48"/>
      <c r="G608" s="48"/>
      <c r="H608" s="48"/>
      <c r="I608" s="39"/>
      <c r="J608" s="39"/>
      <c r="W608" s="39"/>
      <c r="X608" s="39"/>
    </row>
    <row r="609" ht="15.75" customHeight="1">
      <c r="C609" s="34"/>
      <c r="D609" s="34"/>
      <c r="E609" s="34"/>
      <c r="F609" s="34"/>
      <c r="G609" s="34"/>
      <c r="H609" s="34"/>
      <c r="I609" s="39"/>
      <c r="J609" s="39"/>
      <c r="W609" s="39"/>
      <c r="X609" s="39"/>
    </row>
    <row r="610" ht="15.75" customHeight="1">
      <c r="C610" s="41"/>
      <c r="D610" s="41"/>
      <c r="E610" s="41"/>
      <c r="F610" s="41"/>
      <c r="G610" s="41"/>
      <c r="H610" s="41"/>
      <c r="I610" s="39"/>
      <c r="J610" s="39"/>
      <c r="W610" s="39"/>
      <c r="X610" s="39"/>
    </row>
    <row r="611" ht="15.75" customHeight="1">
      <c r="C611" s="40"/>
      <c r="D611" s="40"/>
      <c r="E611" s="40"/>
      <c r="F611" s="40"/>
      <c r="G611" s="40"/>
      <c r="H611" s="40"/>
      <c r="I611" s="39"/>
      <c r="J611" s="39"/>
      <c r="W611" s="39"/>
      <c r="X611" s="39"/>
    </row>
    <row r="612" ht="15.75" customHeight="1">
      <c r="C612" s="48"/>
      <c r="D612" s="48"/>
      <c r="E612" s="48"/>
      <c r="F612" s="48"/>
      <c r="G612" s="48"/>
      <c r="H612" s="48"/>
      <c r="I612" s="39"/>
      <c r="J612" s="39"/>
      <c r="W612" s="39"/>
      <c r="X612" s="39"/>
    </row>
    <row r="613" ht="15.75" customHeight="1">
      <c r="C613" s="35"/>
      <c r="D613" s="35"/>
      <c r="E613" s="35"/>
      <c r="F613" s="35"/>
      <c r="G613" s="35"/>
      <c r="H613" s="35"/>
      <c r="I613" s="39"/>
      <c r="J613" s="39"/>
      <c r="W613" s="39"/>
      <c r="X613" s="39"/>
    </row>
    <row r="614" ht="15.75" customHeight="1">
      <c r="C614" s="47"/>
      <c r="D614" s="47"/>
      <c r="E614" s="47"/>
      <c r="F614" s="47"/>
      <c r="G614" s="47"/>
      <c r="H614" s="47"/>
      <c r="I614" s="39"/>
      <c r="J614" s="39"/>
      <c r="W614" s="39"/>
      <c r="X614" s="39"/>
    </row>
    <row r="615" ht="15.75" customHeight="1">
      <c r="C615" s="47"/>
      <c r="D615" s="47"/>
      <c r="E615" s="47"/>
      <c r="F615" s="47"/>
      <c r="G615" s="47"/>
      <c r="H615" s="47"/>
      <c r="I615" s="39"/>
      <c r="J615" s="39"/>
      <c r="W615" s="39"/>
      <c r="X615" s="39"/>
    </row>
    <row r="616" ht="15.75" customHeight="1">
      <c r="C616" s="34"/>
      <c r="D616" s="34"/>
      <c r="E616" s="34"/>
      <c r="F616" s="34"/>
      <c r="G616" s="34"/>
      <c r="H616" s="34"/>
      <c r="I616" s="39"/>
      <c r="J616" s="39"/>
      <c r="W616" s="39"/>
      <c r="X616" s="39"/>
    </row>
    <row r="617" ht="15.75" customHeight="1">
      <c r="C617" s="49"/>
      <c r="D617" s="49"/>
      <c r="E617" s="49"/>
      <c r="F617" s="49"/>
      <c r="G617" s="49"/>
      <c r="H617" s="49"/>
      <c r="I617" s="39"/>
      <c r="J617" s="39"/>
      <c r="W617" s="39"/>
      <c r="X617" s="39"/>
    </row>
    <row r="618" ht="15.75" customHeight="1">
      <c r="C618" s="36"/>
      <c r="D618" s="36"/>
      <c r="E618" s="36"/>
      <c r="F618" s="36"/>
      <c r="G618" s="36"/>
      <c r="H618" s="36"/>
      <c r="I618" s="39"/>
      <c r="J618" s="39"/>
      <c r="W618" s="39"/>
      <c r="X618" s="39"/>
    </row>
    <row r="619" ht="15.75" customHeight="1">
      <c r="C619" s="48"/>
      <c r="D619" s="48"/>
      <c r="E619" s="48"/>
      <c r="F619" s="48"/>
      <c r="G619" s="48"/>
      <c r="H619" s="48"/>
      <c r="I619" s="39"/>
      <c r="J619" s="39"/>
      <c r="W619" s="39"/>
      <c r="X619" s="39"/>
    </row>
    <row r="620" ht="15.75" customHeight="1">
      <c r="C620" s="35"/>
      <c r="D620" s="35"/>
      <c r="E620" s="35"/>
      <c r="F620" s="35"/>
      <c r="G620" s="35"/>
      <c r="H620" s="35"/>
      <c r="I620" s="39"/>
      <c r="J620" s="39"/>
      <c r="W620" s="39"/>
      <c r="X620" s="39"/>
    </row>
    <row r="621" ht="15.75" customHeight="1">
      <c r="C621" s="40"/>
      <c r="D621" s="40"/>
      <c r="E621" s="40"/>
      <c r="F621" s="40"/>
      <c r="G621" s="40"/>
      <c r="H621" s="40"/>
      <c r="I621" s="39"/>
      <c r="J621" s="39"/>
      <c r="W621" s="39"/>
      <c r="X621" s="39"/>
    </row>
    <row r="622" ht="15.75" customHeight="1">
      <c r="C622" s="40"/>
      <c r="D622" s="40"/>
      <c r="E622" s="40"/>
      <c r="F622" s="40"/>
      <c r="G622" s="40"/>
      <c r="H622" s="40"/>
      <c r="I622" s="39"/>
      <c r="J622" s="39"/>
      <c r="W622" s="39"/>
      <c r="X622" s="39"/>
    </row>
    <row r="623" ht="15.75" customHeight="1">
      <c r="C623" s="43"/>
      <c r="D623" s="43"/>
      <c r="E623" s="43"/>
      <c r="F623" s="43"/>
      <c r="G623" s="43"/>
      <c r="H623" s="43"/>
      <c r="I623" s="39"/>
      <c r="J623" s="39"/>
      <c r="W623" s="39"/>
      <c r="X623" s="39"/>
    </row>
    <row r="624" ht="15.75" customHeight="1">
      <c r="C624" s="37"/>
      <c r="D624" s="37"/>
      <c r="E624" s="37"/>
      <c r="F624" s="37"/>
      <c r="G624" s="37"/>
      <c r="H624" s="37"/>
      <c r="I624" s="39"/>
      <c r="J624" s="39"/>
      <c r="W624" s="39"/>
      <c r="X624" s="39"/>
    </row>
    <row r="625" ht="15.75" customHeight="1">
      <c r="C625" s="38"/>
      <c r="D625" s="38"/>
      <c r="E625" s="38"/>
      <c r="F625" s="38"/>
      <c r="G625" s="38"/>
      <c r="H625" s="38"/>
      <c r="I625" s="39"/>
      <c r="J625" s="39"/>
      <c r="W625" s="39"/>
      <c r="X625" s="39"/>
    </row>
    <row r="626" ht="15.75" customHeight="1">
      <c r="C626" s="35"/>
      <c r="D626" s="35"/>
      <c r="E626" s="35"/>
      <c r="F626" s="35"/>
      <c r="G626" s="35"/>
      <c r="H626" s="35"/>
      <c r="I626" s="39"/>
      <c r="J626" s="39"/>
      <c r="W626" s="39"/>
      <c r="X626" s="39"/>
    </row>
    <row r="627" ht="15.75" customHeight="1">
      <c r="C627" s="51"/>
      <c r="D627" s="51"/>
      <c r="E627" s="51"/>
      <c r="F627" s="51"/>
      <c r="G627" s="51"/>
      <c r="H627" s="51"/>
      <c r="I627" s="39"/>
      <c r="J627" s="39"/>
      <c r="W627" s="39"/>
      <c r="X627" s="39"/>
    </row>
    <row r="628" ht="15.75" customHeight="1">
      <c r="C628" s="45"/>
      <c r="D628" s="45"/>
      <c r="E628" s="45"/>
      <c r="F628" s="45"/>
      <c r="G628" s="45"/>
      <c r="H628" s="45"/>
      <c r="I628" s="39"/>
      <c r="J628" s="39"/>
      <c r="W628" s="39"/>
      <c r="X628" s="39"/>
    </row>
    <row r="629" ht="15.75" customHeight="1">
      <c r="C629" s="42"/>
      <c r="D629" s="42"/>
      <c r="E629" s="42"/>
      <c r="F629" s="42"/>
      <c r="G629" s="42"/>
      <c r="H629" s="42"/>
      <c r="I629" s="39"/>
      <c r="J629" s="39"/>
      <c r="W629" s="39"/>
      <c r="X629" s="39"/>
    </row>
    <row r="630" ht="15.75" customHeight="1">
      <c r="C630" s="52"/>
      <c r="D630" s="52"/>
      <c r="E630" s="52"/>
      <c r="F630" s="52"/>
      <c r="G630" s="52"/>
      <c r="H630" s="52"/>
      <c r="I630" s="39"/>
      <c r="J630" s="39"/>
      <c r="W630" s="39"/>
      <c r="X630" s="39"/>
    </row>
    <row r="631" ht="15.75" customHeight="1">
      <c r="C631" s="37"/>
      <c r="D631" s="37"/>
      <c r="E631" s="37"/>
      <c r="F631" s="37"/>
      <c r="G631" s="37"/>
      <c r="H631" s="37"/>
      <c r="I631" s="39"/>
      <c r="J631" s="39"/>
      <c r="W631" s="39"/>
      <c r="X631" s="39"/>
    </row>
    <row r="632" ht="15.75" customHeight="1">
      <c r="C632" s="50"/>
      <c r="D632" s="50"/>
      <c r="E632" s="50"/>
      <c r="F632" s="50"/>
      <c r="G632" s="50"/>
      <c r="H632" s="50"/>
      <c r="I632" s="39"/>
      <c r="J632" s="39"/>
      <c r="W632" s="39"/>
      <c r="X632" s="39"/>
    </row>
    <row r="633" ht="15.75" customHeight="1">
      <c r="C633" s="40"/>
      <c r="D633" s="40"/>
      <c r="E633" s="40"/>
      <c r="F633" s="40"/>
      <c r="G633" s="40"/>
      <c r="H633" s="40"/>
      <c r="I633" s="39"/>
      <c r="J633" s="39"/>
      <c r="W633" s="39"/>
      <c r="X633" s="39"/>
    </row>
    <row r="634" ht="15.75" customHeight="1">
      <c r="C634" s="34"/>
      <c r="D634" s="34"/>
      <c r="E634" s="34"/>
      <c r="F634" s="34"/>
      <c r="G634" s="34"/>
      <c r="H634" s="34"/>
      <c r="I634" s="43"/>
      <c r="J634" s="43"/>
      <c r="W634" s="39"/>
      <c r="X634" s="39"/>
    </row>
    <row r="635" ht="15.75" customHeight="1">
      <c r="C635" s="54"/>
      <c r="D635" s="54"/>
      <c r="E635" s="54"/>
      <c r="F635" s="54"/>
      <c r="G635" s="54"/>
      <c r="H635" s="54"/>
      <c r="I635" s="43"/>
      <c r="J635" s="43"/>
      <c r="W635" s="39"/>
      <c r="X635" s="39"/>
    </row>
    <row r="636" ht="15.75" customHeight="1">
      <c r="C636" s="41"/>
      <c r="D636" s="41"/>
      <c r="E636" s="41"/>
      <c r="F636" s="41"/>
      <c r="G636" s="41"/>
      <c r="H636" s="41"/>
      <c r="I636" s="43"/>
      <c r="J636" s="43"/>
      <c r="W636" s="39"/>
      <c r="X636" s="39"/>
    </row>
    <row r="637" ht="15.75" customHeight="1">
      <c r="C637" s="53"/>
      <c r="D637" s="53"/>
      <c r="E637" s="53"/>
      <c r="F637" s="53"/>
      <c r="G637" s="53"/>
      <c r="H637" s="53"/>
      <c r="I637" s="43"/>
      <c r="J637" s="43"/>
      <c r="W637" s="39"/>
      <c r="X637" s="39"/>
    </row>
    <row r="638" ht="15.75" customHeight="1">
      <c r="C638" s="32"/>
      <c r="D638" s="32"/>
      <c r="E638" s="32"/>
      <c r="F638" s="32"/>
      <c r="G638" s="32"/>
      <c r="H638" s="32"/>
      <c r="I638" s="43"/>
      <c r="J638" s="43"/>
      <c r="W638" s="39"/>
      <c r="X638" s="39"/>
    </row>
    <row r="639" ht="15.75" customHeight="1">
      <c r="C639" s="38"/>
      <c r="D639" s="38"/>
      <c r="E639" s="38"/>
      <c r="F639" s="38"/>
      <c r="G639" s="38"/>
      <c r="H639" s="38"/>
      <c r="I639" s="43"/>
      <c r="J639" s="43"/>
      <c r="W639" s="43"/>
      <c r="X639" s="43"/>
    </row>
    <row r="640" ht="15.75" customHeight="1">
      <c r="C640" s="35"/>
      <c r="D640" s="35"/>
      <c r="E640" s="35"/>
      <c r="F640" s="35"/>
      <c r="G640" s="35"/>
      <c r="H640" s="35"/>
      <c r="I640" s="43"/>
      <c r="J640" s="43"/>
      <c r="W640" s="43"/>
      <c r="X640" s="43"/>
    </row>
    <row r="641" ht="15.75" customHeight="1">
      <c r="C641" s="40"/>
      <c r="D641" s="40"/>
      <c r="E641" s="40"/>
      <c r="F641" s="40"/>
      <c r="G641" s="40"/>
      <c r="H641" s="40"/>
      <c r="I641" s="43"/>
      <c r="J641" s="43"/>
      <c r="W641" s="43"/>
      <c r="X641" s="43"/>
    </row>
    <row r="642" ht="15.75" customHeight="1">
      <c r="C642" s="45"/>
      <c r="D642" s="45"/>
      <c r="E642" s="45"/>
      <c r="F642" s="45"/>
      <c r="G642" s="45"/>
      <c r="H642" s="45"/>
      <c r="I642" s="43"/>
      <c r="J642" s="43"/>
      <c r="W642" s="43"/>
      <c r="X642" s="43"/>
    </row>
    <row r="643" ht="15.75" customHeight="1">
      <c r="C643" s="54"/>
      <c r="D643" s="54"/>
      <c r="E643" s="54"/>
      <c r="F643" s="54"/>
      <c r="G643" s="54"/>
      <c r="H643" s="54"/>
      <c r="I643" s="43"/>
      <c r="J643" s="43"/>
      <c r="W643" s="43"/>
      <c r="X643" s="43"/>
    </row>
    <row r="644" ht="15.75" customHeight="1">
      <c r="C644" s="49"/>
      <c r="D644" s="49"/>
      <c r="E644" s="49"/>
      <c r="F644" s="49"/>
      <c r="G644" s="49"/>
      <c r="H644" s="49"/>
      <c r="I644" s="43"/>
      <c r="J644" s="43"/>
      <c r="W644" s="43"/>
      <c r="X644" s="43"/>
    </row>
    <row r="645" ht="15.75" customHeight="1">
      <c r="C645" s="52"/>
      <c r="D645" s="52"/>
      <c r="E645" s="52"/>
      <c r="F645" s="52"/>
      <c r="G645" s="52"/>
      <c r="H645" s="52"/>
      <c r="I645" s="43"/>
      <c r="J645" s="43"/>
      <c r="W645" s="43"/>
      <c r="X645" s="43"/>
    </row>
    <row r="646" ht="15.75" customHeight="1">
      <c r="C646" s="39"/>
      <c r="D646" s="39"/>
      <c r="E646" s="39"/>
      <c r="F646" s="39"/>
      <c r="G646" s="39"/>
      <c r="H646" s="39"/>
      <c r="I646" s="43"/>
      <c r="J646" s="43"/>
      <c r="W646" s="43"/>
      <c r="X646" s="43"/>
    </row>
    <row r="647" ht="15.75" customHeight="1">
      <c r="C647" s="43"/>
      <c r="D647" s="43"/>
      <c r="E647" s="43"/>
      <c r="F647" s="43"/>
      <c r="G647" s="43"/>
      <c r="H647" s="43"/>
      <c r="I647" s="43"/>
      <c r="J647" s="43"/>
      <c r="W647" s="43"/>
      <c r="X647" s="43"/>
    </row>
    <row r="648" ht="15.75" customHeight="1">
      <c r="C648" s="53"/>
      <c r="D648" s="53"/>
      <c r="E648" s="53"/>
      <c r="F648" s="53"/>
      <c r="G648" s="53"/>
      <c r="H648" s="53"/>
      <c r="I648" s="43"/>
      <c r="J648" s="43"/>
      <c r="W648" s="43"/>
      <c r="X648" s="43"/>
    </row>
    <row r="649" ht="15.75" customHeight="1">
      <c r="C649" s="54"/>
      <c r="D649" s="54"/>
      <c r="E649" s="54"/>
      <c r="F649" s="54"/>
      <c r="G649" s="54"/>
      <c r="H649" s="54"/>
      <c r="I649" s="43"/>
      <c r="J649" s="43"/>
      <c r="W649" s="43"/>
      <c r="X649" s="43"/>
    </row>
    <row r="650" ht="15.75" customHeight="1">
      <c r="C650" s="36"/>
      <c r="D650" s="36"/>
      <c r="E650" s="36"/>
      <c r="F650" s="36"/>
      <c r="G650" s="36"/>
      <c r="H650" s="36"/>
      <c r="I650" s="43"/>
      <c r="J650" s="43"/>
      <c r="W650" s="43"/>
      <c r="X650" s="43"/>
    </row>
    <row r="651" ht="15.75" customHeight="1">
      <c r="C651" s="47"/>
      <c r="D651" s="47"/>
      <c r="E651" s="47"/>
      <c r="F651" s="47"/>
      <c r="G651" s="47"/>
      <c r="H651" s="47"/>
      <c r="I651" s="43"/>
      <c r="J651" s="43"/>
      <c r="W651" s="43"/>
      <c r="X651" s="43"/>
    </row>
    <row r="652" ht="15.75" customHeight="1">
      <c r="C652" s="34"/>
      <c r="D652" s="34"/>
      <c r="E652" s="34"/>
      <c r="F652" s="34"/>
      <c r="G652" s="34"/>
      <c r="H652" s="34"/>
      <c r="I652" s="43"/>
      <c r="J652" s="43"/>
      <c r="W652" s="43"/>
      <c r="X652" s="43"/>
    </row>
    <row r="653" ht="15.75" customHeight="1">
      <c r="C653" s="34"/>
      <c r="D653" s="34"/>
      <c r="E653" s="34"/>
      <c r="F653" s="34"/>
      <c r="G653" s="34"/>
      <c r="H653" s="34"/>
      <c r="I653" s="43"/>
      <c r="J653" s="43"/>
      <c r="W653" s="43"/>
      <c r="X653" s="43"/>
    </row>
    <row r="654" ht="15.75" customHeight="1">
      <c r="C654" s="53"/>
      <c r="D654" s="53"/>
      <c r="E654" s="53"/>
      <c r="F654" s="53"/>
      <c r="G654" s="53"/>
      <c r="H654" s="53"/>
      <c r="I654" s="43"/>
      <c r="J654" s="43"/>
      <c r="W654" s="43"/>
      <c r="X654" s="43"/>
    </row>
    <row r="655" ht="15.75" customHeight="1">
      <c r="C655" s="45"/>
      <c r="D655" s="45"/>
      <c r="E655" s="45"/>
      <c r="F655" s="45"/>
      <c r="G655" s="45"/>
      <c r="H655" s="45"/>
      <c r="I655" s="43"/>
      <c r="J655" s="43"/>
      <c r="W655" s="43"/>
      <c r="X655" s="43"/>
    </row>
    <row r="656" ht="15.75" customHeight="1">
      <c r="C656" s="54"/>
      <c r="D656" s="54"/>
      <c r="E656" s="54"/>
      <c r="F656" s="54"/>
      <c r="G656" s="54"/>
      <c r="H656" s="54"/>
      <c r="I656" s="43"/>
      <c r="J656" s="43"/>
      <c r="W656" s="43"/>
      <c r="X656" s="43"/>
    </row>
    <row r="657" ht="15.75" customHeight="1">
      <c r="C657" s="35"/>
      <c r="D657" s="35"/>
      <c r="E657" s="35"/>
      <c r="F657" s="35"/>
      <c r="G657" s="35"/>
      <c r="H657" s="35"/>
      <c r="I657" s="43"/>
      <c r="J657" s="43"/>
      <c r="W657" s="43"/>
      <c r="X657" s="43"/>
    </row>
    <row r="658" ht="15.75" customHeight="1">
      <c r="C658" s="51"/>
      <c r="D658" s="51"/>
      <c r="E658" s="51"/>
      <c r="F658" s="51"/>
      <c r="G658" s="51"/>
      <c r="H658" s="51"/>
      <c r="I658" s="43"/>
      <c r="J658" s="43"/>
      <c r="W658" s="43"/>
      <c r="X658" s="43"/>
    </row>
    <row r="659" ht="15.75" customHeight="1">
      <c r="C659" s="42"/>
      <c r="D659" s="42"/>
      <c r="E659" s="42"/>
      <c r="F659" s="42"/>
      <c r="G659" s="42"/>
      <c r="H659" s="42"/>
      <c r="I659" s="43"/>
      <c r="J659" s="43"/>
      <c r="W659" s="43"/>
      <c r="X659" s="43"/>
    </row>
    <row r="660" ht="15.75" customHeight="1">
      <c r="C660" s="46"/>
      <c r="D660" s="46"/>
      <c r="E660" s="46"/>
      <c r="F660" s="46"/>
      <c r="G660" s="46"/>
      <c r="H660" s="46"/>
      <c r="I660" s="43"/>
      <c r="J660" s="43"/>
      <c r="W660" s="43"/>
      <c r="X660" s="43"/>
    </row>
    <row r="661" ht="15.75" customHeight="1">
      <c r="C661" s="52"/>
      <c r="D661" s="52"/>
      <c r="E661" s="52"/>
      <c r="F661" s="52"/>
      <c r="G661" s="52"/>
      <c r="H661" s="52"/>
      <c r="I661" s="43"/>
      <c r="J661" s="43"/>
      <c r="W661" s="43"/>
      <c r="X661" s="43"/>
    </row>
    <row r="662" ht="15.75" customHeight="1">
      <c r="C662" s="35"/>
      <c r="D662" s="35"/>
      <c r="E662" s="35"/>
      <c r="F662" s="35"/>
      <c r="G662" s="35"/>
      <c r="H662" s="35"/>
      <c r="I662" s="43"/>
      <c r="J662" s="43"/>
      <c r="W662" s="43"/>
      <c r="X662" s="43"/>
    </row>
    <row r="663" ht="15.75" customHeight="1">
      <c r="C663" s="51"/>
      <c r="D663" s="51"/>
      <c r="E663" s="51"/>
      <c r="F663" s="51"/>
      <c r="G663" s="51"/>
      <c r="H663" s="51"/>
      <c r="I663" s="43"/>
      <c r="J663" s="43"/>
      <c r="W663" s="43"/>
      <c r="X663" s="43"/>
    </row>
    <row r="664" ht="15.75" customHeight="1">
      <c r="C664" s="37"/>
      <c r="D664" s="37"/>
      <c r="E664" s="37"/>
      <c r="F664" s="37"/>
      <c r="G664" s="37"/>
      <c r="H664" s="37"/>
      <c r="I664" s="43"/>
      <c r="J664" s="43"/>
      <c r="W664" s="43"/>
      <c r="X664" s="43"/>
    </row>
    <row r="665" ht="15.75" customHeight="1">
      <c r="C665" s="47"/>
      <c r="D665" s="47"/>
      <c r="E665" s="47"/>
      <c r="F665" s="47"/>
      <c r="G665" s="47"/>
      <c r="H665" s="47"/>
      <c r="I665" s="43"/>
      <c r="J665" s="43"/>
      <c r="W665" s="43"/>
      <c r="X665" s="43"/>
    </row>
    <row r="666" ht="15.75" customHeight="1">
      <c r="C666" s="46"/>
      <c r="D666" s="46"/>
      <c r="E666" s="46"/>
      <c r="F666" s="46"/>
      <c r="G666" s="46"/>
      <c r="H666" s="46"/>
      <c r="I666" s="43"/>
      <c r="J666" s="43"/>
      <c r="W666" s="43"/>
      <c r="X666" s="43"/>
    </row>
    <row r="667" ht="15.75" customHeight="1">
      <c r="C667" s="41"/>
      <c r="D667" s="41"/>
      <c r="E667" s="41"/>
      <c r="F667" s="41"/>
      <c r="G667" s="41"/>
      <c r="H667" s="41"/>
      <c r="I667" s="43"/>
      <c r="J667" s="43"/>
      <c r="W667" s="43"/>
      <c r="X667" s="43"/>
    </row>
    <row r="668" ht="15.75" customHeight="1">
      <c r="C668" s="50"/>
      <c r="D668" s="50"/>
      <c r="E668" s="50"/>
      <c r="F668" s="50"/>
      <c r="G668" s="50"/>
      <c r="H668" s="50"/>
      <c r="I668" s="43"/>
      <c r="J668" s="43"/>
      <c r="W668" s="43"/>
      <c r="X668" s="43"/>
    </row>
    <row r="669" ht="15.75" customHeight="1">
      <c r="C669" s="48"/>
      <c r="D669" s="48"/>
      <c r="E669" s="48"/>
      <c r="F669" s="48"/>
      <c r="G669" s="48"/>
      <c r="H669" s="48"/>
      <c r="I669" s="43"/>
      <c r="J669" s="43"/>
      <c r="W669" s="43"/>
      <c r="X669" s="43"/>
    </row>
    <row r="670" ht="15.75" customHeight="1">
      <c r="C670" s="47"/>
      <c r="D670" s="47"/>
      <c r="E670" s="47"/>
      <c r="F670" s="47"/>
      <c r="G670" s="47"/>
      <c r="H670" s="47"/>
      <c r="I670" s="43"/>
      <c r="J670" s="43"/>
      <c r="W670" s="43"/>
      <c r="X670" s="43"/>
    </row>
    <row r="671" ht="15.75" customHeight="1">
      <c r="C671" s="48"/>
      <c r="D671" s="48"/>
      <c r="E671" s="48"/>
      <c r="F671" s="48"/>
      <c r="G671" s="48"/>
      <c r="H671" s="48"/>
      <c r="I671" s="43"/>
      <c r="J671" s="43"/>
      <c r="W671" s="43"/>
      <c r="X671" s="43"/>
    </row>
    <row r="672" ht="15.75" customHeight="1">
      <c r="C672" s="45"/>
      <c r="D672" s="45"/>
      <c r="E672" s="45"/>
      <c r="F672" s="45"/>
      <c r="G672" s="45"/>
      <c r="H672" s="45"/>
      <c r="I672" s="43"/>
      <c r="J672" s="43"/>
      <c r="W672" s="43"/>
      <c r="X672" s="43"/>
    </row>
    <row r="673" ht="15.75" customHeight="1">
      <c r="C673" s="52"/>
      <c r="D673" s="52"/>
      <c r="E673" s="52"/>
      <c r="F673" s="52"/>
      <c r="G673" s="52"/>
      <c r="H673" s="52"/>
      <c r="I673" s="43"/>
      <c r="J673" s="43"/>
      <c r="W673" s="43"/>
      <c r="X673" s="43"/>
    </row>
    <row r="674" ht="15.75" customHeight="1">
      <c r="C674" s="50"/>
      <c r="D674" s="50"/>
      <c r="E674" s="50"/>
      <c r="F674" s="50"/>
      <c r="G674" s="50"/>
      <c r="H674" s="50"/>
      <c r="I674" s="43"/>
      <c r="J674" s="43"/>
      <c r="W674" s="43"/>
      <c r="X674" s="43"/>
    </row>
    <row r="675" ht="15.75" customHeight="1">
      <c r="C675" s="34"/>
      <c r="D675" s="34"/>
      <c r="E675" s="34"/>
      <c r="F675" s="34"/>
      <c r="G675" s="34"/>
      <c r="H675" s="34"/>
      <c r="I675" s="43"/>
      <c r="J675" s="43"/>
      <c r="W675" s="43"/>
      <c r="X675" s="43"/>
    </row>
    <row r="676" ht="15.75" customHeight="1">
      <c r="C676" s="39"/>
      <c r="D676" s="39"/>
      <c r="E676" s="39"/>
      <c r="F676" s="39"/>
      <c r="G676" s="39"/>
      <c r="H676" s="39"/>
      <c r="I676" s="43"/>
      <c r="J676" s="43"/>
      <c r="W676" s="43"/>
      <c r="X676" s="43"/>
    </row>
    <row r="677" ht="15.75" customHeight="1">
      <c r="C677" s="34"/>
      <c r="D677" s="34"/>
      <c r="E677" s="34"/>
      <c r="F677" s="34"/>
      <c r="G677" s="34"/>
      <c r="H677" s="34"/>
      <c r="I677" s="43"/>
      <c r="J677" s="43"/>
      <c r="W677" s="43"/>
      <c r="X677" s="43"/>
    </row>
    <row r="678" ht="15.75" customHeight="1">
      <c r="C678" s="36"/>
      <c r="D678" s="36"/>
      <c r="E678" s="36"/>
      <c r="F678" s="36"/>
      <c r="G678" s="36"/>
      <c r="H678" s="36"/>
      <c r="I678" s="43"/>
      <c r="J678" s="43"/>
      <c r="W678" s="43"/>
      <c r="X678" s="43"/>
    </row>
    <row r="679" ht="15.75" customHeight="1">
      <c r="C679" s="53"/>
      <c r="D679" s="53"/>
      <c r="E679" s="53"/>
      <c r="F679" s="53"/>
      <c r="G679" s="53"/>
      <c r="H679" s="53"/>
      <c r="I679" s="43"/>
      <c r="J679" s="43"/>
      <c r="W679" s="43"/>
      <c r="X679" s="43"/>
    </row>
    <row r="680" ht="15.75" customHeight="1">
      <c r="C680" s="34"/>
      <c r="D680" s="34"/>
      <c r="E680" s="34"/>
      <c r="F680" s="34"/>
      <c r="G680" s="34"/>
      <c r="H680" s="34"/>
      <c r="I680" s="43"/>
      <c r="J680" s="43"/>
      <c r="W680" s="43"/>
      <c r="X680" s="43"/>
    </row>
    <row r="681" ht="15.75" customHeight="1">
      <c r="C681" s="40"/>
      <c r="D681" s="40"/>
      <c r="E681" s="40"/>
      <c r="F681" s="40"/>
      <c r="G681" s="40"/>
      <c r="H681" s="40"/>
      <c r="I681" s="43"/>
      <c r="J681" s="43"/>
      <c r="W681" s="43"/>
      <c r="X681" s="43"/>
    </row>
    <row r="682" ht="15.75" customHeight="1">
      <c r="C682" s="42"/>
      <c r="D682" s="42"/>
      <c r="E682" s="42"/>
      <c r="F682" s="42"/>
      <c r="G682" s="42"/>
      <c r="H682" s="42"/>
      <c r="I682" s="43"/>
      <c r="J682" s="43"/>
      <c r="W682" s="43"/>
      <c r="X682" s="43"/>
    </row>
    <row r="683" ht="15.75" customHeight="1">
      <c r="C683" s="42"/>
      <c r="D683" s="42"/>
      <c r="E683" s="42"/>
      <c r="F683" s="42"/>
      <c r="G683" s="42"/>
      <c r="H683" s="42"/>
      <c r="I683" s="43"/>
      <c r="J683" s="43"/>
      <c r="W683" s="43"/>
      <c r="X683" s="43"/>
    </row>
    <row r="684" ht="15.75" customHeight="1">
      <c r="C684" s="49"/>
      <c r="D684" s="49"/>
      <c r="E684" s="49"/>
      <c r="F684" s="49"/>
      <c r="G684" s="49"/>
      <c r="H684" s="49"/>
      <c r="I684" s="43"/>
      <c r="J684" s="43"/>
      <c r="W684" s="43"/>
      <c r="X684" s="43"/>
    </row>
    <row r="685" ht="15.75" customHeight="1">
      <c r="C685" s="50"/>
      <c r="D685" s="50"/>
      <c r="E685" s="50"/>
      <c r="F685" s="50"/>
      <c r="G685" s="50"/>
      <c r="H685" s="50"/>
      <c r="I685" s="43"/>
      <c r="J685" s="43"/>
      <c r="W685" s="43"/>
      <c r="X685" s="43"/>
    </row>
    <row r="686" ht="15.75" customHeight="1">
      <c r="C686" s="54"/>
      <c r="D686" s="54"/>
      <c r="E686" s="54"/>
      <c r="F686" s="54"/>
      <c r="G686" s="54"/>
      <c r="H686" s="54"/>
      <c r="I686" s="43"/>
      <c r="J686" s="43"/>
      <c r="W686" s="43"/>
      <c r="X686" s="43"/>
    </row>
    <row r="687" ht="15.75" customHeight="1">
      <c r="C687" s="43"/>
      <c r="D687" s="43"/>
      <c r="E687" s="43"/>
      <c r="F687" s="43"/>
      <c r="G687" s="43"/>
      <c r="H687" s="43"/>
      <c r="I687" s="43"/>
      <c r="J687" s="43"/>
      <c r="W687" s="43"/>
      <c r="X687" s="43"/>
    </row>
    <row r="688" ht="15.75" customHeight="1">
      <c r="C688" s="45"/>
      <c r="D688" s="45"/>
      <c r="E688" s="45"/>
      <c r="F688" s="45"/>
      <c r="G688" s="45"/>
      <c r="H688" s="45"/>
      <c r="I688" s="43"/>
      <c r="J688" s="43"/>
      <c r="W688" s="43"/>
      <c r="X688" s="43"/>
    </row>
    <row r="689" ht="15.75" customHeight="1">
      <c r="C689" s="34"/>
      <c r="D689" s="34"/>
      <c r="E689" s="34"/>
      <c r="F689" s="34"/>
      <c r="G689" s="34"/>
      <c r="H689" s="34"/>
      <c r="I689" s="43"/>
      <c r="J689" s="43"/>
      <c r="W689" s="43"/>
      <c r="X689" s="43"/>
    </row>
    <row r="690" ht="15.75" customHeight="1">
      <c r="C690" s="48"/>
      <c r="D690" s="48"/>
      <c r="E690" s="48"/>
      <c r="F690" s="48"/>
      <c r="G690" s="48"/>
      <c r="H690" s="48"/>
      <c r="I690" s="43"/>
      <c r="J690" s="43"/>
      <c r="W690" s="43"/>
      <c r="X690" s="43"/>
    </row>
    <row r="691" ht="15.75" customHeight="1">
      <c r="C691" s="46"/>
      <c r="D691" s="46"/>
      <c r="E691" s="46"/>
      <c r="F691" s="46"/>
      <c r="G691" s="46"/>
      <c r="H691" s="46"/>
      <c r="I691" s="43"/>
      <c r="J691" s="43"/>
      <c r="W691" s="43"/>
      <c r="X691" s="43"/>
    </row>
    <row r="692" ht="15.75" customHeight="1">
      <c r="C692" s="43"/>
      <c r="D692" s="43"/>
      <c r="E692" s="43"/>
      <c r="F692" s="43"/>
      <c r="G692" s="43"/>
      <c r="H692" s="43"/>
      <c r="I692" s="43"/>
      <c r="J692" s="43"/>
      <c r="W692" s="43"/>
      <c r="X692" s="43"/>
    </row>
    <row r="693" ht="15.75" customHeight="1">
      <c r="C693" s="52"/>
      <c r="D693" s="52"/>
      <c r="E693" s="52"/>
      <c r="F693" s="52"/>
      <c r="G693" s="52"/>
      <c r="H693" s="52"/>
      <c r="I693" s="43"/>
      <c r="J693" s="43"/>
      <c r="W693" s="43"/>
      <c r="X693" s="43"/>
    </row>
    <row r="694" ht="15.75" customHeight="1">
      <c r="C694" s="43"/>
      <c r="D694" s="43"/>
      <c r="E694" s="43"/>
      <c r="F694" s="43"/>
      <c r="G694" s="43"/>
      <c r="H694" s="43"/>
      <c r="I694" s="43"/>
      <c r="J694" s="43"/>
      <c r="W694" s="43"/>
      <c r="X694" s="43"/>
    </row>
    <row r="695" ht="15.75" customHeight="1">
      <c r="C695" s="43"/>
      <c r="D695" s="43"/>
      <c r="E695" s="43"/>
      <c r="F695" s="43"/>
      <c r="G695" s="43"/>
      <c r="H695" s="43"/>
      <c r="I695" s="43"/>
      <c r="J695" s="43"/>
      <c r="W695" s="43"/>
      <c r="X695" s="43"/>
    </row>
    <row r="696" ht="15.75" customHeight="1">
      <c r="C696" s="46"/>
      <c r="D696" s="46"/>
      <c r="E696" s="46"/>
      <c r="F696" s="46"/>
      <c r="G696" s="46"/>
      <c r="H696" s="46"/>
      <c r="I696" s="43"/>
      <c r="J696" s="43"/>
      <c r="W696" s="43"/>
      <c r="X696" s="43"/>
    </row>
    <row r="697" ht="15.75" customHeight="1">
      <c r="C697" s="41"/>
      <c r="D697" s="41"/>
      <c r="E697" s="41"/>
      <c r="F697" s="41"/>
      <c r="G697" s="41"/>
      <c r="H697" s="41"/>
      <c r="I697" s="43"/>
      <c r="J697" s="43"/>
      <c r="W697" s="43"/>
      <c r="X697" s="43"/>
    </row>
    <row r="698" ht="15.75" customHeight="1">
      <c r="C698" s="52"/>
      <c r="D698" s="52"/>
      <c r="E698" s="52"/>
      <c r="F698" s="52"/>
      <c r="G698" s="52"/>
      <c r="H698" s="52"/>
      <c r="I698" s="43"/>
      <c r="J698" s="43"/>
      <c r="W698" s="43"/>
      <c r="X698" s="43"/>
    </row>
    <row r="699" ht="15.75" customHeight="1">
      <c r="C699" s="35"/>
      <c r="D699" s="35"/>
      <c r="E699" s="35"/>
      <c r="F699" s="35"/>
      <c r="G699" s="35"/>
      <c r="H699" s="35"/>
      <c r="I699" s="41"/>
      <c r="J699" s="41"/>
      <c r="W699" s="43"/>
      <c r="X699" s="43"/>
    </row>
    <row r="700" ht="15.75" customHeight="1">
      <c r="C700" s="39"/>
      <c r="D700" s="39"/>
      <c r="E700" s="39"/>
      <c r="F700" s="39"/>
      <c r="G700" s="39"/>
      <c r="H700" s="39"/>
      <c r="I700" s="41"/>
      <c r="J700" s="41"/>
      <c r="W700" s="43"/>
      <c r="X700" s="43"/>
    </row>
    <row r="701" ht="15.75" customHeight="1">
      <c r="C701" s="43"/>
      <c r="D701" s="43"/>
      <c r="E701" s="43"/>
      <c r="F701" s="43"/>
      <c r="G701" s="43"/>
      <c r="H701" s="43"/>
      <c r="I701" s="41"/>
      <c r="J701" s="41"/>
      <c r="W701" s="43"/>
      <c r="X701" s="43"/>
    </row>
    <row r="702" ht="15.75" customHeight="1">
      <c r="C702" s="43"/>
      <c r="D702" s="43"/>
      <c r="E702" s="43"/>
      <c r="F702" s="43"/>
      <c r="G702" s="43"/>
      <c r="H702" s="43"/>
      <c r="I702" s="41"/>
      <c r="J702" s="41"/>
      <c r="W702" s="43"/>
      <c r="X702" s="43"/>
    </row>
    <row r="703" ht="15.75" customHeight="1">
      <c r="C703" s="53"/>
      <c r="D703" s="53"/>
      <c r="E703" s="53"/>
      <c r="F703" s="53"/>
      <c r="G703" s="53"/>
      <c r="H703" s="53"/>
      <c r="I703" s="41"/>
      <c r="J703" s="41"/>
      <c r="W703" s="43"/>
      <c r="X703" s="43"/>
    </row>
    <row r="704" ht="15.75" customHeight="1">
      <c r="C704" s="42"/>
      <c r="D704" s="42"/>
      <c r="E704" s="42"/>
      <c r="F704" s="42"/>
      <c r="G704" s="42"/>
      <c r="H704" s="42"/>
      <c r="I704" s="41"/>
      <c r="J704" s="41"/>
      <c r="W704" s="41"/>
      <c r="X704" s="41"/>
    </row>
    <row r="705" ht="15.75" customHeight="1">
      <c r="C705" s="34"/>
      <c r="D705" s="34"/>
      <c r="E705" s="34"/>
      <c r="F705" s="34"/>
      <c r="G705" s="34"/>
      <c r="H705" s="34"/>
      <c r="I705" s="41"/>
      <c r="J705" s="41"/>
      <c r="W705" s="41"/>
      <c r="X705" s="41"/>
    </row>
    <row r="706" ht="15.75" customHeight="1">
      <c r="C706" s="36"/>
      <c r="D706" s="36"/>
      <c r="E706" s="36"/>
      <c r="F706" s="36"/>
      <c r="G706" s="36"/>
      <c r="H706" s="36"/>
      <c r="I706" s="41"/>
      <c r="J706" s="41"/>
      <c r="W706" s="41"/>
      <c r="X706" s="41"/>
    </row>
    <row r="707" ht="15.75" customHeight="1">
      <c r="C707" s="36"/>
      <c r="D707" s="36"/>
      <c r="E707" s="36"/>
      <c r="F707" s="36"/>
      <c r="G707" s="36"/>
      <c r="H707" s="36"/>
      <c r="I707" s="41"/>
      <c r="J707" s="41"/>
      <c r="W707" s="41"/>
      <c r="X707" s="41"/>
    </row>
    <row r="708" ht="15.75" customHeight="1">
      <c r="C708" s="32"/>
      <c r="D708" s="32"/>
      <c r="E708" s="32"/>
      <c r="F708" s="32"/>
      <c r="G708" s="32"/>
      <c r="H708" s="32"/>
      <c r="I708" s="41"/>
      <c r="J708" s="41"/>
      <c r="W708" s="41"/>
      <c r="X708" s="41"/>
    </row>
    <row r="709" ht="15.75" customHeight="1">
      <c r="C709" s="46"/>
      <c r="D709" s="46"/>
      <c r="E709" s="46"/>
      <c r="F709" s="46"/>
      <c r="G709" s="46"/>
      <c r="H709" s="46"/>
      <c r="I709" s="41"/>
      <c r="J709" s="41"/>
      <c r="W709" s="41"/>
      <c r="X709" s="41"/>
    </row>
    <row r="710" ht="15.75" customHeight="1">
      <c r="C710" s="46"/>
      <c r="D710" s="46"/>
      <c r="E710" s="46"/>
      <c r="F710" s="46"/>
      <c r="G710" s="46"/>
      <c r="H710" s="46"/>
      <c r="I710" s="41"/>
      <c r="J710" s="41"/>
      <c r="W710" s="41"/>
      <c r="X710" s="41"/>
    </row>
    <row r="711" ht="15.75" customHeight="1">
      <c r="C711" s="52"/>
      <c r="D711" s="52"/>
      <c r="E711" s="52"/>
      <c r="F711" s="52"/>
      <c r="G711" s="52"/>
      <c r="H711" s="52"/>
      <c r="I711" s="41"/>
      <c r="J711" s="41"/>
      <c r="W711" s="41"/>
      <c r="X711" s="41"/>
    </row>
    <row r="712" ht="15.75" customHeight="1">
      <c r="C712" s="37"/>
      <c r="D712" s="37"/>
      <c r="E712" s="37"/>
      <c r="F712" s="37"/>
      <c r="G712" s="37"/>
      <c r="H712" s="37"/>
      <c r="I712" s="41"/>
      <c r="J712" s="41"/>
      <c r="W712" s="41"/>
      <c r="X712" s="41"/>
    </row>
    <row r="713" ht="15.75" customHeight="1">
      <c r="C713" s="36"/>
      <c r="D713" s="36"/>
      <c r="E713" s="36"/>
      <c r="F713" s="36"/>
      <c r="G713" s="36"/>
      <c r="H713" s="36"/>
      <c r="I713" s="41"/>
      <c r="J713" s="41"/>
      <c r="W713" s="41"/>
      <c r="X713" s="41"/>
    </row>
    <row r="714" ht="15.75" customHeight="1">
      <c r="C714" s="32"/>
      <c r="D714" s="32"/>
      <c r="E714" s="32"/>
      <c r="F714" s="32"/>
      <c r="G714" s="32"/>
      <c r="H714" s="32"/>
      <c r="I714" s="41"/>
      <c r="J714" s="41"/>
      <c r="W714" s="41"/>
      <c r="X714" s="41"/>
    </row>
    <row r="715" ht="15.75" customHeight="1">
      <c r="C715" s="46"/>
      <c r="D715" s="46"/>
      <c r="E715" s="46"/>
      <c r="F715" s="46"/>
      <c r="G715" s="46"/>
      <c r="H715" s="46"/>
      <c r="I715" s="41"/>
      <c r="J715" s="41"/>
      <c r="W715" s="41"/>
      <c r="X715" s="41"/>
    </row>
    <row r="716" ht="15.75" customHeight="1">
      <c r="C716" s="52"/>
      <c r="D716" s="52"/>
      <c r="E716" s="52"/>
      <c r="F716" s="52"/>
      <c r="G716" s="52"/>
      <c r="H716" s="52"/>
      <c r="I716" s="41"/>
      <c r="J716" s="41"/>
      <c r="W716" s="41"/>
      <c r="X716" s="41"/>
    </row>
    <row r="717" ht="15.75" customHeight="1">
      <c r="C717" s="43"/>
      <c r="D717" s="43"/>
      <c r="E717" s="43"/>
      <c r="F717" s="43"/>
      <c r="G717" s="43"/>
      <c r="H717" s="43"/>
      <c r="I717" s="41"/>
      <c r="J717" s="41"/>
      <c r="W717" s="41"/>
      <c r="X717" s="41"/>
    </row>
    <row r="718" ht="15.75" customHeight="1">
      <c r="C718" s="40"/>
      <c r="D718" s="40"/>
      <c r="E718" s="40"/>
      <c r="F718" s="40"/>
      <c r="G718" s="40"/>
      <c r="H718" s="40"/>
      <c r="I718" s="41"/>
      <c r="J718" s="41"/>
      <c r="W718" s="41"/>
      <c r="X718" s="41"/>
    </row>
    <row r="719" ht="15.75" customHeight="1">
      <c r="C719" s="52"/>
      <c r="D719" s="52"/>
      <c r="E719" s="52"/>
      <c r="F719" s="52"/>
      <c r="G719" s="52"/>
      <c r="H719" s="52"/>
      <c r="I719" s="41"/>
      <c r="J719" s="41"/>
      <c r="W719" s="41"/>
      <c r="X719" s="41"/>
    </row>
    <row r="720" ht="15.75" customHeight="1">
      <c r="C720" s="54"/>
      <c r="D720" s="54"/>
      <c r="E720" s="54"/>
      <c r="F720" s="54"/>
      <c r="G720" s="54"/>
      <c r="H720" s="54"/>
      <c r="I720" s="41"/>
      <c r="J720" s="41"/>
      <c r="W720" s="41"/>
      <c r="X720" s="41"/>
    </row>
    <row r="721" ht="15.75" customHeight="1">
      <c r="C721" s="46"/>
      <c r="D721" s="46"/>
      <c r="E721" s="46"/>
      <c r="F721" s="46"/>
      <c r="G721" s="46"/>
      <c r="H721" s="46"/>
      <c r="I721" s="41"/>
      <c r="J721" s="41"/>
      <c r="W721" s="41"/>
      <c r="X721" s="41"/>
    </row>
    <row r="722" ht="15.75" customHeight="1">
      <c r="C722" s="53"/>
      <c r="D722" s="53"/>
      <c r="E722" s="53"/>
      <c r="F722" s="53"/>
      <c r="G722" s="53"/>
      <c r="H722" s="53"/>
      <c r="I722" s="41"/>
      <c r="J722" s="41"/>
      <c r="W722" s="41"/>
      <c r="X722" s="41"/>
    </row>
    <row r="723" ht="15.75" customHeight="1">
      <c r="C723" s="41"/>
      <c r="D723" s="41"/>
      <c r="E723" s="41"/>
      <c r="F723" s="41"/>
      <c r="G723" s="41"/>
      <c r="H723" s="41"/>
      <c r="I723" s="41"/>
      <c r="J723" s="41"/>
      <c r="W723" s="41"/>
      <c r="X723" s="41"/>
    </row>
    <row r="724" ht="15.75" customHeight="1">
      <c r="C724" s="48"/>
      <c r="D724" s="48"/>
      <c r="E724" s="48"/>
      <c r="F724" s="48"/>
      <c r="G724" s="48"/>
      <c r="H724" s="48"/>
      <c r="I724" s="41"/>
      <c r="J724" s="41"/>
      <c r="W724" s="41"/>
      <c r="X724" s="41"/>
    </row>
    <row r="725" ht="15.75" customHeight="1">
      <c r="C725" s="45"/>
      <c r="D725" s="45"/>
      <c r="E725" s="45"/>
      <c r="F725" s="45"/>
      <c r="G725" s="45"/>
      <c r="H725" s="45"/>
      <c r="I725" s="41"/>
      <c r="J725" s="41"/>
      <c r="W725" s="41"/>
      <c r="X725" s="41"/>
    </row>
    <row r="726" ht="15.75" customHeight="1">
      <c r="C726" s="53"/>
      <c r="D726" s="53"/>
      <c r="E726" s="53"/>
      <c r="F726" s="53"/>
      <c r="G726" s="53"/>
      <c r="H726" s="53"/>
      <c r="I726" s="41"/>
      <c r="J726" s="41"/>
      <c r="W726" s="41"/>
      <c r="X726" s="41"/>
    </row>
    <row r="727" ht="15.75" customHeight="1">
      <c r="C727" s="40"/>
      <c r="D727" s="40"/>
      <c r="E727" s="40"/>
      <c r="F727" s="40"/>
      <c r="G727" s="40"/>
      <c r="H727" s="40"/>
      <c r="I727" s="41"/>
      <c r="J727" s="41"/>
      <c r="W727" s="41"/>
      <c r="X727" s="41"/>
    </row>
    <row r="728" ht="15.75" customHeight="1">
      <c r="C728" s="52"/>
      <c r="D728" s="52"/>
      <c r="E728" s="52"/>
      <c r="F728" s="52"/>
      <c r="G728" s="52"/>
      <c r="H728" s="52"/>
      <c r="I728" s="41"/>
      <c r="J728" s="41"/>
      <c r="W728" s="41"/>
      <c r="X728" s="41"/>
    </row>
    <row r="729" ht="15.75" customHeight="1">
      <c r="C729" s="54"/>
      <c r="D729" s="54"/>
      <c r="E729" s="54"/>
      <c r="F729" s="54"/>
      <c r="G729" s="54"/>
      <c r="H729" s="54"/>
      <c r="I729" s="41"/>
      <c r="J729" s="41"/>
      <c r="W729" s="41"/>
      <c r="X729" s="41"/>
    </row>
    <row r="730" ht="15.75" customHeight="1">
      <c r="C730" s="40"/>
      <c r="D730" s="40"/>
      <c r="E730" s="40"/>
      <c r="F730" s="40"/>
      <c r="G730" s="40"/>
      <c r="H730" s="40"/>
      <c r="I730" s="41"/>
      <c r="J730" s="41"/>
      <c r="W730" s="41"/>
      <c r="X730" s="41"/>
    </row>
    <row r="731" ht="15.75" customHeight="1">
      <c r="C731" s="43"/>
      <c r="D731" s="43"/>
      <c r="E731" s="43"/>
      <c r="F731" s="43"/>
      <c r="G731" s="43"/>
      <c r="H731" s="43"/>
      <c r="I731" s="41"/>
      <c r="J731" s="41"/>
      <c r="W731" s="41"/>
      <c r="X731" s="41"/>
    </row>
    <row r="732" ht="15.75" customHeight="1">
      <c r="C732" s="43"/>
      <c r="D732" s="43"/>
      <c r="E732" s="43"/>
      <c r="F732" s="43"/>
      <c r="G732" s="43"/>
      <c r="H732" s="43"/>
      <c r="I732" s="41"/>
      <c r="J732" s="41"/>
      <c r="W732" s="41"/>
      <c r="X732" s="41"/>
    </row>
    <row r="733" ht="15.75" customHeight="1">
      <c r="C733" s="46"/>
      <c r="D733" s="46"/>
      <c r="E733" s="46"/>
      <c r="F733" s="46"/>
      <c r="G733" s="46"/>
      <c r="H733" s="46"/>
      <c r="I733" s="41"/>
      <c r="J733" s="41"/>
      <c r="W733" s="41"/>
      <c r="X733" s="41"/>
    </row>
    <row r="734" ht="15.75" customHeight="1">
      <c r="C734" s="52"/>
      <c r="D734" s="52"/>
      <c r="E734" s="52"/>
      <c r="F734" s="52"/>
      <c r="G734" s="52"/>
      <c r="H734" s="52"/>
      <c r="I734" s="41"/>
      <c r="J734" s="41"/>
      <c r="W734" s="41"/>
      <c r="X734" s="41"/>
    </row>
    <row r="735" ht="15.75" customHeight="1">
      <c r="C735" s="50"/>
      <c r="D735" s="50"/>
      <c r="E735" s="50"/>
      <c r="F735" s="50"/>
      <c r="G735" s="50"/>
      <c r="H735" s="50"/>
      <c r="I735" s="41"/>
      <c r="J735" s="41"/>
      <c r="W735" s="41"/>
      <c r="X735" s="41"/>
    </row>
    <row r="736" ht="15.75" customHeight="1">
      <c r="C736" s="32"/>
      <c r="D736" s="32"/>
      <c r="E736" s="32"/>
      <c r="F736" s="32"/>
      <c r="G736" s="32"/>
      <c r="H736" s="32"/>
      <c r="I736" s="41"/>
      <c r="J736" s="41"/>
      <c r="W736" s="41"/>
      <c r="X736" s="41"/>
    </row>
    <row r="737" ht="15.75" customHeight="1">
      <c r="C737" s="46"/>
      <c r="D737" s="46"/>
      <c r="E737" s="46"/>
      <c r="F737" s="46"/>
      <c r="G737" s="46"/>
      <c r="H737" s="46"/>
      <c r="I737" s="41"/>
      <c r="J737" s="41"/>
      <c r="W737" s="41"/>
      <c r="X737" s="41"/>
    </row>
    <row r="738" ht="15.75" customHeight="1">
      <c r="C738" s="49"/>
      <c r="D738" s="49"/>
      <c r="E738" s="49"/>
      <c r="F738" s="49"/>
      <c r="G738" s="49"/>
      <c r="H738" s="49"/>
      <c r="I738" s="41"/>
      <c r="J738" s="41"/>
      <c r="W738" s="41"/>
      <c r="X738" s="41"/>
    </row>
    <row r="739" ht="15.75" customHeight="1">
      <c r="C739" s="53"/>
      <c r="D739" s="53"/>
      <c r="E739" s="53"/>
      <c r="F739" s="53"/>
      <c r="G739" s="53"/>
      <c r="H739" s="53"/>
      <c r="I739" s="41"/>
      <c r="J739" s="41"/>
      <c r="W739" s="41"/>
      <c r="X739" s="41"/>
    </row>
    <row r="740" ht="15.75" customHeight="1">
      <c r="C740" s="40"/>
      <c r="D740" s="40"/>
      <c r="E740" s="40"/>
      <c r="F740" s="40"/>
      <c r="G740" s="40"/>
      <c r="H740" s="40"/>
      <c r="I740" s="41"/>
      <c r="J740" s="41"/>
      <c r="W740" s="41"/>
      <c r="X740" s="41"/>
    </row>
    <row r="741" ht="15.75" customHeight="1">
      <c r="C741" s="40"/>
      <c r="D741" s="40"/>
      <c r="E741" s="40"/>
      <c r="F741" s="40"/>
      <c r="G741" s="40"/>
      <c r="H741" s="40"/>
      <c r="I741" s="41"/>
      <c r="J741" s="41"/>
      <c r="W741" s="41"/>
      <c r="X741" s="41"/>
    </row>
    <row r="742" ht="15.75" customHeight="1">
      <c r="C742" s="49"/>
      <c r="D742" s="49"/>
      <c r="E742" s="49"/>
      <c r="F742" s="49"/>
      <c r="G742" s="49"/>
      <c r="H742" s="49"/>
      <c r="I742" s="41"/>
      <c r="J742" s="41"/>
      <c r="W742" s="41"/>
      <c r="X742" s="41"/>
    </row>
    <row r="743" ht="15.75" customHeight="1">
      <c r="C743" s="45"/>
      <c r="D743" s="45"/>
      <c r="E743" s="45"/>
      <c r="F743" s="45"/>
      <c r="G743" s="45"/>
      <c r="H743" s="45"/>
      <c r="I743" s="41"/>
      <c r="J743" s="41"/>
      <c r="W743" s="41"/>
      <c r="X743" s="41"/>
    </row>
    <row r="744" ht="15.75" customHeight="1">
      <c r="C744" s="46"/>
      <c r="D744" s="46"/>
      <c r="E744" s="46"/>
      <c r="F744" s="46"/>
      <c r="G744" s="46"/>
      <c r="H744" s="46"/>
      <c r="I744" s="41"/>
      <c r="J744" s="41"/>
      <c r="W744" s="41"/>
      <c r="X744" s="41"/>
    </row>
    <row r="745" ht="15.75" customHeight="1">
      <c r="C745" s="48"/>
      <c r="D745" s="48"/>
      <c r="E745" s="48"/>
      <c r="F745" s="48"/>
      <c r="G745" s="48"/>
      <c r="H745" s="48"/>
      <c r="I745" s="41"/>
      <c r="J745" s="41"/>
      <c r="W745" s="41"/>
      <c r="X745" s="41"/>
    </row>
    <row r="746" ht="15.75" customHeight="1">
      <c r="C746" s="45"/>
      <c r="D746" s="45"/>
      <c r="E746" s="45"/>
      <c r="F746" s="45"/>
      <c r="G746" s="45"/>
      <c r="H746" s="45"/>
      <c r="I746" s="41"/>
      <c r="J746" s="41"/>
      <c r="W746" s="41"/>
      <c r="X746" s="41"/>
    </row>
    <row r="747" ht="15.75" customHeight="1">
      <c r="C747" s="40"/>
      <c r="D747" s="40"/>
      <c r="E747" s="40"/>
      <c r="F747" s="40"/>
      <c r="G747" s="40"/>
      <c r="H747" s="40"/>
      <c r="I747" s="41"/>
      <c r="J747" s="41"/>
      <c r="W747" s="41"/>
      <c r="X747" s="41"/>
    </row>
    <row r="748" ht="15.75" customHeight="1">
      <c r="C748" s="37"/>
      <c r="D748" s="37"/>
      <c r="E748" s="37"/>
      <c r="F748" s="37"/>
      <c r="G748" s="37"/>
      <c r="H748" s="37"/>
      <c r="I748" s="41"/>
      <c r="J748" s="41"/>
      <c r="W748" s="41"/>
      <c r="X748" s="41"/>
    </row>
    <row r="749" ht="15.75" customHeight="1">
      <c r="C749" s="39"/>
      <c r="D749" s="39"/>
      <c r="E749" s="39"/>
      <c r="F749" s="39"/>
      <c r="G749" s="39"/>
      <c r="H749" s="39"/>
      <c r="I749" s="41"/>
      <c r="J749" s="41"/>
      <c r="W749" s="41"/>
      <c r="X749" s="41"/>
    </row>
    <row r="750" ht="15.75" customHeight="1">
      <c r="C750" s="52"/>
      <c r="D750" s="52"/>
      <c r="E750" s="52"/>
      <c r="F750" s="52"/>
      <c r="G750" s="52"/>
      <c r="H750" s="52"/>
      <c r="I750" s="41"/>
      <c r="J750" s="41"/>
      <c r="W750" s="41"/>
      <c r="X750" s="41"/>
    </row>
    <row r="751" ht="15.75" customHeight="1">
      <c r="C751" s="36"/>
      <c r="D751" s="36"/>
      <c r="E751" s="36"/>
      <c r="F751" s="36"/>
      <c r="G751" s="36"/>
      <c r="H751" s="36"/>
      <c r="I751" s="41"/>
      <c r="J751" s="41"/>
      <c r="W751" s="41"/>
      <c r="X751" s="41"/>
    </row>
    <row r="752" ht="15.75" customHeight="1">
      <c r="C752" s="51"/>
      <c r="D752" s="51"/>
      <c r="E752" s="51"/>
      <c r="F752" s="51"/>
      <c r="G752" s="51"/>
      <c r="H752" s="51"/>
      <c r="I752" s="41"/>
      <c r="J752" s="41"/>
      <c r="W752" s="41"/>
      <c r="X752" s="41"/>
    </row>
    <row r="753" ht="15.75" customHeight="1">
      <c r="C753" s="45"/>
      <c r="D753" s="45"/>
      <c r="E753" s="45"/>
      <c r="F753" s="45"/>
      <c r="G753" s="45"/>
      <c r="H753" s="45"/>
      <c r="I753" s="41"/>
      <c r="J753" s="41"/>
      <c r="W753" s="41"/>
      <c r="X753" s="41"/>
    </row>
    <row r="754" ht="15.75" customHeight="1">
      <c r="C754" s="36"/>
      <c r="D754" s="36"/>
      <c r="E754" s="36"/>
      <c r="F754" s="36"/>
      <c r="G754" s="36"/>
      <c r="H754" s="36"/>
      <c r="I754" s="41"/>
      <c r="J754" s="41"/>
      <c r="W754" s="41"/>
      <c r="X754" s="41"/>
    </row>
    <row r="755" ht="15.75" customHeight="1">
      <c r="C755" s="34"/>
      <c r="D755" s="34"/>
      <c r="E755" s="34"/>
      <c r="F755" s="34"/>
      <c r="G755" s="34"/>
      <c r="H755" s="34"/>
      <c r="I755" s="41"/>
      <c r="J755" s="41"/>
      <c r="W755" s="41"/>
      <c r="X755" s="41"/>
    </row>
    <row r="756" ht="15.75" customHeight="1">
      <c r="C756" s="39"/>
      <c r="D756" s="39"/>
      <c r="E756" s="39"/>
      <c r="F756" s="39"/>
      <c r="G756" s="39"/>
      <c r="H756" s="39"/>
      <c r="I756" s="41"/>
      <c r="J756" s="41"/>
      <c r="W756" s="41"/>
      <c r="X756" s="41"/>
    </row>
    <row r="757" ht="15.75" customHeight="1">
      <c r="C757" s="50"/>
      <c r="D757" s="50"/>
      <c r="E757" s="50"/>
      <c r="F757" s="50"/>
      <c r="G757" s="50"/>
      <c r="H757" s="50"/>
      <c r="I757" s="41"/>
      <c r="J757" s="41"/>
      <c r="W757" s="41"/>
      <c r="X757" s="41"/>
    </row>
    <row r="758" ht="15.75" customHeight="1">
      <c r="C758" s="48"/>
      <c r="D758" s="48"/>
      <c r="E758" s="48"/>
      <c r="F758" s="48"/>
      <c r="G758" s="48"/>
      <c r="H758" s="48"/>
      <c r="I758" s="35"/>
      <c r="J758" s="35"/>
      <c r="W758" s="41"/>
      <c r="X758" s="41"/>
    </row>
    <row r="759" ht="15.75" customHeight="1">
      <c r="C759" s="37"/>
      <c r="D759" s="37"/>
      <c r="E759" s="37"/>
      <c r="F759" s="37"/>
      <c r="G759" s="37"/>
      <c r="H759" s="37"/>
      <c r="I759" s="35"/>
      <c r="J759" s="35"/>
      <c r="W759" s="41"/>
      <c r="X759" s="41"/>
    </row>
    <row r="760" ht="15.75" customHeight="1">
      <c r="C760" s="39"/>
      <c r="D760" s="39"/>
      <c r="E760" s="39"/>
      <c r="F760" s="39"/>
      <c r="G760" s="39"/>
      <c r="H760" s="39"/>
      <c r="I760" s="35"/>
      <c r="J760" s="35"/>
      <c r="W760" s="41"/>
      <c r="X760" s="41"/>
    </row>
    <row r="761" ht="15.75" customHeight="1">
      <c r="C761" s="52"/>
      <c r="D761" s="52"/>
      <c r="E761" s="52"/>
      <c r="F761" s="52"/>
      <c r="G761" s="52"/>
      <c r="H761" s="52"/>
      <c r="I761" s="35"/>
      <c r="J761" s="35"/>
      <c r="W761" s="41"/>
      <c r="X761" s="41"/>
    </row>
    <row r="762" ht="15.75" customHeight="1">
      <c r="C762" s="47"/>
      <c r="D762" s="47"/>
      <c r="E762" s="47"/>
      <c r="F762" s="47"/>
      <c r="G762" s="47"/>
      <c r="H762" s="47"/>
      <c r="I762" s="35"/>
      <c r="J762" s="35"/>
      <c r="W762" s="41"/>
      <c r="X762" s="41"/>
    </row>
    <row r="763" ht="15.75" customHeight="1">
      <c r="C763" s="54"/>
      <c r="D763" s="54"/>
      <c r="E763" s="54"/>
      <c r="F763" s="54"/>
      <c r="G763" s="54"/>
      <c r="H763" s="54"/>
      <c r="I763" s="35"/>
      <c r="J763" s="35">
        <v>1.0</v>
      </c>
      <c r="W763" s="35"/>
      <c r="X763" s="35"/>
    </row>
    <row r="764" ht="15.75" customHeight="1">
      <c r="C764" s="52"/>
      <c r="D764" s="52"/>
      <c r="E764" s="52"/>
      <c r="F764" s="52"/>
      <c r="G764" s="52"/>
      <c r="H764" s="52"/>
      <c r="I764" s="35"/>
      <c r="J764" s="35"/>
      <c r="W764" s="35"/>
      <c r="X764" s="35"/>
    </row>
    <row r="765" ht="15.75" customHeight="1">
      <c r="C765" s="34"/>
      <c r="D765" s="34"/>
      <c r="E765" s="34"/>
      <c r="F765" s="34"/>
      <c r="G765" s="34"/>
      <c r="H765" s="34"/>
      <c r="I765" s="35"/>
      <c r="J765" s="35"/>
      <c r="W765" s="35"/>
      <c r="X765" s="35"/>
    </row>
    <row r="766" ht="15.75" customHeight="1">
      <c r="C766" s="54"/>
      <c r="D766" s="54"/>
      <c r="E766" s="54"/>
      <c r="F766" s="54"/>
      <c r="G766" s="54"/>
      <c r="H766" s="54"/>
      <c r="I766" s="35"/>
      <c r="J766" s="35"/>
      <c r="W766" s="35"/>
      <c r="X766" s="35"/>
    </row>
    <row r="767" ht="15.75" customHeight="1">
      <c r="C767" s="36"/>
      <c r="D767" s="36"/>
      <c r="E767" s="36"/>
      <c r="F767" s="36"/>
      <c r="G767" s="36"/>
      <c r="H767" s="36"/>
      <c r="I767" s="35"/>
      <c r="J767" s="35"/>
      <c r="W767" s="35"/>
      <c r="X767" s="35"/>
    </row>
    <row r="768" ht="15.75" customHeight="1">
      <c r="C768" s="40"/>
      <c r="D768" s="40"/>
      <c r="E768" s="40"/>
      <c r="F768" s="40"/>
      <c r="G768" s="40"/>
      <c r="H768" s="40"/>
      <c r="I768" s="35"/>
      <c r="J768" s="35"/>
      <c r="W768" s="35"/>
      <c r="X768" s="35"/>
    </row>
    <row r="769" ht="15.75" customHeight="1">
      <c r="C769" s="34"/>
      <c r="D769" s="34"/>
      <c r="E769" s="34"/>
      <c r="F769" s="34"/>
      <c r="G769" s="34"/>
      <c r="H769" s="34"/>
      <c r="I769" s="35"/>
      <c r="J769" s="35"/>
      <c r="W769" s="35"/>
      <c r="X769" s="35"/>
    </row>
    <row r="770" ht="15.75" customHeight="1">
      <c r="C770" s="32"/>
      <c r="D770" s="32"/>
      <c r="E770" s="32"/>
      <c r="F770" s="32"/>
      <c r="G770" s="32"/>
      <c r="H770" s="32"/>
      <c r="I770" s="35"/>
      <c r="J770" s="35"/>
      <c r="W770" s="35"/>
      <c r="X770" s="35"/>
    </row>
    <row r="771" ht="15.75" customHeight="1">
      <c r="C771" s="37"/>
      <c r="D771" s="37"/>
      <c r="E771" s="37"/>
      <c r="F771" s="37"/>
      <c r="G771" s="37"/>
      <c r="H771" s="37"/>
      <c r="I771" s="35"/>
      <c r="J771" s="35"/>
      <c r="W771" s="35"/>
      <c r="X771" s="35"/>
    </row>
    <row r="772" ht="15.75" customHeight="1">
      <c r="C772" s="54"/>
      <c r="D772" s="54"/>
      <c r="E772" s="54"/>
      <c r="F772" s="54"/>
      <c r="G772" s="54"/>
      <c r="H772" s="54"/>
      <c r="I772" s="35"/>
      <c r="J772" s="35"/>
      <c r="W772" s="35"/>
      <c r="X772" s="35"/>
    </row>
    <row r="773" ht="15.75" customHeight="1">
      <c r="C773" s="53"/>
      <c r="D773" s="53"/>
      <c r="E773" s="53"/>
      <c r="F773" s="53"/>
      <c r="G773" s="53"/>
      <c r="H773" s="53"/>
      <c r="I773" s="35"/>
      <c r="J773" s="35"/>
      <c r="W773" s="35"/>
      <c r="X773" s="35"/>
    </row>
    <row r="774" ht="15.75" customHeight="1">
      <c r="C774" s="35"/>
      <c r="D774" s="35"/>
      <c r="E774" s="35"/>
      <c r="F774" s="35"/>
      <c r="G774" s="35"/>
      <c r="H774" s="35"/>
      <c r="I774" s="35"/>
      <c r="J774" s="35"/>
      <c r="W774" s="35"/>
      <c r="X774" s="35"/>
    </row>
    <row r="775" ht="15.75" customHeight="1">
      <c r="C775" s="43"/>
      <c r="D775" s="43"/>
      <c r="E775" s="43"/>
      <c r="F775" s="43"/>
      <c r="G775" s="43"/>
      <c r="H775" s="43"/>
      <c r="I775" s="35"/>
      <c r="J775" s="35"/>
      <c r="W775" s="35"/>
      <c r="X775" s="35"/>
    </row>
    <row r="776" ht="15.75" customHeight="1">
      <c r="C776" s="32"/>
      <c r="D776" s="32"/>
      <c r="E776" s="32"/>
      <c r="F776" s="32"/>
      <c r="G776" s="32"/>
      <c r="H776" s="32"/>
      <c r="I776" s="35"/>
      <c r="J776" s="35"/>
      <c r="W776" s="35"/>
      <c r="X776" s="35"/>
    </row>
    <row r="777" ht="15.75" customHeight="1">
      <c r="C777" s="42"/>
      <c r="D777" s="42"/>
      <c r="E777" s="42"/>
      <c r="F777" s="42"/>
      <c r="G777" s="42"/>
      <c r="H777" s="42"/>
      <c r="I777" s="35"/>
      <c r="J777" s="35"/>
      <c r="W777" s="35"/>
      <c r="X777" s="35"/>
    </row>
    <row r="778" ht="15.75" customHeight="1">
      <c r="C778" s="54"/>
      <c r="D778" s="54"/>
      <c r="E778" s="54"/>
      <c r="F778" s="54"/>
      <c r="G778" s="54"/>
      <c r="H778" s="54"/>
      <c r="I778" s="35"/>
      <c r="J778" s="35"/>
      <c r="W778" s="35"/>
      <c r="X778" s="35"/>
    </row>
    <row r="779" ht="15.75" customHeight="1">
      <c r="C779" s="54"/>
      <c r="D779" s="54"/>
      <c r="E779" s="54"/>
      <c r="F779" s="54"/>
      <c r="G779" s="54"/>
      <c r="H779" s="54"/>
      <c r="I779" s="35"/>
      <c r="J779" s="35"/>
      <c r="W779" s="35"/>
      <c r="X779" s="35"/>
    </row>
    <row r="780" ht="15.75" customHeight="1">
      <c r="C780" s="41"/>
      <c r="D780" s="41"/>
      <c r="E780" s="41"/>
      <c r="F780" s="41"/>
      <c r="G780" s="41"/>
      <c r="H780" s="41"/>
      <c r="I780" s="35"/>
      <c r="J780" s="35"/>
      <c r="W780" s="35"/>
      <c r="X780" s="35"/>
    </row>
    <row r="781" ht="15.75" customHeight="1">
      <c r="C781" s="48"/>
      <c r="D781" s="48"/>
      <c r="E781" s="48"/>
      <c r="F781" s="48"/>
      <c r="G781" s="48"/>
      <c r="H781" s="48"/>
      <c r="I781" s="35"/>
      <c r="J781" s="35"/>
      <c r="W781" s="35"/>
      <c r="X781" s="35"/>
    </row>
    <row r="782" ht="15.75" customHeight="1">
      <c r="C782" s="39"/>
      <c r="D782" s="39"/>
      <c r="E782" s="39"/>
      <c r="F782" s="39"/>
      <c r="G782" s="39"/>
      <c r="H782" s="39"/>
      <c r="I782" s="35"/>
      <c r="J782" s="35"/>
      <c r="W782" s="35"/>
      <c r="X782" s="35"/>
    </row>
    <row r="783" ht="15.75" customHeight="1">
      <c r="C783" s="36"/>
      <c r="D783" s="36"/>
      <c r="E783" s="36"/>
      <c r="F783" s="36"/>
      <c r="G783" s="36"/>
      <c r="H783" s="36"/>
      <c r="I783" s="35"/>
      <c r="J783" s="35"/>
      <c r="W783" s="35"/>
      <c r="X783" s="35"/>
    </row>
    <row r="784" ht="15.75" customHeight="1">
      <c r="C784" s="53"/>
      <c r="D784" s="53"/>
      <c r="E784" s="53"/>
      <c r="F784" s="53"/>
      <c r="G784" s="53"/>
      <c r="H784" s="53"/>
      <c r="I784" s="35"/>
      <c r="J784" s="35"/>
      <c r="W784" s="35"/>
      <c r="X784" s="35"/>
    </row>
    <row r="785" ht="15.75" customHeight="1">
      <c r="C785" s="54"/>
      <c r="D785" s="54"/>
      <c r="E785" s="54"/>
      <c r="F785" s="54"/>
      <c r="G785" s="54"/>
      <c r="H785" s="54"/>
      <c r="I785" s="35"/>
      <c r="J785" s="35"/>
      <c r="W785" s="35"/>
      <c r="X785" s="35"/>
    </row>
    <row r="786" ht="15.75" customHeight="1">
      <c r="C786" s="45"/>
      <c r="D786" s="45"/>
      <c r="E786" s="45"/>
      <c r="F786" s="45"/>
      <c r="G786" s="45"/>
      <c r="H786" s="45"/>
      <c r="I786" s="35"/>
      <c r="J786" s="35"/>
      <c r="W786" s="35"/>
      <c r="X786" s="35"/>
    </row>
    <row r="787" ht="15.75" customHeight="1">
      <c r="C787" s="40"/>
      <c r="D787" s="40"/>
      <c r="E787" s="40"/>
      <c r="F787" s="40"/>
      <c r="G787" s="40"/>
      <c r="H787" s="40"/>
      <c r="I787" s="35"/>
      <c r="J787" s="35"/>
      <c r="W787" s="35"/>
      <c r="X787" s="35"/>
    </row>
    <row r="788" ht="15.75" customHeight="1">
      <c r="C788" s="42"/>
      <c r="D788" s="42"/>
      <c r="E788" s="42"/>
      <c r="F788" s="42"/>
      <c r="G788" s="42"/>
      <c r="H788" s="42"/>
      <c r="I788" s="35"/>
      <c r="J788" s="35"/>
      <c r="W788" s="35"/>
      <c r="X788" s="35"/>
    </row>
    <row r="789" ht="15.75" customHeight="1">
      <c r="C789" s="34"/>
      <c r="D789" s="34"/>
      <c r="E789" s="34"/>
      <c r="F789" s="34"/>
      <c r="G789" s="34"/>
      <c r="H789" s="34"/>
      <c r="I789" s="35"/>
      <c r="J789" s="35"/>
      <c r="W789" s="35"/>
      <c r="X789" s="35"/>
    </row>
    <row r="790" ht="15.75" customHeight="1">
      <c r="C790" s="50"/>
      <c r="D790" s="50"/>
      <c r="E790" s="50"/>
      <c r="F790" s="50"/>
      <c r="G790" s="50"/>
      <c r="H790" s="50"/>
      <c r="I790" s="35"/>
      <c r="J790" s="35"/>
      <c r="W790" s="35"/>
      <c r="X790" s="35"/>
    </row>
    <row r="791" ht="15.75" customHeight="1">
      <c r="C791" s="40"/>
      <c r="D791" s="40"/>
      <c r="E791" s="40"/>
      <c r="F791" s="40"/>
      <c r="G791" s="40"/>
      <c r="H791" s="40"/>
      <c r="I791" s="35"/>
      <c r="J791" s="35"/>
      <c r="W791" s="35"/>
      <c r="X791" s="35"/>
    </row>
    <row r="792" ht="15.75" customHeight="1">
      <c r="C792" s="46"/>
      <c r="D792" s="46"/>
      <c r="E792" s="46"/>
      <c r="F792" s="46"/>
      <c r="G792" s="46"/>
      <c r="H792" s="46"/>
      <c r="I792" s="35"/>
      <c r="J792" s="35"/>
      <c r="W792" s="35"/>
      <c r="X792" s="35"/>
    </row>
    <row r="793" ht="15.75" customHeight="1">
      <c r="C793" s="54"/>
      <c r="D793" s="54"/>
      <c r="E793" s="54"/>
      <c r="F793" s="54"/>
      <c r="G793" s="54"/>
      <c r="H793" s="54"/>
      <c r="I793" s="35"/>
      <c r="J793" s="35"/>
      <c r="W793" s="35"/>
      <c r="X793" s="35"/>
    </row>
    <row r="794" ht="15.75" customHeight="1">
      <c r="C794" s="42"/>
      <c r="D794" s="42"/>
      <c r="E794" s="42"/>
      <c r="F794" s="42"/>
      <c r="G794" s="42"/>
      <c r="H794" s="42"/>
      <c r="I794" s="35"/>
      <c r="J794" s="35"/>
      <c r="W794" s="35"/>
      <c r="X794" s="35"/>
    </row>
    <row r="795" ht="15.75" customHeight="1">
      <c r="C795" s="53"/>
      <c r="D795" s="53"/>
      <c r="E795" s="53"/>
      <c r="F795" s="53"/>
      <c r="G795" s="53"/>
      <c r="H795" s="53"/>
      <c r="I795" s="35"/>
      <c r="J795" s="35"/>
      <c r="W795" s="35"/>
      <c r="X795" s="35"/>
    </row>
    <row r="796" ht="15.75" customHeight="1">
      <c r="C796" s="43"/>
      <c r="D796" s="43"/>
      <c r="E796" s="43"/>
      <c r="F796" s="43"/>
      <c r="G796" s="43"/>
      <c r="H796" s="43"/>
      <c r="I796" s="35"/>
      <c r="J796" s="35"/>
      <c r="W796" s="35"/>
      <c r="X796" s="35"/>
    </row>
    <row r="797" ht="15.75" customHeight="1">
      <c r="C797" s="49"/>
      <c r="D797" s="49"/>
      <c r="E797" s="49"/>
      <c r="F797" s="49"/>
      <c r="G797" s="49"/>
      <c r="H797" s="49"/>
      <c r="I797" s="35"/>
      <c r="J797" s="35"/>
      <c r="W797" s="35"/>
      <c r="X797" s="35"/>
    </row>
    <row r="798" ht="15.75" customHeight="1">
      <c r="C798" s="54"/>
      <c r="D798" s="54"/>
      <c r="E798" s="54"/>
      <c r="F798" s="54"/>
      <c r="G798" s="54"/>
      <c r="H798" s="54"/>
      <c r="I798" s="35"/>
      <c r="J798" s="35"/>
      <c r="W798" s="35"/>
      <c r="X798" s="35"/>
    </row>
    <row r="799" ht="15.75" customHeight="1">
      <c r="C799" s="53"/>
      <c r="D799" s="53"/>
      <c r="E799" s="53"/>
      <c r="F799" s="53"/>
      <c r="G799" s="53"/>
      <c r="H799" s="53"/>
      <c r="I799" s="35"/>
      <c r="J799" s="35"/>
      <c r="W799" s="35"/>
      <c r="X799" s="35"/>
    </row>
    <row r="800" ht="15.75" customHeight="1">
      <c r="C800" s="37"/>
      <c r="D800" s="37"/>
      <c r="E800" s="37"/>
      <c r="F800" s="37"/>
      <c r="G800" s="37"/>
      <c r="H800" s="37"/>
      <c r="I800" s="35"/>
      <c r="J800" s="35"/>
      <c r="W800" s="35"/>
      <c r="X800" s="35"/>
    </row>
    <row r="801" ht="15.75" customHeight="1">
      <c r="C801" s="40"/>
      <c r="D801" s="40"/>
      <c r="E801" s="40"/>
      <c r="F801" s="40"/>
      <c r="G801" s="40"/>
      <c r="H801" s="40"/>
      <c r="I801" s="35"/>
      <c r="J801" s="35"/>
      <c r="W801" s="35"/>
      <c r="X801" s="35"/>
    </row>
    <row r="802" ht="15.75" customHeight="1">
      <c r="C802" s="40"/>
      <c r="D802" s="40"/>
      <c r="E802" s="40"/>
      <c r="F802" s="40"/>
      <c r="G802" s="40"/>
      <c r="H802" s="40"/>
      <c r="I802" s="35"/>
      <c r="J802" s="35"/>
      <c r="W802" s="35"/>
      <c r="X802" s="35"/>
    </row>
    <row r="803" ht="15.75" customHeight="1">
      <c r="C803" s="36"/>
      <c r="D803" s="36"/>
      <c r="E803" s="36"/>
      <c r="F803" s="36"/>
      <c r="G803" s="36"/>
      <c r="H803" s="36"/>
      <c r="I803" s="35"/>
      <c r="J803" s="35"/>
      <c r="W803" s="35"/>
      <c r="X803" s="35"/>
    </row>
    <row r="804" ht="15.75" customHeight="1">
      <c r="C804" s="48"/>
      <c r="D804" s="48"/>
      <c r="E804" s="48"/>
      <c r="F804" s="48"/>
      <c r="G804" s="48"/>
      <c r="H804" s="48"/>
      <c r="I804" s="35"/>
      <c r="J804" s="35"/>
      <c r="W804" s="35"/>
      <c r="X804" s="35"/>
    </row>
    <row r="805" ht="15.75" customHeight="1">
      <c r="C805" s="36"/>
      <c r="D805" s="36"/>
      <c r="E805" s="36"/>
      <c r="F805" s="36"/>
      <c r="G805" s="36"/>
      <c r="H805" s="36"/>
      <c r="I805" s="35"/>
      <c r="J805" s="35"/>
      <c r="W805" s="35"/>
      <c r="X805" s="35"/>
    </row>
    <row r="806" ht="15.75" customHeight="1">
      <c r="C806" s="45"/>
      <c r="D806" s="45"/>
      <c r="E806" s="45"/>
      <c r="F806" s="45"/>
      <c r="G806" s="45"/>
      <c r="H806" s="45"/>
      <c r="I806" s="35"/>
      <c r="J806" s="35"/>
      <c r="W806" s="35"/>
      <c r="X806" s="35"/>
    </row>
    <row r="807" ht="15.75" customHeight="1">
      <c r="C807" s="45"/>
      <c r="D807" s="45"/>
      <c r="E807" s="45"/>
      <c r="F807" s="45"/>
      <c r="G807" s="45"/>
      <c r="H807" s="45"/>
      <c r="I807" s="35"/>
      <c r="J807" s="35"/>
      <c r="W807" s="35"/>
      <c r="X807" s="35"/>
    </row>
    <row r="808" ht="15.75" customHeight="1">
      <c r="C808" s="34"/>
      <c r="D808" s="34"/>
      <c r="E808" s="34"/>
      <c r="F808" s="34"/>
      <c r="G808" s="34"/>
      <c r="H808" s="34"/>
      <c r="I808" s="35"/>
      <c r="J808" s="35"/>
      <c r="W808" s="35"/>
      <c r="X808" s="35"/>
    </row>
    <row r="809" ht="15.75" customHeight="1">
      <c r="C809" s="48"/>
      <c r="D809" s="48"/>
      <c r="E809" s="48"/>
      <c r="F809" s="48"/>
      <c r="G809" s="48"/>
      <c r="H809" s="48"/>
      <c r="I809" s="35"/>
      <c r="J809" s="35"/>
      <c r="W809" s="35"/>
      <c r="X809" s="35"/>
    </row>
    <row r="810" ht="15.75" customHeight="1">
      <c r="C810" s="40"/>
      <c r="D810" s="40"/>
      <c r="E810" s="40"/>
      <c r="F810" s="40"/>
      <c r="G810" s="40"/>
      <c r="H810" s="40"/>
      <c r="I810" s="35"/>
      <c r="J810" s="35"/>
      <c r="W810" s="35"/>
      <c r="X810" s="35"/>
    </row>
    <row r="811" ht="15.75" customHeight="1">
      <c r="C811" s="39"/>
      <c r="D811" s="39"/>
      <c r="E811" s="39"/>
      <c r="F811" s="39"/>
      <c r="G811" s="39"/>
      <c r="H811" s="39"/>
      <c r="I811" s="35"/>
      <c r="J811" s="35"/>
      <c r="W811" s="35"/>
      <c r="X811" s="35"/>
    </row>
    <row r="812" ht="15.75" customHeight="1">
      <c r="C812" s="54"/>
      <c r="D812" s="54"/>
      <c r="E812" s="54"/>
      <c r="F812" s="54"/>
      <c r="G812" s="54"/>
      <c r="H812" s="54"/>
      <c r="I812" s="35"/>
      <c r="J812" s="35"/>
      <c r="W812" s="35"/>
      <c r="X812" s="35"/>
    </row>
    <row r="813" ht="15.75" customHeight="1">
      <c r="C813" s="39"/>
      <c r="D813" s="39"/>
      <c r="E813" s="39"/>
      <c r="F813" s="39"/>
      <c r="G813" s="39"/>
      <c r="H813" s="39"/>
      <c r="I813" s="35"/>
      <c r="J813" s="35"/>
      <c r="W813" s="35"/>
      <c r="X813" s="35"/>
    </row>
    <row r="814" ht="15.75" customHeight="1">
      <c r="C814" s="34"/>
      <c r="D814" s="34"/>
      <c r="E814" s="34"/>
      <c r="F814" s="34"/>
      <c r="G814" s="34"/>
      <c r="H814" s="34"/>
      <c r="I814" s="35"/>
      <c r="J814" s="35"/>
      <c r="W814" s="35"/>
      <c r="X814" s="35"/>
    </row>
    <row r="815" ht="15.75" customHeight="1">
      <c r="C815" s="41"/>
      <c r="D815" s="41"/>
      <c r="E815" s="41"/>
      <c r="F815" s="41"/>
      <c r="G815" s="41"/>
      <c r="H815" s="41"/>
      <c r="I815" s="35"/>
      <c r="J815" s="35"/>
      <c r="W815" s="35"/>
      <c r="X815" s="35"/>
    </row>
    <row r="816" ht="15.75" customHeight="1">
      <c r="C816" s="40"/>
      <c r="D816" s="40"/>
      <c r="E816" s="40"/>
      <c r="F816" s="40"/>
      <c r="G816" s="40"/>
      <c r="H816" s="40"/>
      <c r="I816" s="35"/>
      <c r="J816" s="35"/>
      <c r="W816" s="35"/>
      <c r="X816" s="35"/>
    </row>
    <row r="817" ht="15.75" customHeight="1">
      <c r="C817" s="34"/>
      <c r="D817" s="34"/>
      <c r="E817" s="34"/>
      <c r="F817" s="34"/>
      <c r="G817" s="34"/>
      <c r="H817" s="34"/>
      <c r="I817" s="35"/>
      <c r="J817" s="35"/>
      <c r="W817" s="35"/>
      <c r="X817" s="35"/>
    </row>
    <row r="818" ht="15.75" customHeight="1">
      <c r="C818" s="51"/>
      <c r="D818" s="51"/>
      <c r="E818" s="51"/>
      <c r="F818" s="51"/>
      <c r="G818" s="51"/>
      <c r="H818" s="51"/>
      <c r="I818" s="35"/>
      <c r="J818" s="35"/>
      <c r="W818" s="35"/>
      <c r="X818" s="35"/>
    </row>
    <row r="819" ht="15.75" customHeight="1">
      <c r="C819" s="43"/>
      <c r="D819" s="43"/>
      <c r="E819" s="43"/>
      <c r="F819" s="43"/>
      <c r="G819" s="43"/>
      <c r="H819" s="43"/>
      <c r="I819" s="35"/>
      <c r="J819" s="35"/>
      <c r="W819" s="35"/>
      <c r="X819" s="35"/>
    </row>
    <row r="820" ht="15.75" customHeight="1">
      <c r="C820" s="52"/>
      <c r="D820" s="52"/>
      <c r="E820" s="52"/>
      <c r="F820" s="52"/>
      <c r="G820" s="52"/>
      <c r="H820" s="52"/>
      <c r="I820" s="35"/>
      <c r="J820" s="35"/>
      <c r="W820" s="35"/>
      <c r="X820" s="35"/>
    </row>
    <row r="821" ht="15.75" customHeight="1">
      <c r="C821" s="34"/>
      <c r="D821" s="34"/>
      <c r="E821" s="34"/>
      <c r="F821" s="34"/>
      <c r="G821" s="34"/>
      <c r="H821" s="34"/>
      <c r="I821" s="35"/>
      <c r="J821" s="35"/>
      <c r="W821" s="35"/>
      <c r="X821" s="35"/>
    </row>
    <row r="822" ht="15.75" customHeight="1">
      <c r="C822" s="52"/>
      <c r="D822" s="52"/>
      <c r="E822" s="52"/>
      <c r="F822" s="52"/>
      <c r="G822" s="52"/>
      <c r="H822" s="52"/>
      <c r="I822" s="35"/>
      <c r="J822" s="35"/>
      <c r="W822" s="35"/>
      <c r="X822" s="35"/>
    </row>
    <row r="823" ht="15.75" customHeight="1">
      <c r="C823" s="34"/>
      <c r="D823" s="34"/>
      <c r="E823" s="34"/>
      <c r="F823" s="34"/>
      <c r="G823" s="34"/>
      <c r="H823" s="34"/>
      <c r="I823" s="50"/>
      <c r="J823" s="50"/>
      <c r="W823" s="35"/>
      <c r="X823" s="35"/>
    </row>
    <row r="824" ht="15.75" customHeight="1">
      <c r="C824" s="50"/>
      <c r="D824" s="50"/>
      <c r="E824" s="50"/>
      <c r="F824" s="50"/>
      <c r="G824" s="50"/>
      <c r="H824" s="50"/>
      <c r="I824" s="50"/>
      <c r="J824" s="50"/>
      <c r="W824" s="35"/>
      <c r="X824" s="35"/>
    </row>
    <row r="825" ht="15.75" customHeight="1">
      <c r="C825" s="32"/>
      <c r="D825" s="32"/>
      <c r="E825" s="32"/>
      <c r="F825" s="32"/>
      <c r="G825" s="32"/>
      <c r="H825" s="32"/>
      <c r="I825" s="50"/>
      <c r="J825" s="50"/>
      <c r="W825" s="35"/>
      <c r="X825" s="35"/>
    </row>
    <row r="826" ht="15.75" customHeight="1">
      <c r="C826" s="36"/>
      <c r="D826" s="36"/>
      <c r="E826" s="36"/>
      <c r="F826" s="36"/>
      <c r="G826" s="36"/>
      <c r="H826" s="36"/>
      <c r="I826" s="50"/>
      <c r="J826" s="50"/>
      <c r="W826" s="35"/>
      <c r="X826" s="35"/>
    </row>
    <row r="827" ht="15.75" customHeight="1">
      <c r="C827" s="51"/>
      <c r="D827" s="51"/>
      <c r="E827" s="51"/>
      <c r="F827" s="51"/>
      <c r="G827" s="51"/>
      <c r="H827" s="51"/>
      <c r="I827" s="50"/>
      <c r="J827" s="50"/>
      <c r="W827" s="50"/>
      <c r="X827" s="50"/>
    </row>
    <row r="828" ht="15.75" customHeight="1">
      <c r="C828" s="42"/>
      <c r="D828" s="42"/>
      <c r="E828" s="42"/>
      <c r="F828" s="42"/>
      <c r="G828" s="42"/>
      <c r="H828" s="42"/>
      <c r="I828" s="50"/>
      <c r="J828" s="50"/>
      <c r="W828" s="50"/>
      <c r="X828" s="50"/>
    </row>
    <row r="829" ht="15.75" customHeight="1">
      <c r="C829" s="52"/>
      <c r="D829" s="52"/>
      <c r="E829" s="52"/>
      <c r="F829" s="52"/>
      <c r="G829" s="52"/>
      <c r="H829" s="52"/>
      <c r="I829" s="50"/>
      <c r="J829" s="50"/>
      <c r="W829" s="50"/>
      <c r="X829" s="50"/>
    </row>
    <row r="830" ht="15.75" customHeight="1">
      <c r="C830" s="54"/>
      <c r="D830" s="54"/>
      <c r="E830" s="54"/>
      <c r="F830" s="54"/>
      <c r="G830" s="54"/>
      <c r="H830" s="54"/>
      <c r="I830" s="50"/>
      <c r="J830" s="50"/>
      <c r="W830" s="50"/>
      <c r="X830" s="50"/>
    </row>
    <row r="831" ht="15.75" customHeight="1">
      <c r="C831" s="35"/>
      <c r="D831" s="35"/>
      <c r="E831" s="35"/>
      <c r="F831" s="35"/>
      <c r="G831" s="35"/>
      <c r="H831" s="35"/>
      <c r="I831" s="50"/>
      <c r="J831" s="50"/>
      <c r="W831" s="50"/>
      <c r="X831" s="50"/>
    </row>
    <row r="832" ht="15.75" customHeight="1">
      <c r="C832" s="39"/>
      <c r="D832" s="39"/>
      <c r="E832" s="39"/>
      <c r="F832" s="39"/>
      <c r="G832" s="39"/>
      <c r="H832" s="39"/>
      <c r="I832" s="50"/>
      <c r="J832" s="50"/>
      <c r="W832" s="50"/>
      <c r="X832" s="50"/>
    </row>
    <row r="833" ht="15.75" customHeight="1">
      <c r="C833" s="48"/>
      <c r="D833" s="48"/>
      <c r="E833" s="48"/>
      <c r="F833" s="48"/>
      <c r="G833" s="48"/>
      <c r="H833" s="48"/>
      <c r="I833" s="50"/>
      <c r="J833" s="50"/>
      <c r="W833" s="50"/>
      <c r="X833" s="50"/>
    </row>
    <row r="834" ht="15.75" customHeight="1">
      <c r="C834" s="40"/>
      <c r="D834" s="40"/>
      <c r="E834" s="40"/>
      <c r="F834" s="40"/>
      <c r="G834" s="40"/>
      <c r="H834" s="40"/>
      <c r="I834" s="50"/>
      <c r="J834" s="50"/>
      <c r="W834" s="50"/>
      <c r="X834" s="50"/>
    </row>
    <row r="835" ht="15.75" customHeight="1">
      <c r="C835" s="36"/>
      <c r="D835" s="36"/>
      <c r="E835" s="36"/>
      <c r="F835" s="36"/>
      <c r="G835" s="36"/>
      <c r="H835" s="36"/>
      <c r="I835" s="50"/>
      <c r="J835" s="50"/>
      <c r="W835" s="50"/>
      <c r="X835" s="50"/>
    </row>
    <row r="836" ht="15.75" customHeight="1">
      <c r="C836" s="53"/>
      <c r="D836" s="53"/>
      <c r="E836" s="53"/>
      <c r="F836" s="53"/>
      <c r="G836" s="53"/>
      <c r="H836" s="53"/>
      <c r="I836" s="50"/>
      <c r="J836" s="50"/>
      <c r="W836" s="50"/>
      <c r="X836" s="50"/>
    </row>
    <row r="837" ht="15.75" customHeight="1">
      <c r="C837" s="47"/>
      <c r="D837" s="47"/>
      <c r="E837" s="47"/>
      <c r="F837" s="47"/>
      <c r="G837" s="47"/>
      <c r="H837" s="47"/>
      <c r="I837" s="50"/>
      <c r="J837" s="50"/>
      <c r="W837" s="50"/>
      <c r="X837" s="50"/>
    </row>
    <row r="838" ht="15.75" customHeight="1">
      <c r="C838" s="54"/>
      <c r="D838" s="54"/>
      <c r="E838" s="54"/>
      <c r="F838" s="54"/>
      <c r="G838" s="54"/>
      <c r="H838" s="54"/>
      <c r="I838" s="50"/>
      <c r="J838" s="50"/>
      <c r="W838" s="50"/>
      <c r="X838" s="50"/>
    </row>
    <row r="839" ht="15.75" customHeight="1">
      <c r="C839" s="48"/>
      <c r="D839" s="48"/>
      <c r="E839" s="48"/>
      <c r="F839" s="48"/>
      <c r="G839" s="48"/>
      <c r="H839" s="48"/>
      <c r="I839" s="50"/>
      <c r="J839" s="50"/>
      <c r="W839" s="50"/>
      <c r="X839" s="50"/>
    </row>
    <row r="840" ht="15.75" customHeight="1">
      <c r="C840" s="54"/>
      <c r="D840" s="54"/>
      <c r="E840" s="54"/>
      <c r="F840" s="54"/>
      <c r="G840" s="54"/>
      <c r="H840" s="54"/>
      <c r="I840" s="50"/>
      <c r="J840" s="50"/>
      <c r="W840" s="50"/>
      <c r="X840" s="50"/>
    </row>
    <row r="841" ht="15.75" customHeight="1">
      <c r="C841" s="37"/>
      <c r="D841" s="37"/>
      <c r="E841" s="37"/>
      <c r="F841" s="37"/>
      <c r="G841" s="37"/>
      <c r="H841" s="37"/>
      <c r="I841" s="50"/>
      <c r="J841" s="50"/>
      <c r="W841" s="50"/>
      <c r="X841" s="50"/>
    </row>
    <row r="842" ht="15.75" customHeight="1">
      <c r="C842" s="53"/>
      <c r="D842" s="53"/>
      <c r="E842" s="53"/>
      <c r="F842" s="53"/>
      <c r="G842" s="53"/>
      <c r="H842" s="53"/>
      <c r="I842" s="50"/>
      <c r="J842" s="50"/>
      <c r="W842" s="50"/>
      <c r="X842" s="50"/>
    </row>
    <row r="843" ht="15.75" customHeight="1">
      <c r="C843" s="42"/>
      <c r="D843" s="42"/>
      <c r="E843" s="42"/>
      <c r="F843" s="42"/>
      <c r="G843" s="42"/>
      <c r="H843" s="42"/>
      <c r="I843" s="50"/>
      <c r="J843" s="50"/>
      <c r="W843" s="50"/>
      <c r="X843" s="50"/>
    </row>
    <row r="844" ht="15.75" customHeight="1">
      <c r="C844" s="38"/>
      <c r="D844" s="38"/>
      <c r="E844" s="38"/>
      <c r="F844" s="38"/>
      <c r="G844" s="38"/>
      <c r="H844" s="38"/>
      <c r="I844" s="50"/>
      <c r="J844" s="50"/>
      <c r="W844" s="50"/>
      <c r="X844" s="50"/>
    </row>
    <row r="845" ht="15.75" customHeight="1">
      <c r="C845" s="48"/>
      <c r="D845" s="48"/>
      <c r="E845" s="48"/>
      <c r="F845" s="48"/>
      <c r="G845" s="48"/>
      <c r="H845" s="48"/>
      <c r="I845" s="50"/>
      <c r="J845" s="50"/>
      <c r="W845" s="50"/>
      <c r="X845" s="50"/>
    </row>
    <row r="846" ht="15.75" customHeight="1">
      <c r="C846" s="54"/>
      <c r="D846" s="54"/>
      <c r="E846" s="54"/>
      <c r="F846" s="54"/>
      <c r="G846" s="54"/>
      <c r="H846" s="54"/>
      <c r="I846" s="50"/>
      <c r="J846" s="50"/>
      <c r="W846" s="50"/>
      <c r="X846" s="50"/>
    </row>
    <row r="847" ht="15.75" customHeight="1">
      <c r="C847" s="40"/>
      <c r="D847" s="40"/>
      <c r="E847" s="40"/>
      <c r="F847" s="40"/>
      <c r="G847" s="40"/>
      <c r="H847" s="40"/>
      <c r="I847" s="50"/>
      <c r="J847" s="50"/>
      <c r="W847" s="50"/>
      <c r="X847" s="50"/>
    </row>
    <row r="848" ht="15.75" customHeight="1">
      <c r="C848" s="46"/>
      <c r="D848" s="46"/>
      <c r="E848" s="46"/>
      <c r="F848" s="46"/>
      <c r="G848" s="46"/>
      <c r="H848" s="46"/>
      <c r="I848" s="50"/>
      <c r="J848" s="50"/>
      <c r="W848" s="50"/>
      <c r="X848" s="50"/>
    </row>
    <row r="849" ht="15.75" customHeight="1">
      <c r="C849" s="38"/>
      <c r="D849" s="38"/>
      <c r="E849" s="38"/>
      <c r="F849" s="38"/>
      <c r="G849" s="38"/>
      <c r="H849" s="38"/>
      <c r="I849" s="50"/>
      <c r="J849" s="50"/>
      <c r="W849" s="50"/>
      <c r="X849" s="50"/>
    </row>
    <row r="850" ht="15.75" customHeight="1">
      <c r="C850" s="36"/>
      <c r="D850" s="36"/>
      <c r="E850" s="36"/>
      <c r="F850" s="36"/>
      <c r="G850" s="36"/>
      <c r="H850" s="36"/>
      <c r="I850" s="50"/>
      <c r="J850" s="50"/>
      <c r="W850" s="50"/>
      <c r="X850" s="50"/>
    </row>
    <row r="851" ht="15.75" customHeight="1">
      <c r="C851" s="52"/>
      <c r="D851" s="52"/>
      <c r="E851" s="52"/>
      <c r="F851" s="52"/>
      <c r="G851" s="52"/>
      <c r="H851" s="52"/>
      <c r="I851" s="50"/>
      <c r="J851" s="50"/>
      <c r="W851" s="50"/>
      <c r="X851" s="50"/>
    </row>
    <row r="852" ht="15.75" customHeight="1">
      <c r="C852" s="54"/>
      <c r="D852" s="54"/>
      <c r="E852" s="54"/>
      <c r="F852" s="54"/>
      <c r="G852" s="54"/>
      <c r="H852" s="54"/>
      <c r="I852" s="50"/>
      <c r="J852" s="50"/>
      <c r="W852" s="50"/>
      <c r="X852" s="50"/>
    </row>
    <row r="853" ht="15.75" customHeight="1">
      <c r="C853" s="40"/>
      <c r="D853" s="40"/>
      <c r="E853" s="40"/>
      <c r="F853" s="40"/>
      <c r="G853" s="40"/>
      <c r="H853" s="40"/>
      <c r="I853" s="50"/>
      <c r="J853" s="50"/>
      <c r="W853" s="50"/>
      <c r="X853" s="50"/>
    </row>
    <row r="854" ht="15.75" customHeight="1">
      <c r="C854" s="40"/>
      <c r="D854" s="40"/>
      <c r="E854" s="40"/>
      <c r="F854" s="40"/>
      <c r="G854" s="40"/>
      <c r="H854" s="40"/>
      <c r="I854" s="50"/>
      <c r="J854" s="50"/>
      <c r="W854" s="50"/>
      <c r="X854" s="50"/>
    </row>
    <row r="855" ht="15.75" customHeight="1">
      <c r="C855" s="38"/>
      <c r="D855" s="38"/>
      <c r="E855" s="38"/>
      <c r="F855" s="38"/>
      <c r="G855" s="38"/>
      <c r="H855" s="38"/>
      <c r="I855" s="50"/>
      <c r="J855" s="50"/>
      <c r="W855" s="50"/>
      <c r="X855" s="50"/>
    </row>
    <row r="856" ht="15.75" customHeight="1">
      <c r="C856" s="43"/>
      <c r="D856" s="43"/>
      <c r="E856" s="43"/>
      <c r="F856" s="43"/>
      <c r="G856" s="43"/>
      <c r="H856" s="43"/>
      <c r="I856" s="50"/>
      <c r="J856" s="50"/>
      <c r="W856" s="50"/>
      <c r="X856" s="50"/>
    </row>
    <row r="857" ht="15.75" customHeight="1">
      <c r="C857" s="48"/>
      <c r="D857" s="48"/>
      <c r="E857" s="48"/>
      <c r="F857" s="48"/>
      <c r="G857" s="48"/>
      <c r="H857" s="48"/>
      <c r="I857" s="50"/>
      <c r="J857" s="50"/>
      <c r="W857" s="50"/>
      <c r="X857" s="50"/>
    </row>
    <row r="858" ht="15.75" customHeight="1">
      <c r="C858" s="50"/>
      <c r="D858" s="50"/>
      <c r="E858" s="50"/>
      <c r="F858" s="50"/>
      <c r="G858" s="50"/>
      <c r="H858" s="50"/>
      <c r="I858" s="50"/>
      <c r="J858" s="50"/>
      <c r="W858" s="50"/>
      <c r="X858" s="50"/>
    </row>
    <row r="859" ht="15.75" customHeight="1">
      <c r="C859" s="47"/>
      <c r="D859" s="47"/>
      <c r="E859" s="47"/>
      <c r="F859" s="47"/>
      <c r="G859" s="47"/>
      <c r="H859" s="47"/>
      <c r="I859" s="50"/>
      <c r="J859" s="50"/>
      <c r="W859" s="50"/>
      <c r="X859" s="50"/>
    </row>
    <row r="860" ht="15.75" customHeight="1">
      <c r="C860" s="48"/>
      <c r="D860" s="48"/>
      <c r="E860" s="48"/>
      <c r="F860" s="48"/>
      <c r="G860" s="48"/>
      <c r="H860" s="48"/>
      <c r="I860" s="50"/>
      <c r="J860" s="50"/>
      <c r="W860" s="50"/>
      <c r="X860" s="50"/>
    </row>
    <row r="861" ht="15.75" customHeight="1">
      <c r="C861" s="46"/>
      <c r="D861" s="46"/>
      <c r="E861" s="46"/>
      <c r="F861" s="46"/>
      <c r="G861" s="46"/>
      <c r="H861" s="46"/>
      <c r="I861" s="50"/>
      <c r="J861" s="50"/>
      <c r="W861" s="50"/>
      <c r="X861" s="50"/>
    </row>
    <row r="862" ht="15.75" customHeight="1">
      <c r="C862" s="41"/>
      <c r="D862" s="41"/>
      <c r="E862" s="41"/>
      <c r="F862" s="41"/>
      <c r="G862" s="41"/>
      <c r="H862" s="41"/>
      <c r="I862" s="50"/>
      <c r="J862" s="50"/>
      <c r="W862" s="50"/>
      <c r="X862" s="50"/>
    </row>
    <row r="863" ht="15.75" customHeight="1">
      <c r="C863" s="43"/>
      <c r="D863" s="43"/>
      <c r="E863" s="43"/>
      <c r="F863" s="43"/>
      <c r="G863" s="43"/>
      <c r="H863" s="43"/>
      <c r="I863" s="50"/>
      <c r="J863" s="50"/>
      <c r="W863" s="50"/>
      <c r="X863" s="50"/>
    </row>
    <row r="864" ht="15.75" customHeight="1">
      <c r="C864" s="43"/>
      <c r="D864" s="43"/>
      <c r="E864" s="43"/>
      <c r="F864" s="43"/>
      <c r="G864" s="43"/>
      <c r="H864" s="43"/>
      <c r="I864" s="50"/>
      <c r="J864" s="50"/>
      <c r="W864" s="50"/>
      <c r="X864" s="50"/>
    </row>
    <row r="865" ht="15.75" customHeight="1">
      <c r="C865" s="52"/>
      <c r="D865" s="52"/>
      <c r="E865" s="52"/>
      <c r="F865" s="52"/>
      <c r="G865" s="52"/>
      <c r="H865" s="52"/>
      <c r="I865" s="50"/>
      <c r="J865" s="50"/>
      <c r="W865" s="50"/>
      <c r="X865" s="50"/>
    </row>
    <row r="866" ht="15.75" customHeight="1">
      <c r="C866" s="52"/>
      <c r="D866" s="52"/>
      <c r="E866" s="52"/>
      <c r="F866" s="52"/>
      <c r="G866" s="52"/>
      <c r="H866" s="52"/>
      <c r="I866" s="50"/>
      <c r="J866" s="50"/>
      <c r="W866" s="50"/>
      <c r="X866" s="50"/>
    </row>
    <row r="867" ht="15.75" customHeight="1">
      <c r="C867" s="52"/>
      <c r="D867" s="52"/>
      <c r="E867" s="52"/>
      <c r="F867" s="52"/>
      <c r="G867" s="52"/>
      <c r="H867" s="52"/>
      <c r="I867" s="24"/>
      <c r="J867" s="24"/>
      <c r="W867" s="50"/>
      <c r="X867" s="50"/>
    </row>
    <row r="868" ht="15.75" customHeight="1">
      <c r="C868" s="40"/>
      <c r="D868" s="40"/>
      <c r="E868" s="40"/>
      <c r="F868" s="40"/>
      <c r="G868" s="40"/>
      <c r="H868" s="40"/>
      <c r="I868" s="24"/>
      <c r="J868" s="24"/>
      <c r="W868" s="50"/>
      <c r="X868" s="50"/>
    </row>
    <row r="869" ht="15.75" customHeight="1">
      <c r="C869" s="34"/>
      <c r="D869" s="34"/>
      <c r="E869" s="34"/>
      <c r="F869" s="34"/>
      <c r="G869" s="34"/>
      <c r="H869" s="34"/>
      <c r="I869" s="50"/>
      <c r="J869" s="50"/>
      <c r="W869" s="50"/>
      <c r="X869" s="50"/>
    </row>
    <row r="870" ht="15.75" customHeight="1">
      <c r="C870" s="45"/>
      <c r="D870" s="45"/>
      <c r="E870" s="45"/>
      <c r="F870" s="45"/>
      <c r="G870" s="45"/>
      <c r="H870" s="45"/>
      <c r="I870" s="50"/>
      <c r="J870" s="50"/>
      <c r="W870" s="50"/>
      <c r="X870" s="50"/>
    </row>
    <row r="871" ht="15.75" customHeight="1">
      <c r="C871" s="48"/>
      <c r="D871" s="48"/>
      <c r="E871" s="48"/>
      <c r="F871" s="48"/>
      <c r="G871" s="48"/>
      <c r="H871" s="48"/>
      <c r="I871" s="50"/>
      <c r="J871" s="50"/>
      <c r="W871" s="24"/>
      <c r="X871" s="24"/>
    </row>
    <row r="872" ht="15.75" customHeight="1">
      <c r="C872" s="49"/>
      <c r="D872" s="49"/>
      <c r="E872" s="49"/>
      <c r="F872" s="49"/>
      <c r="G872" s="49"/>
      <c r="H872" s="49"/>
      <c r="I872" s="50"/>
      <c r="J872" s="50"/>
      <c r="W872" s="24"/>
      <c r="X872" s="24"/>
    </row>
    <row r="873" ht="15.75" customHeight="1">
      <c r="C873" s="40"/>
      <c r="D873" s="40"/>
      <c r="E873" s="40"/>
      <c r="F873" s="40"/>
      <c r="G873" s="40"/>
      <c r="H873" s="40"/>
      <c r="I873" s="50"/>
      <c r="J873" s="50"/>
      <c r="W873" s="50"/>
      <c r="X873" s="50"/>
    </row>
    <row r="874" ht="15.75" customHeight="1">
      <c r="C874" s="50"/>
      <c r="D874" s="50"/>
      <c r="E874" s="50"/>
      <c r="F874" s="50"/>
      <c r="G874" s="50"/>
      <c r="H874" s="50"/>
      <c r="I874" s="50"/>
      <c r="J874" s="50"/>
      <c r="W874" s="50"/>
      <c r="X874" s="50"/>
    </row>
    <row r="875" ht="15.75" customHeight="1">
      <c r="C875" s="37"/>
      <c r="D875" s="37"/>
      <c r="E875" s="37"/>
      <c r="F875" s="37"/>
      <c r="G875" s="37"/>
      <c r="H875" s="37"/>
      <c r="I875" s="50"/>
      <c r="J875" s="50"/>
      <c r="W875" s="50"/>
      <c r="X875" s="50"/>
    </row>
    <row r="876" ht="15.75" customHeight="1">
      <c r="C876" s="45"/>
      <c r="D876" s="45"/>
      <c r="E876" s="45"/>
      <c r="F876" s="45"/>
      <c r="G876" s="45"/>
      <c r="H876" s="45"/>
      <c r="I876" s="50"/>
      <c r="J876" s="50"/>
      <c r="W876" s="50"/>
      <c r="X876" s="50"/>
    </row>
    <row r="877" ht="15.75" customHeight="1">
      <c r="C877" s="52"/>
      <c r="D877" s="52"/>
      <c r="E877" s="52"/>
      <c r="F877" s="52"/>
      <c r="G877" s="52"/>
      <c r="H877" s="52"/>
      <c r="I877" s="50"/>
      <c r="J877" s="50"/>
      <c r="W877" s="50"/>
      <c r="X877" s="50"/>
    </row>
    <row r="878" ht="15.75" customHeight="1">
      <c r="C878" s="53"/>
      <c r="D878" s="53"/>
      <c r="E878" s="53"/>
      <c r="F878" s="53"/>
      <c r="G878" s="53"/>
      <c r="H878" s="53"/>
      <c r="I878" s="50"/>
      <c r="J878" s="50"/>
      <c r="W878" s="50"/>
      <c r="X878" s="50"/>
    </row>
    <row r="879" ht="15.75" customHeight="1">
      <c r="C879" s="36"/>
      <c r="D879" s="36"/>
      <c r="E879" s="36"/>
      <c r="F879" s="36"/>
      <c r="G879" s="36"/>
      <c r="H879" s="36"/>
      <c r="I879" s="50"/>
      <c r="J879" s="50"/>
      <c r="W879" s="50"/>
      <c r="X879" s="50"/>
    </row>
    <row r="880" ht="15.75" customHeight="1">
      <c r="C880" s="48"/>
      <c r="D880" s="48"/>
      <c r="E880" s="48"/>
      <c r="F880" s="48"/>
      <c r="G880" s="48"/>
      <c r="H880" s="48"/>
      <c r="I880" s="50"/>
      <c r="J880" s="50"/>
      <c r="W880" s="50"/>
      <c r="X880" s="50"/>
    </row>
    <row r="881" ht="15.75" customHeight="1">
      <c r="C881" s="40"/>
      <c r="D881" s="40"/>
      <c r="E881" s="40"/>
      <c r="F881" s="40"/>
      <c r="G881" s="40"/>
      <c r="H881" s="40"/>
      <c r="I881" s="50"/>
      <c r="J881" s="50"/>
      <c r="W881" s="50"/>
      <c r="X881" s="50"/>
    </row>
    <row r="882" ht="15.75" customHeight="1">
      <c r="C882" s="53"/>
      <c r="D882" s="53"/>
      <c r="E882" s="53"/>
      <c r="F882" s="53"/>
      <c r="G882" s="53"/>
      <c r="H882" s="53"/>
      <c r="I882" s="50"/>
      <c r="J882" s="50"/>
      <c r="W882" s="50"/>
      <c r="X882" s="50"/>
    </row>
    <row r="883" ht="15.75" customHeight="1">
      <c r="C883" s="45"/>
      <c r="D883" s="45"/>
      <c r="E883" s="45"/>
      <c r="F883" s="45"/>
      <c r="G883" s="45"/>
      <c r="H883" s="45"/>
      <c r="I883" s="50"/>
      <c r="J883" s="50"/>
      <c r="W883" s="50"/>
      <c r="X883" s="50"/>
    </row>
    <row r="884" ht="15.75" customHeight="1">
      <c r="C884" s="34"/>
      <c r="D884" s="34"/>
      <c r="E884" s="34"/>
      <c r="F884" s="34"/>
      <c r="G884" s="34"/>
      <c r="H884" s="34"/>
      <c r="I884" s="50"/>
      <c r="J884" s="50"/>
      <c r="W884" s="50"/>
      <c r="X884" s="50"/>
    </row>
    <row r="885" ht="15.75" customHeight="1">
      <c r="C885" s="50"/>
      <c r="D885" s="50"/>
      <c r="E885" s="50"/>
      <c r="F885" s="50"/>
      <c r="G885" s="50"/>
      <c r="H885" s="50"/>
      <c r="I885" s="50"/>
      <c r="J885" s="50"/>
      <c r="W885" s="50"/>
      <c r="X885" s="50"/>
    </row>
    <row r="886" ht="15.75" customHeight="1">
      <c r="C886" s="47"/>
      <c r="D886" s="47"/>
      <c r="E886" s="47"/>
      <c r="F886" s="47"/>
      <c r="G886" s="47"/>
      <c r="H886" s="47"/>
      <c r="I886" s="50"/>
      <c r="J886" s="50"/>
      <c r="W886" s="50"/>
      <c r="X886" s="50"/>
    </row>
    <row r="887" ht="15.75" customHeight="1">
      <c r="C887" s="52"/>
      <c r="D887" s="52"/>
      <c r="E887" s="52"/>
      <c r="F887" s="52"/>
      <c r="G887" s="52"/>
      <c r="H887" s="52"/>
      <c r="I887" s="50"/>
      <c r="J887" s="50"/>
      <c r="W887" s="50"/>
      <c r="X887" s="50"/>
    </row>
    <row r="888" ht="15.75" customHeight="1">
      <c r="C888" s="45"/>
      <c r="D888" s="45"/>
      <c r="E888" s="45"/>
      <c r="F888" s="45"/>
      <c r="G888" s="45"/>
      <c r="H888" s="45"/>
      <c r="I888" s="50"/>
      <c r="J888" s="50"/>
      <c r="W888" s="50"/>
      <c r="X888" s="50"/>
    </row>
    <row r="889" ht="15.75" customHeight="1">
      <c r="C889" s="36"/>
      <c r="D889" s="36"/>
      <c r="E889" s="36"/>
      <c r="F889" s="36"/>
      <c r="G889" s="36"/>
      <c r="H889" s="36"/>
      <c r="I889" s="50"/>
      <c r="J889" s="50"/>
      <c r="W889" s="50"/>
      <c r="X889" s="50"/>
    </row>
    <row r="890" ht="15.75" customHeight="1">
      <c r="C890" s="48"/>
      <c r="D890" s="48"/>
      <c r="E890" s="48"/>
      <c r="F890" s="48"/>
      <c r="G890" s="48"/>
      <c r="H890" s="48"/>
      <c r="I890" s="50"/>
      <c r="J890" s="50"/>
      <c r="W890" s="50"/>
      <c r="X890" s="50"/>
    </row>
    <row r="891" ht="15.75" customHeight="1">
      <c r="C891" s="36"/>
      <c r="D891" s="36"/>
      <c r="E891" s="36"/>
      <c r="F891" s="36"/>
      <c r="G891" s="36"/>
      <c r="H891" s="36"/>
      <c r="I891" s="50"/>
      <c r="J891" s="50"/>
      <c r="W891" s="50"/>
      <c r="X891" s="50"/>
    </row>
    <row r="892" ht="15.75" customHeight="1">
      <c r="C892" s="53"/>
      <c r="D892" s="53"/>
      <c r="E892" s="53"/>
      <c r="F892" s="53"/>
      <c r="G892" s="53"/>
      <c r="H892" s="53"/>
      <c r="I892" s="50"/>
      <c r="J892" s="50"/>
      <c r="W892" s="50"/>
      <c r="X892" s="50"/>
    </row>
    <row r="893" ht="15.75" customHeight="1">
      <c r="C893" s="35"/>
      <c r="D893" s="35"/>
      <c r="E893" s="35"/>
      <c r="F893" s="35"/>
      <c r="G893" s="35"/>
      <c r="H893" s="35"/>
      <c r="I893" s="50"/>
      <c r="J893" s="50"/>
      <c r="W893" s="50"/>
      <c r="X893" s="50"/>
    </row>
    <row r="894" ht="15.75" customHeight="1">
      <c r="C894" s="54"/>
      <c r="D894" s="54"/>
      <c r="E894" s="54"/>
      <c r="F894" s="54"/>
      <c r="G894" s="54"/>
      <c r="H894" s="54"/>
      <c r="I894" s="50"/>
      <c r="J894" s="50"/>
      <c r="W894" s="50"/>
      <c r="X894" s="50"/>
    </row>
    <row r="895" ht="15.75" customHeight="1">
      <c r="C895" s="37"/>
      <c r="D895" s="37"/>
      <c r="E895" s="37"/>
      <c r="F895" s="37"/>
      <c r="G895" s="37"/>
      <c r="H895" s="37"/>
      <c r="I895" s="50"/>
      <c r="J895" s="50"/>
      <c r="W895" s="50"/>
      <c r="X895" s="50"/>
    </row>
    <row r="896" ht="15.75" customHeight="1">
      <c r="C896" s="43"/>
      <c r="D896" s="43"/>
      <c r="E896" s="43"/>
      <c r="F896" s="43"/>
      <c r="G896" s="43"/>
      <c r="H896" s="43"/>
      <c r="I896" s="46"/>
      <c r="J896" s="46"/>
      <c r="W896" s="50"/>
      <c r="X896" s="50"/>
    </row>
    <row r="897" ht="15.75" customHeight="1">
      <c r="C897" s="48"/>
      <c r="D897" s="48"/>
      <c r="E897" s="48"/>
      <c r="F897" s="48"/>
      <c r="G897" s="48"/>
      <c r="H897" s="48"/>
      <c r="I897" s="46"/>
      <c r="J897" s="46"/>
      <c r="W897" s="50"/>
      <c r="X897" s="50"/>
    </row>
    <row r="898" ht="15.75" customHeight="1">
      <c r="C898" s="40"/>
      <c r="D898" s="40"/>
      <c r="E898" s="40"/>
      <c r="F898" s="40"/>
      <c r="G898" s="40"/>
      <c r="H898" s="40"/>
      <c r="I898" s="46"/>
      <c r="J898" s="46"/>
      <c r="W898" s="50"/>
      <c r="X898" s="50"/>
    </row>
    <row r="899" ht="15.75" customHeight="1">
      <c r="C899" s="42"/>
      <c r="D899" s="42"/>
      <c r="E899" s="42"/>
      <c r="F899" s="42"/>
      <c r="G899" s="42"/>
      <c r="H899" s="42"/>
      <c r="I899" s="46"/>
      <c r="J899" s="46"/>
      <c r="W899" s="50"/>
      <c r="X899" s="50"/>
    </row>
    <row r="900" ht="15.75" customHeight="1">
      <c r="C900" s="50"/>
      <c r="D900" s="50"/>
      <c r="E900" s="50"/>
      <c r="F900" s="50"/>
      <c r="G900" s="50"/>
      <c r="H900" s="50"/>
      <c r="I900" s="46"/>
      <c r="J900" s="46"/>
      <c r="W900" s="46"/>
      <c r="X900" s="46"/>
    </row>
    <row r="901" ht="15.75" customHeight="1">
      <c r="C901" s="37"/>
      <c r="D901" s="37"/>
      <c r="E901" s="37"/>
      <c r="F901" s="37"/>
      <c r="G901" s="37"/>
      <c r="H901" s="37"/>
      <c r="I901" s="46"/>
      <c r="J901" s="46"/>
      <c r="W901" s="46"/>
      <c r="X901" s="46"/>
    </row>
    <row r="902" ht="15.75" customHeight="1">
      <c r="C902" s="46"/>
      <c r="D902" s="46"/>
      <c r="E902" s="46"/>
      <c r="F902" s="46"/>
      <c r="G902" s="46"/>
      <c r="H902" s="46"/>
      <c r="I902" s="46"/>
      <c r="J902" s="46"/>
      <c r="W902" s="46"/>
      <c r="X902" s="46"/>
    </row>
    <row r="903" ht="15.75" customHeight="1">
      <c r="C903" s="36"/>
      <c r="D903" s="36"/>
      <c r="E903" s="36"/>
      <c r="F903" s="36"/>
      <c r="G903" s="36"/>
      <c r="H903" s="36"/>
      <c r="I903" s="46"/>
      <c r="J903" s="46"/>
      <c r="W903" s="46"/>
      <c r="X903" s="46"/>
    </row>
    <row r="904" ht="15.75" customHeight="1">
      <c r="C904" s="50"/>
      <c r="D904" s="50"/>
      <c r="E904" s="50"/>
      <c r="F904" s="50"/>
      <c r="G904" s="50"/>
      <c r="H904" s="50"/>
      <c r="I904" s="46"/>
      <c r="J904" s="46"/>
      <c r="W904" s="46"/>
      <c r="X904" s="46"/>
    </row>
    <row r="905" ht="15.75" customHeight="1">
      <c r="C905" s="37"/>
      <c r="D905" s="37"/>
      <c r="E905" s="37"/>
      <c r="F905" s="37"/>
      <c r="G905" s="37"/>
      <c r="H905" s="37"/>
      <c r="I905" s="46"/>
      <c r="J905" s="46"/>
      <c r="W905" s="46"/>
      <c r="X905" s="46"/>
    </row>
    <row r="906" ht="15.75" customHeight="1">
      <c r="C906" s="34"/>
      <c r="D906" s="34"/>
      <c r="E906" s="34"/>
      <c r="F906" s="34"/>
      <c r="G906" s="34"/>
      <c r="H906" s="34"/>
      <c r="I906" s="46"/>
      <c r="J906" s="46"/>
      <c r="W906" s="46"/>
      <c r="X906" s="46"/>
    </row>
    <row r="907" ht="15.75" customHeight="1">
      <c r="C907" s="53"/>
      <c r="D907" s="53"/>
      <c r="E907" s="53"/>
      <c r="F907" s="53"/>
      <c r="G907" s="53"/>
      <c r="H907" s="53"/>
      <c r="I907" s="46"/>
      <c r="J907" s="46"/>
      <c r="W907" s="46"/>
      <c r="X907" s="46"/>
    </row>
    <row r="908" ht="15.75" customHeight="1">
      <c r="C908" s="50"/>
      <c r="D908" s="50"/>
      <c r="E908" s="50"/>
      <c r="F908" s="50"/>
      <c r="G908" s="50"/>
      <c r="H908" s="50"/>
      <c r="I908" s="46"/>
      <c r="J908" s="46"/>
      <c r="W908" s="46"/>
      <c r="X908" s="46"/>
    </row>
    <row r="909" ht="15.75" customHeight="1">
      <c r="C909" s="48"/>
      <c r="D909" s="48"/>
      <c r="E909" s="48"/>
      <c r="F909" s="48"/>
      <c r="G909" s="48"/>
      <c r="H909" s="48"/>
      <c r="I909" s="46"/>
      <c r="J909" s="46"/>
      <c r="W909" s="46"/>
      <c r="X909" s="46"/>
    </row>
    <row r="910" ht="15.75" customHeight="1">
      <c r="C910" s="42"/>
      <c r="D910" s="42"/>
      <c r="E910" s="42"/>
      <c r="F910" s="42"/>
      <c r="G910" s="42"/>
      <c r="H910" s="42"/>
      <c r="I910" s="46"/>
      <c r="J910" s="46"/>
      <c r="W910" s="46"/>
      <c r="X910" s="46"/>
    </row>
    <row r="911" ht="15.75" customHeight="1">
      <c r="C911" s="34"/>
      <c r="D911" s="34"/>
      <c r="E911" s="34"/>
      <c r="F911" s="34"/>
      <c r="G911" s="34"/>
      <c r="H911" s="34"/>
      <c r="I911" s="46"/>
      <c r="J911" s="46"/>
      <c r="W911" s="46"/>
      <c r="X911" s="46"/>
    </row>
    <row r="912" ht="15.75" customHeight="1">
      <c r="C912" s="36"/>
      <c r="D912" s="36"/>
      <c r="E912" s="36"/>
      <c r="F912" s="36"/>
      <c r="G912" s="36"/>
      <c r="H912" s="36"/>
      <c r="I912" s="46"/>
      <c r="J912" s="46"/>
      <c r="W912" s="46"/>
      <c r="X912" s="46"/>
    </row>
    <row r="913" ht="15.75" customHeight="1">
      <c r="C913" s="51"/>
      <c r="D913" s="51"/>
      <c r="E913" s="51"/>
      <c r="F913" s="51"/>
      <c r="G913" s="51"/>
      <c r="H913" s="51"/>
      <c r="I913" s="46"/>
      <c r="J913" s="46"/>
      <c r="W913" s="46"/>
      <c r="X913" s="46"/>
    </row>
    <row r="914" ht="15.75" customHeight="1">
      <c r="C914" s="35"/>
      <c r="D914" s="35"/>
      <c r="E914" s="35"/>
      <c r="F914" s="35"/>
      <c r="G914" s="35"/>
      <c r="H914" s="35"/>
      <c r="I914" s="46"/>
      <c r="J914" s="46"/>
      <c r="W914" s="46"/>
      <c r="X914" s="46"/>
    </row>
    <row r="915" ht="15.75" customHeight="1">
      <c r="C915" s="51"/>
      <c r="D915" s="51"/>
      <c r="E915" s="51"/>
      <c r="F915" s="51"/>
      <c r="G915" s="51"/>
      <c r="H915" s="51"/>
      <c r="I915" s="46"/>
      <c r="J915" s="46"/>
      <c r="W915" s="46"/>
      <c r="X915" s="46"/>
    </row>
    <row r="916" ht="15.75" customHeight="1">
      <c r="C916" s="49"/>
      <c r="D916" s="49"/>
      <c r="E916" s="49"/>
      <c r="F916" s="49"/>
      <c r="G916" s="49"/>
      <c r="H916" s="49"/>
      <c r="I916" s="46"/>
      <c r="J916" s="46"/>
      <c r="W916" s="46"/>
      <c r="X916" s="46"/>
    </row>
    <row r="917" ht="15.75" customHeight="1">
      <c r="C917" s="51"/>
      <c r="D917" s="51"/>
      <c r="E917" s="51"/>
      <c r="F917" s="51"/>
      <c r="G917" s="51"/>
      <c r="H917" s="51"/>
      <c r="I917" s="46"/>
      <c r="J917" s="46"/>
      <c r="W917" s="46"/>
      <c r="X917" s="46"/>
    </row>
    <row r="918" ht="15.75" customHeight="1">
      <c r="C918" s="43"/>
      <c r="D918" s="43"/>
      <c r="E918" s="43"/>
      <c r="F918" s="43"/>
      <c r="G918" s="43"/>
      <c r="H918" s="43"/>
      <c r="I918" s="46"/>
      <c r="J918" s="46"/>
      <c r="W918" s="46"/>
      <c r="X918" s="46"/>
    </row>
    <row r="919" ht="15.75" customHeight="1">
      <c r="C919" s="49"/>
      <c r="D919" s="49"/>
      <c r="E919" s="49"/>
      <c r="F919" s="49"/>
      <c r="G919" s="49"/>
      <c r="H919" s="49"/>
      <c r="I919" s="46"/>
      <c r="J919" s="46"/>
      <c r="W919" s="46"/>
      <c r="X919" s="46"/>
    </row>
    <row r="920" ht="15.75" customHeight="1">
      <c r="C920" s="46"/>
      <c r="D920" s="46"/>
      <c r="E920" s="46"/>
      <c r="F920" s="46"/>
      <c r="G920" s="46"/>
      <c r="H920" s="46"/>
      <c r="I920" s="46"/>
      <c r="J920" s="46"/>
      <c r="W920" s="46"/>
      <c r="X920" s="46"/>
    </row>
    <row r="921" ht="15.75" customHeight="1">
      <c r="C921" s="32"/>
      <c r="D921" s="32"/>
      <c r="E921" s="32"/>
      <c r="F921" s="32"/>
      <c r="G921" s="32"/>
      <c r="H921" s="32"/>
      <c r="I921" s="46"/>
      <c r="J921" s="46"/>
      <c r="W921" s="46"/>
      <c r="X921" s="46"/>
    </row>
    <row r="922" ht="15.75" customHeight="1">
      <c r="C922" s="47"/>
      <c r="D922" s="47"/>
      <c r="E922" s="47"/>
      <c r="F922" s="47"/>
      <c r="G922" s="47"/>
      <c r="H922" s="47"/>
      <c r="I922" s="46"/>
      <c r="J922" s="46"/>
      <c r="W922" s="46"/>
      <c r="X922" s="46"/>
    </row>
    <row r="923" ht="15.75" customHeight="1">
      <c r="C923" s="39"/>
      <c r="D923" s="39"/>
      <c r="E923" s="39"/>
      <c r="F923" s="39"/>
      <c r="G923" s="39"/>
      <c r="H923" s="39"/>
      <c r="I923" s="46"/>
      <c r="J923" s="46"/>
      <c r="W923" s="46"/>
      <c r="X923" s="46"/>
    </row>
    <row r="924" ht="15.75" customHeight="1">
      <c r="C924" s="46"/>
      <c r="D924" s="46"/>
      <c r="E924" s="46"/>
      <c r="F924" s="46"/>
      <c r="G924" s="46"/>
      <c r="H924" s="46"/>
      <c r="I924" s="46"/>
      <c r="J924" s="46"/>
      <c r="W924" s="46"/>
      <c r="X924" s="46"/>
    </row>
    <row r="925" ht="15.75" customHeight="1">
      <c r="C925" s="40"/>
      <c r="D925" s="40"/>
      <c r="E925" s="40"/>
      <c r="F925" s="40"/>
      <c r="G925" s="40"/>
      <c r="H925" s="40"/>
      <c r="I925" s="46"/>
      <c r="J925" s="46"/>
      <c r="W925" s="46"/>
      <c r="X925" s="46"/>
    </row>
    <row r="926" ht="15.75" customHeight="1">
      <c r="C926" s="54"/>
      <c r="D926" s="54"/>
      <c r="E926" s="54"/>
      <c r="F926" s="54"/>
      <c r="G926" s="54"/>
      <c r="H926" s="54"/>
      <c r="I926" s="46"/>
      <c r="J926" s="46"/>
      <c r="W926" s="46"/>
      <c r="X926" s="46"/>
    </row>
    <row r="927" ht="15.75" customHeight="1">
      <c r="C927" s="43"/>
      <c r="D927" s="43"/>
      <c r="E927" s="43"/>
      <c r="F927" s="43"/>
      <c r="G927" s="43"/>
      <c r="H927" s="43"/>
      <c r="I927" s="46"/>
      <c r="J927" s="46"/>
      <c r="W927" s="46"/>
      <c r="X927" s="46"/>
    </row>
    <row r="928" ht="15.75" customHeight="1">
      <c r="C928" s="49"/>
      <c r="D928" s="49"/>
      <c r="E928" s="49"/>
      <c r="F928" s="49"/>
      <c r="G928" s="49"/>
      <c r="H928" s="49"/>
      <c r="I928" s="46"/>
      <c r="J928" s="46"/>
      <c r="W928" s="46"/>
      <c r="X928" s="46"/>
    </row>
    <row r="929" ht="15.75" customHeight="1">
      <c r="C929" s="34"/>
      <c r="D929" s="34"/>
      <c r="E929" s="34"/>
      <c r="F929" s="34"/>
      <c r="G929" s="34"/>
      <c r="H929" s="34"/>
      <c r="I929" s="46"/>
      <c r="J929" s="46"/>
      <c r="W929" s="46"/>
      <c r="X929" s="46"/>
    </row>
    <row r="930" ht="15.75" customHeight="1">
      <c r="C930" s="48"/>
      <c r="D930" s="48"/>
      <c r="E930" s="48"/>
      <c r="F930" s="48"/>
      <c r="G930" s="48"/>
      <c r="H930" s="48"/>
      <c r="I930" s="46"/>
      <c r="J930" s="46"/>
      <c r="W930" s="46"/>
      <c r="X930" s="46"/>
    </row>
    <row r="931" ht="15.75" customHeight="1">
      <c r="C931" s="48"/>
      <c r="D931" s="48"/>
      <c r="E931" s="48"/>
      <c r="F931" s="48"/>
      <c r="G931" s="48"/>
      <c r="H931" s="48"/>
      <c r="I931" s="46"/>
      <c r="J931" s="46"/>
      <c r="W931" s="46"/>
      <c r="X931" s="46"/>
    </row>
    <row r="932" ht="15.75" customHeight="1">
      <c r="C932" s="34"/>
      <c r="D932" s="34"/>
      <c r="E932" s="34"/>
      <c r="F932" s="34"/>
      <c r="G932" s="34"/>
      <c r="H932" s="34"/>
      <c r="I932" s="46"/>
      <c r="J932" s="46"/>
      <c r="W932" s="46"/>
      <c r="X932" s="46"/>
    </row>
    <row r="933" ht="15.75" customHeight="1">
      <c r="C933" s="52"/>
      <c r="D933" s="52"/>
      <c r="E933" s="52"/>
      <c r="F933" s="52"/>
      <c r="G933" s="52"/>
      <c r="H933" s="52"/>
      <c r="I933" s="46"/>
      <c r="J933" s="46"/>
      <c r="W933" s="46"/>
      <c r="X933" s="46"/>
    </row>
    <row r="934" ht="15.75" customHeight="1">
      <c r="C934" s="38"/>
      <c r="D934" s="38"/>
      <c r="E934" s="38"/>
      <c r="F934" s="38"/>
      <c r="G934" s="38"/>
      <c r="H934" s="38"/>
      <c r="I934" s="46"/>
      <c r="J934" s="46"/>
      <c r="W934" s="46"/>
      <c r="X934" s="46"/>
    </row>
    <row r="935" ht="15.75" customHeight="1">
      <c r="C935" s="47"/>
      <c r="D935" s="47"/>
      <c r="E935" s="47"/>
      <c r="F935" s="47"/>
      <c r="G935" s="47"/>
      <c r="H935" s="47"/>
      <c r="I935" s="46"/>
      <c r="J935" s="46"/>
      <c r="W935" s="46"/>
      <c r="X935" s="46"/>
    </row>
    <row r="936" ht="15.75" customHeight="1">
      <c r="C936" s="43"/>
      <c r="D936" s="43"/>
      <c r="E936" s="43"/>
      <c r="F936" s="43"/>
      <c r="G936" s="43"/>
      <c r="H936" s="43"/>
      <c r="I936" s="46"/>
      <c r="J936" s="46"/>
      <c r="W936" s="46"/>
      <c r="X936" s="46"/>
    </row>
    <row r="937" ht="15.75" customHeight="1">
      <c r="C937" s="49"/>
      <c r="D937" s="49"/>
      <c r="E937" s="49"/>
      <c r="F937" s="49"/>
      <c r="G937" s="49"/>
      <c r="H937" s="49"/>
      <c r="I937" s="46"/>
      <c r="J937" s="46"/>
      <c r="W937" s="46"/>
      <c r="X937" s="46"/>
    </row>
    <row r="938" ht="15.75" customHeight="1">
      <c r="C938" s="50"/>
      <c r="D938" s="50"/>
      <c r="E938" s="50"/>
      <c r="F938" s="50"/>
      <c r="G938" s="50"/>
      <c r="H938" s="50"/>
      <c r="I938" s="46"/>
      <c r="J938" s="46"/>
      <c r="W938" s="46"/>
      <c r="X938" s="46"/>
    </row>
    <row r="939" ht="15.75" customHeight="1">
      <c r="C939" s="50"/>
      <c r="D939" s="50"/>
      <c r="E939" s="50"/>
      <c r="F939" s="50"/>
      <c r="G939" s="50"/>
      <c r="H939" s="50"/>
      <c r="I939" s="46"/>
      <c r="J939" s="46"/>
      <c r="W939" s="46"/>
      <c r="X939" s="46"/>
    </row>
    <row r="940" ht="15.75" customHeight="1">
      <c r="C940" s="54"/>
      <c r="D940" s="54"/>
      <c r="E940" s="54"/>
      <c r="F940" s="54"/>
      <c r="G940" s="54"/>
      <c r="H940" s="54"/>
      <c r="I940" s="46"/>
      <c r="J940" s="46"/>
      <c r="W940" s="46"/>
      <c r="X940" s="46"/>
    </row>
    <row r="941" ht="15.75" customHeight="1">
      <c r="C941" s="34"/>
      <c r="D941" s="34"/>
      <c r="E941" s="34"/>
      <c r="F941" s="34"/>
      <c r="G941" s="34"/>
      <c r="H941" s="34"/>
      <c r="I941" s="46"/>
      <c r="J941" s="46"/>
      <c r="W941" s="46"/>
      <c r="X941" s="46"/>
    </row>
    <row r="942" ht="15.75" customHeight="1">
      <c r="C942" s="32"/>
      <c r="D942" s="32"/>
      <c r="E942" s="32"/>
      <c r="F942" s="32"/>
      <c r="G942" s="32"/>
      <c r="H942" s="32"/>
      <c r="I942" s="46"/>
      <c r="J942" s="46"/>
      <c r="W942" s="46"/>
      <c r="X942" s="46"/>
    </row>
    <row r="943" ht="15.75" customHeight="1">
      <c r="C943" s="34"/>
      <c r="D943" s="34"/>
      <c r="E943" s="34"/>
      <c r="F943" s="34"/>
      <c r="G943" s="34"/>
      <c r="H943" s="34"/>
      <c r="I943" s="46"/>
      <c r="J943" s="46"/>
      <c r="W943" s="46"/>
      <c r="X943" s="46"/>
    </row>
    <row r="944" ht="15.75" customHeight="1">
      <c r="C944" s="45"/>
      <c r="D944" s="45"/>
      <c r="E944" s="45"/>
      <c r="F944" s="45"/>
      <c r="G944" s="45"/>
      <c r="H944" s="45"/>
      <c r="I944" s="46"/>
      <c r="J944" s="46"/>
      <c r="W944" s="46"/>
      <c r="X944" s="46"/>
    </row>
    <row r="945" ht="15.75" customHeight="1">
      <c r="C945" s="39"/>
      <c r="D945" s="39"/>
      <c r="E945" s="39"/>
      <c r="F945" s="39"/>
      <c r="G945" s="39"/>
      <c r="H945" s="39"/>
      <c r="I945" s="46"/>
      <c r="J945" s="46"/>
      <c r="W945" s="46"/>
      <c r="X945" s="46"/>
    </row>
    <row r="946" ht="15.75" customHeight="1">
      <c r="C946" s="45"/>
      <c r="D946" s="45"/>
      <c r="E946" s="45"/>
      <c r="F946" s="45"/>
      <c r="G946" s="45"/>
      <c r="H946" s="45"/>
      <c r="I946" s="46"/>
      <c r="J946" s="46"/>
      <c r="W946" s="46"/>
      <c r="X946" s="46"/>
    </row>
    <row r="947" ht="15.75" customHeight="1">
      <c r="C947" s="51"/>
      <c r="D947" s="51"/>
      <c r="E947" s="51"/>
      <c r="F947" s="51"/>
      <c r="G947" s="51"/>
      <c r="H947" s="51"/>
      <c r="I947" s="46"/>
      <c r="J947" s="46"/>
      <c r="W947" s="46"/>
      <c r="X947" s="46"/>
    </row>
    <row r="948" ht="15.75" customHeight="1">
      <c r="C948" s="49"/>
      <c r="D948" s="49"/>
      <c r="E948" s="49"/>
      <c r="F948" s="49"/>
      <c r="G948" s="49"/>
      <c r="H948" s="49"/>
      <c r="I948" s="46"/>
      <c r="J948" s="46"/>
      <c r="W948" s="46"/>
      <c r="X948" s="46"/>
    </row>
    <row r="949" ht="15.75" customHeight="1">
      <c r="C949" s="43"/>
      <c r="D949" s="43"/>
      <c r="E949" s="43"/>
      <c r="F949" s="43"/>
      <c r="G949" s="43"/>
      <c r="H949" s="43"/>
      <c r="I949" s="46"/>
      <c r="J949" s="46"/>
      <c r="W949" s="46"/>
      <c r="X949" s="46"/>
    </row>
    <row r="950" ht="15.75" customHeight="1">
      <c r="C950" s="42"/>
      <c r="D950" s="42"/>
      <c r="E950" s="42"/>
      <c r="F950" s="42"/>
      <c r="G950" s="42"/>
      <c r="H950" s="42"/>
      <c r="I950" s="46"/>
      <c r="J950" s="46"/>
      <c r="W950" s="46"/>
      <c r="X950" s="46"/>
    </row>
    <row r="951" ht="15.75" customHeight="1">
      <c r="C951" s="53"/>
      <c r="D951" s="53"/>
      <c r="E951" s="53"/>
      <c r="F951" s="53"/>
      <c r="G951" s="53"/>
      <c r="H951" s="53"/>
      <c r="I951" s="46"/>
      <c r="J951" s="46"/>
      <c r="W951" s="46"/>
      <c r="X951" s="46"/>
    </row>
    <row r="952" ht="15.75" customHeight="1">
      <c r="C952" s="34"/>
      <c r="D952" s="34"/>
      <c r="E952" s="34"/>
      <c r="F952" s="34"/>
      <c r="G952" s="34"/>
      <c r="H952" s="34"/>
      <c r="I952" s="46"/>
      <c r="J952" s="46"/>
      <c r="W952" s="46"/>
      <c r="X952" s="46"/>
    </row>
    <row r="953" ht="15.75" customHeight="1">
      <c r="C953" s="42"/>
      <c r="D953" s="42"/>
      <c r="E953" s="42"/>
      <c r="F953" s="42"/>
      <c r="G953" s="42"/>
      <c r="H953" s="42"/>
      <c r="I953" s="46"/>
      <c r="J953" s="46"/>
      <c r="W953" s="46"/>
      <c r="X953" s="46"/>
    </row>
    <row r="954" ht="15.75" customHeight="1">
      <c r="C954" s="48"/>
      <c r="D954" s="48"/>
      <c r="E954" s="48"/>
      <c r="F954" s="48"/>
      <c r="G954" s="48"/>
      <c r="H954" s="48"/>
      <c r="I954" s="46"/>
      <c r="J954" s="46"/>
      <c r="W954" s="46"/>
      <c r="X954" s="46"/>
    </row>
    <row r="955" ht="15.75" customHeight="1">
      <c r="C955" s="50"/>
      <c r="D955" s="50"/>
      <c r="E955" s="50"/>
      <c r="F955" s="50"/>
      <c r="G955" s="50"/>
      <c r="H955" s="50"/>
      <c r="I955" s="46"/>
      <c r="J955" s="46"/>
      <c r="W955" s="46"/>
      <c r="X955" s="46"/>
    </row>
    <row r="956" ht="15.75" customHeight="1">
      <c r="C956" s="54"/>
      <c r="D956" s="54"/>
      <c r="E956" s="54"/>
      <c r="F956" s="54"/>
      <c r="G956" s="54"/>
      <c r="H956" s="54"/>
      <c r="I956" s="46"/>
      <c r="J956" s="46"/>
      <c r="W956" s="46"/>
      <c r="X956" s="46"/>
    </row>
    <row r="957" ht="15.75" customHeight="1">
      <c r="C957" s="40"/>
      <c r="D957" s="40"/>
      <c r="E957" s="40"/>
      <c r="F957" s="40"/>
      <c r="G957" s="40"/>
      <c r="H957" s="40"/>
      <c r="I957" s="46"/>
      <c r="J957" s="46"/>
      <c r="W957" s="46"/>
      <c r="X957" s="46"/>
    </row>
    <row r="958" ht="15.75" customHeight="1">
      <c r="C958" s="40"/>
      <c r="D958" s="40"/>
      <c r="E958" s="40"/>
      <c r="F958" s="40"/>
      <c r="G958" s="40"/>
      <c r="H958" s="40"/>
      <c r="I958" s="46"/>
      <c r="J958" s="46"/>
      <c r="W958" s="46"/>
      <c r="X958" s="46"/>
    </row>
    <row r="959" ht="15.75" customHeight="1">
      <c r="C959" s="48"/>
      <c r="D959" s="48"/>
      <c r="E959" s="48"/>
      <c r="F959" s="48"/>
      <c r="G959" s="48"/>
      <c r="H959" s="48"/>
      <c r="I959" s="40"/>
      <c r="J959" s="40"/>
      <c r="W959" s="46"/>
      <c r="X959" s="46"/>
    </row>
    <row r="960" ht="15.75" customHeight="1">
      <c r="C960" s="36"/>
      <c r="D960" s="36"/>
      <c r="E960" s="36"/>
      <c r="F960" s="36"/>
      <c r="G960" s="36"/>
      <c r="H960" s="36"/>
      <c r="I960" s="40"/>
      <c r="J960" s="40"/>
      <c r="W960" s="46"/>
      <c r="X960" s="46"/>
    </row>
    <row r="961" ht="15.75" customHeight="1">
      <c r="C961" s="52"/>
      <c r="D961" s="52"/>
      <c r="E961" s="52"/>
      <c r="F961" s="52"/>
      <c r="G961" s="52"/>
      <c r="H961" s="52"/>
      <c r="I961" s="40"/>
      <c r="J961" s="40"/>
      <c r="W961" s="46"/>
      <c r="X961" s="46"/>
    </row>
    <row r="962" ht="15.75" customHeight="1">
      <c r="C962" s="43"/>
      <c r="D962" s="43"/>
      <c r="E962" s="43"/>
      <c r="F962" s="43"/>
      <c r="G962" s="43"/>
      <c r="H962" s="43"/>
      <c r="I962" s="40"/>
      <c r="J962" s="40"/>
      <c r="W962" s="46"/>
      <c r="X962" s="46"/>
    </row>
    <row r="963" ht="15.75" customHeight="1">
      <c r="C963" s="49"/>
      <c r="D963" s="49"/>
      <c r="E963" s="49"/>
      <c r="F963" s="49"/>
      <c r="G963" s="49"/>
      <c r="H963" s="49"/>
      <c r="I963" s="40"/>
      <c r="J963" s="40"/>
      <c r="W963" s="40"/>
      <c r="X963" s="40"/>
    </row>
    <row r="964" ht="15.75" customHeight="1">
      <c r="C964" s="35"/>
      <c r="D964" s="35"/>
      <c r="E964" s="35"/>
      <c r="F964" s="35"/>
      <c r="G964" s="35"/>
      <c r="H964" s="35"/>
      <c r="I964" s="40"/>
      <c r="J964" s="40"/>
      <c r="W964" s="40"/>
      <c r="X964" s="40"/>
    </row>
    <row r="965" ht="15.75" customHeight="1">
      <c r="C965" s="34"/>
      <c r="D965" s="34"/>
      <c r="E965" s="34"/>
      <c r="F965" s="34"/>
      <c r="G965" s="34"/>
      <c r="H965" s="34"/>
      <c r="I965" s="40"/>
      <c r="J965" s="40"/>
      <c r="W965" s="40"/>
      <c r="X965" s="40"/>
    </row>
    <row r="966" ht="15.75" customHeight="1">
      <c r="C966" s="43"/>
      <c r="D966" s="43"/>
      <c r="E966" s="43"/>
      <c r="F966" s="43"/>
      <c r="G966" s="43"/>
      <c r="H966" s="43"/>
      <c r="I966" s="40"/>
      <c r="J966" s="40"/>
      <c r="W966" s="40"/>
      <c r="X966" s="40"/>
    </row>
    <row r="967" ht="15.75" customHeight="1">
      <c r="C967" s="48"/>
      <c r="D967" s="48"/>
      <c r="E967" s="48"/>
      <c r="F967" s="48"/>
      <c r="G967" s="48"/>
      <c r="H967" s="48"/>
      <c r="I967" s="40"/>
      <c r="J967" s="40"/>
      <c r="W967" s="40"/>
      <c r="X967" s="40"/>
    </row>
    <row r="968" ht="15.75" customHeight="1">
      <c r="C968" s="37"/>
      <c r="D968" s="37"/>
      <c r="E968" s="37"/>
      <c r="F968" s="37"/>
      <c r="G968" s="37"/>
      <c r="H968" s="37"/>
      <c r="I968" s="40"/>
      <c r="J968" s="40"/>
      <c r="W968" s="40"/>
      <c r="X968" s="40"/>
    </row>
    <row r="969" ht="15.75" customHeight="1">
      <c r="C969" s="48"/>
      <c r="D969" s="48"/>
      <c r="E969" s="48"/>
      <c r="F969" s="48"/>
      <c r="G969" s="48"/>
      <c r="H969" s="48"/>
      <c r="I969" s="40"/>
      <c r="J969" s="40"/>
      <c r="W969" s="40"/>
      <c r="X969" s="40"/>
    </row>
    <row r="970" ht="15.75" customHeight="1">
      <c r="C970" s="47"/>
      <c r="D970" s="47"/>
      <c r="E970" s="47"/>
      <c r="F970" s="47"/>
      <c r="G970" s="47"/>
      <c r="H970" s="47"/>
      <c r="I970" s="40"/>
      <c r="J970" s="40"/>
      <c r="W970" s="40"/>
      <c r="X970" s="40"/>
    </row>
    <row r="971" ht="15.75" customHeight="1">
      <c r="C971" s="46"/>
      <c r="D971" s="46"/>
      <c r="E971" s="46"/>
      <c r="F971" s="46"/>
      <c r="G971" s="46"/>
      <c r="H971" s="46"/>
      <c r="I971" s="40"/>
      <c r="J971" s="40"/>
      <c r="W971" s="40"/>
      <c r="X971" s="40"/>
    </row>
    <row r="972" ht="15.75" customHeight="1">
      <c r="C972" s="40"/>
      <c r="D972" s="40"/>
      <c r="E972" s="40"/>
      <c r="F972" s="40"/>
      <c r="G972" s="40"/>
      <c r="H972" s="40"/>
      <c r="I972" s="40"/>
      <c r="J972" s="40"/>
      <c r="W972" s="40"/>
      <c r="X972" s="40"/>
    </row>
    <row r="973" ht="15.75" customHeight="1">
      <c r="C973" s="47"/>
      <c r="D973" s="47"/>
      <c r="E973" s="47"/>
      <c r="F973" s="47"/>
      <c r="G973" s="47"/>
      <c r="H973" s="47"/>
      <c r="I973" s="40"/>
      <c r="J973" s="40"/>
      <c r="W973" s="40"/>
      <c r="X973" s="40"/>
    </row>
    <row r="974" ht="15.75" customHeight="1">
      <c r="C974" s="45"/>
      <c r="D974" s="45"/>
      <c r="E974" s="45"/>
      <c r="F974" s="45"/>
      <c r="G974" s="45"/>
      <c r="H974" s="45"/>
      <c r="I974" s="40"/>
      <c r="J974" s="40"/>
      <c r="W974" s="40"/>
      <c r="X974" s="40"/>
    </row>
    <row r="975" ht="15.75" customHeight="1">
      <c r="C975" s="46"/>
      <c r="D975" s="46"/>
      <c r="E975" s="46"/>
      <c r="F975" s="46"/>
      <c r="G975" s="46"/>
      <c r="H975" s="46"/>
      <c r="I975" s="40"/>
      <c r="J975" s="40"/>
      <c r="W975" s="40"/>
      <c r="X975" s="40"/>
    </row>
    <row r="976" ht="15.75" customHeight="1">
      <c r="C976" s="45"/>
      <c r="D976" s="45"/>
      <c r="E976" s="45"/>
      <c r="F976" s="45"/>
      <c r="G976" s="45"/>
      <c r="H976" s="45"/>
      <c r="I976" s="40"/>
      <c r="J976" s="40"/>
      <c r="W976" s="40"/>
      <c r="X976" s="40"/>
    </row>
    <row r="977" ht="15.75" customHeight="1">
      <c r="C977" s="46"/>
      <c r="D977" s="46"/>
      <c r="E977" s="46"/>
      <c r="F977" s="46"/>
      <c r="G977" s="46"/>
      <c r="H977" s="46"/>
      <c r="I977" s="40"/>
      <c r="J977" s="40"/>
      <c r="W977" s="40"/>
      <c r="X977" s="40"/>
    </row>
    <row r="978" ht="15.75" customHeight="1">
      <c r="C978" s="38"/>
      <c r="D978" s="38"/>
      <c r="E978" s="38"/>
      <c r="F978" s="38"/>
      <c r="G978" s="38"/>
      <c r="H978" s="38"/>
      <c r="I978" s="40"/>
      <c r="J978" s="40"/>
      <c r="W978" s="40"/>
      <c r="X978" s="40"/>
    </row>
    <row r="979" ht="15.75" customHeight="1">
      <c r="C979" s="49"/>
      <c r="D979" s="49"/>
      <c r="E979" s="49"/>
      <c r="F979" s="49"/>
      <c r="G979" s="49"/>
      <c r="H979" s="49"/>
      <c r="I979" s="40"/>
      <c r="J979" s="40"/>
      <c r="W979" s="40"/>
      <c r="X979" s="40"/>
    </row>
    <row r="980" ht="15.75" customHeight="1">
      <c r="C980" s="37"/>
      <c r="D980" s="37"/>
      <c r="E980" s="37"/>
      <c r="F980" s="37"/>
      <c r="G980" s="37"/>
      <c r="H980" s="37"/>
      <c r="I980" s="40"/>
      <c r="J980" s="40"/>
      <c r="W980" s="40"/>
      <c r="X980" s="40"/>
    </row>
    <row r="981" ht="15.75" customHeight="1">
      <c r="C981" s="43"/>
      <c r="D981" s="43"/>
      <c r="E981" s="43"/>
      <c r="F981" s="43"/>
      <c r="G981" s="43"/>
      <c r="H981" s="43"/>
      <c r="I981" s="40"/>
      <c r="J981" s="40"/>
      <c r="W981" s="40"/>
      <c r="X981" s="40"/>
    </row>
    <row r="982" ht="15.75" customHeight="1">
      <c r="C982" s="43"/>
      <c r="D982" s="43"/>
      <c r="E982" s="43"/>
      <c r="F982" s="43"/>
      <c r="G982" s="43"/>
      <c r="H982" s="43"/>
      <c r="I982" s="40"/>
      <c r="J982" s="40"/>
      <c r="W982" s="40"/>
      <c r="X982" s="40"/>
    </row>
    <row r="983" ht="15.75" customHeight="1">
      <c r="C983" s="45"/>
      <c r="D983" s="45"/>
      <c r="E983" s="45"/>
      <c r="F983" s="45"/>
      <c r="G983" s="45"/>
      <c r="H983" s="45"/>
      <c r="I983" s="40"/>
      <c r="J983" s="40"/>
      <c r="W983" s="40"/>
      <c r="X983" s="40"/>
    </row>
    <row r="984" ht="15.75" customHeight="1">
      <c r="C984" s="38"/>
      <c r="D984" s="38"/>
      <c r="E984" s="38"/>
      <c r="F984" s="38"/>
      <c r="G984" s="38"/>
      <c r="H984" s="38"/>
      <c r="I984" s="40"/>
      <c r="J984" s="40"/>
      <c r="W984" s="40"/>
      <c r="X984" s="40"/>
    </row>
    <row r="985" ht="15.75" customHeight="1">
      <c r="C985" s="42"/>
      <c r="D985" s="42"/>
      <c r="E985" s="42"/>
      <c r="F985" s="42"/>
      <c r="G985" s="42"/>
      <c r="H985" s="42"/>
      <c r="I985" s="40"/>
      <c r="J985" s="40"/>
      <c r="W985" s="40"/>
      <c r="X985" s="40"/>
    </row>
    <row r="986" ht="15.75" customHeight="1">
      <c r="C986" s="52"/>
      <c r="D986" s="52"/>
      <c r="E986" s="52"/>
      <c r="F986" s="52"/>
      <c r="G986" s="52"/>
      <c r="H986" s="52"/>
      <c r="I986" s="40"/>
      <c r="J986" s="40"/>
      <c r="W986" s="40"/>
      <c r="X986" s="40"/>
    </row>
    <row r="987" ht="15.75" customHeight="1">
      <c r="C987" s="40"/>
      <c r="D987" s="40"/>
      <c r="E987" s="40"/>
      <c r="F987" s="40"/>
      <c r="G987" s="40"/>
      <c r="H987" s="40"/>
      <c r="I987" s="40"/>
      <c r="J987" s="40"/>
      <c r="W987" s="40"/>
      <c r="X987" s="40"/>
    </row>
    <row r="988" ht="15.75" customHeight="1">
      <c r="C988" s="53"/>
      <c r="D988" s="53"/>
      <c r="E988" s="53"/>
      <c r="F988" s="53"/>
      <c r="G988" s="53"/>
      <c r="H988" s="53"/>
      <c r="I988" s="40"/>
      <c r="J988" s="40"/>
      <c r="W988" s="40"/>
      <c r="X988" s="40"/>
    </row>
    <row r="989" ht="15.75" customHeight="1">
      <c r="C989" s="35"/>
      <c r="D989" s="35"/>
      <c r="E989" s="35"/>
      <c r="F989" s="35"/>
      <c r="G989" s="35"/>
      <c r="H989" s="35"/>
      <c r="I989" s="40"/>
      <c r="J989" s="40"/>
      <c r="W989" s="40"/>
      <c r="X989" s="40"/>
    </row>
    <row r="990" ht="15.75" customHeight="1">
      <c r="C990" s="42"/>
      <c r="D990" s="42"/>
      <c r="E990" s="42"/>
      <c r="F990" s="42"/>
      <c r="G990" s="42"/>
      <c r="H990" s="42"/>
      <c r="I990" s="40"/>
      <c r="J990" s="40"/>
      <c r="W990" s="40"/>
      <c r="X990" s="40"/>
    </row>
    <row r="991" ht="15.75" customHeight="1">
      <c r="C991" s="34"/>
      <c r="D991" s="34"/>
      <c r="E991" s="34"/>
      <c r="F991" s="34"/>
      <c r="G991" s="34"/>
      <c r="H991" s="34"/>
      <c r="I991" s="40"/>
      <c r="J991" s="40"/>
      <c r="W991" s="40"/>
      <c r="X991" s="40"/>
    </row>
    <row r="992" ht="15.75" customHeight="1">
      <c r="C992" s="43"/>
      <c r="D992" s="43"/>
      <c r="E992" s="43"/>
      <c r="F992" s="43"/>
      <c r="G992" s="43"/>
      <c r="H992" s="43"/>
      <c r="I992" s="40"/>
      <c r="J992" s="40"/>
      <c r="W992" s="40"/>
      <c r="X992" s="40"/>
    </row>
    <row r="993" ht="15.75" customHeight="1">
      <c r="C993" s="51"/>
      <c r="D993" s="51"/>
      <c r="E993" s="51"/>
      <c r="F993" s="51"/>
      <c r="G993" s="51"/>
      <c r="H993" s="51"/>
      <c r="I993" s="40"/>
      <c r="J993" s="40"/>
      <c r="W993" s="40"/>
      <c r="X993" s="40"/>
    </row>
    <row r="994" ht="15.75" customHeight="1">
      <c r="C994" s="50"/>
      <c r="D994" s="50"/>
      <c r="E994" s="50"/>
      <c r="F994" s="50"/>
      <c r="G994" s="50"/>
      <c r="H994" s="50"/>
      <c r="I994" s="40"/>
      <c r="J994" s="40"/>
      <c r="W994" s="40"/>
      <c r="X994" s="40"/>
    </row>
    <row r="995" ht="15.75" customHeight="1">
      <c r="C995" s="53"/>
      <c r="D995" s="53"/>
      <c r="E995" s="53"/>
      <c r="F995" s="53"/>
      <c r="G995" s="53"/>
      <c r="H995" s="53"/>
      <c r="I995" s="40"/>
      <c r="J995" s="40"/>
      <c r="W995" s="40"/>
      <c r="X995" s="40"/>
    </row>
    <row r="996" ht="15.75" customHeight="1">
      <c r="C996" s="34"/>
      <c r="D996" s="34"/>
      <c r="E996" s="34"/>
      <c r="F996" s="34"/>
      <c r="G996" s="34"/>
      <c r="H996" s="34"/>
      <c r="I996" s="40"/>
      <c r="J996" s="40"/>
      <c r="W996" s="40"/>
      <c r="X996" s="40"/>
    </row>
    <row r="997" ht="15.75" customHeight="1">
      <c r="C997" s="50"/>
      <c r="D997" s="50"/>
      <c r="E997" s="50"/>
      <c r="F997" s="50"/>
      <c r="G997" s="50"/>
      <c r="H997" s="50"/>
      <c r="I997" s="40"/>
      <c r="J997" s="40"/>
      <c r="W997" s="40"/>
      <c r="X997" s="40"/>
    </row>
    <row r="998" ht="15.75" customHeight="1">
      <c r="C998" s="41"/>
      <c r="D998" s="41"/>
      <c r="E998" s="41"/>
      <c r="F998" s="41"/>
      <c r="G998" s="41"/>
      <c r="H998" s="41"/>
      <c r="I998" s="40"/>
      <c r="J998" s="40"/>
      <c r="W998" s="40"/>
      <c r="X998" s="40"/>
    </row>
    <row r="999" ht="15.75" customHeight="1">
      <c r="C999" s="46"/>
      <c r="D999" s="46"/>
      <c r="E999" s="46"/>
      <c r="F999" s="46"/>
      <c r="G999" s="46"/>
      <c r="H999" s="46"/>
      <c r="I999" s="40"/>
      <c r="J999" s="40"/>
      <c r="W999" s="40"/>
      <c r="X999" s="40"/>
    </row>
    <row r="1000" ht="15.75" customHeight="1">
      <c r="C1000" s="43"/>
      <c r="D1000" s="43"/>
      <c r="E1000" s="43"/>
      <c r="F1000" s="43"/>
      <c r="G1000" s="43"/>
      <c r="H1000" s="43"/>
      <c r="I1000" s="40"/>
      <c r="J1000" s="40"/>
      <c r="W1000" s="40"/>
      <c r="X1000" s="40"/>
    </row>
    <row r="1001" ht="15.75" customHeight="1">
      <c r="C1001" s="51"/>
      <c r="D1001" s="51"/>
      <c r="E1001" s="51"/>
      <c r="F1001" s="51"/>
      <c r="G1001" s="51"/>
      <c r="H1001" s="51"/>
      <c r="I1001" s="40"/>
      <c r="J1001" s="40"/>
      <c r="W1001" s="40"/>
      <c r="X1001" s="40"/>
    </row>
    <row r="1002" ht="15.75" customHeight="1">
      <c r="C1002" s="49"/>
      <c r="D1002" s="49"/>
      <c r="E1002" s="49"/>
      <c r="F1002" s="49"/>
      <c r="G1002" s="49"/>
      <c r="H1002" s="49"/>
      <c r="I1002" s="40"/>
      <c r="J1002" s="40"/>
      <c r="W1002" s="40"/>
      <c r="X1002" s="40"/>
    </row>
    <row r="1003" ht="15.75" customHeight="1">
      <c r="C1003" s="36"/>
      <c r="D1003" s="36"/>
      <c r="E1003" s="36"/>
      <c r="F1003" s="36"/>
      <c r="G1003" s="36"/>
      <c r="H1003" s="36"/>
      <c r="I1003" s="40"/>
      <c r="J1003" s="40"/>
      <c r="W1003" s="40"/>
      <c r="X1003" s="40"/>
    </row>
    <row r="1004" ht="15.75" customHeight="1">
      <c r="C1004" s="45"/>
      <c r="D1004" s="45"/>
      <c r="E1004" s="45"/>
      <c r="F1004" s="45"/>
      <c r="G1004" s="45"/>
      <c r="H1004" s="45"/>
      <c r="I1004" s="40"/>
      <c r="J1004" s="40"/>
      <c r="W1004" s="40"/>
      <c r="X1004" s="40"/>
    </row>
    <row r="1005" ht="15.75" customHeight="1">
      <c r="C1005" s="46"/>
      <c r="D1005" s="46"/>
      <c r="E1005" s="46"/>
      <c r="F1005" s="46"/>
      <c r="G1005" s="46"/>
      <c r="H1005" s="46"/>
      <c r="I1005" s="40"/>
      <c r="J1005" s="40"/>
      <c r="W1005" s="40"/>
      <c r="X1005" s="40"/>
    </row>
    <row r="1006" ht="15.75" customHeight="1">
      <c r="C1006" s="53"/>
      <c r="D1006" s="53"/>
      <c r="E1006" s="53"/>
      <c r="F1006" s="53"/>
      <c r="G1006" s="53"/>
      <c r="H1006" s="53"/>
      <c r="I1006" s="40"/>
      <c r="J1006" s="40"/>
      <c r="W1006" s="40"/>
      <c r="X1006" s="40"/>
    </row>
    <row r="1007" ht="15.75" customHeight="1">
      <c r="C1007" s="50"/>
      <c r="D1007" s="50"/>
      <c r="E1007" s="50"/>
      <c r="F1007" s="50"/>
      <c r="G1007" s="50"/>
      <c r="H1007" s="50"/>
      <c r="I1007" s="40"/>
      <c r="J1007" s="40"/>
      <c r="W1007" s="40"/>
      <c r="X1007" s="40"/>
    </row>
    <row r="1008" ht="15.75" customHeight="1">
      <c r="C1008" s="45"/>
      <c r="D1008" s="45"/>
      <c r="E1008" s="45"/>
      <c r="F1008" s="45"/>
      <c r="G1008" s="45"/>
      <c r="H1008" s="45"/>
      <c r="I1008" s="40"/>
      <c r="J1008" s="40"/>
      <c r="W1008" s="40"/>
      <c r="X1008" s="40"/>
    </row>
    <row r="1009" ht="15.75" customHeight="1">
      <c r="C1009" s="54"/>
      <c r="D1009" s="54"/>
      <c r="E1009" s="54"/>
      <c r="F1009" s="54"/>
      <c r="G1009" s="54"/>
      <c r="H1009" s="54"/>
      <c r="I1009" s="40"/>
      <c r="J1009" s="40"/>
      <c r="W1009" s="40"/>
      <c r="X1009" s="40"/>
    </row>
    <row r="1010" ht="15.75" customHeight="1">
      <c r="C1010" s="45"/>
      <c r="D1010" s="45"/>
      <c r="E1010" s="45"/>
      <c r="F1010" s="45"/>
      <c r="G1010" s="45"/>
      <c r="H1010" s="45"/>
      <c r="I1010" s="40"/>
      <c r="J1010" s="40"/>
      <c r="W1010" s="40"/>
      <c r="X1010" s="40"/>
    </row>
    <row r="1011" ht="15.75" customHeight="1">
      <c r="C1011" s="51"/>
      <c r="D1011" s="51"/>
      <c r="E1011" s="51"/>
      <c r="F1011" s="51"/>
      <c r="G1011" s="51"/>
      <c r="H1011" s="51"/>
      <c r="I1011" s="40"/>
      <c r="J1011" s="40"/>
      <c r="W1011" s="40"/>
      <c r="X1011" s="40"/>
    </row>
    <row r="1012" ht="15.75" customHeight="1">
      <c r="C1012" s="40"/>
      <c r="D1012" s="40"/>
      <c r="E1012" s="40"/>
      <c r="F1012" s="40"/>
      <c r="G1012" s="40"/>
      <c r="H1012" s="40"/>
      <c r="I1012" s="40"/>
      <c r="J1012" s="40"/>
      <c r="W1012" s="40"/>
      <c r="X1012" s="40"/>
    </row>
    <row r="1013" ht="15.75" customHeight="1">
      <c r="C1013" s="49"/>
      <c r="D1013" s="49"/>
      <c r="E1013" s="49"/>
      <c r="F1013" s="49"/>
      <c r="G1013" s="49"/>
      <c r="H1013" s="49"/>
      <c r="I1013" s="40"/>
      <c r="J1013" s="40"/>
      <c r="W1013" s="40"/>
      <c r="X1013" s="40"/>
    </row>
    <row r="1014" ht="15.75" customHeight="1">
      <c r="C1014" s="49"/>
      <c r="D1014" s="49"/>
      <c r="E1014" s="49"/>
      <c r="F1014" s="49"/>
      <c r="G1014" s="49"/>
      <c r="H1014" s="49"/>
      <c r="I1014" s="40"/>
      <c r="J1014" s="40"/>
      <c r="W1014" s="40"/>
      <c r="X1014" s="40"/>
    </row>
    <row r="1015" ht="15.75" customHeight="1">
      <c r="C1015" s="37"/>
      <c r="D1015" s="37"/>
      <c r="E1015" s="37"/>
      <c r="F1015" s="37"/>
      <c r="G1015" s="37"/>
      <c r="H1015" s="37"/>
      <c r="I1015" s="40"/>
      <c r="J1015" s="40"/>
      <c r="W1015" s="40"/>
      <c r="X1015" s="40"/>
    </row>
    <row r="1016" ht="15.75" customHeight="1">
      <c r="C1016" s="43"/>
      <c r="D1016" s="43"/>
      <c r="E1016" s="43"/>
      <c r="F1016" s="43"/>
      <c r="G1016" s="43"/>
      <c r="H1016" s="43"/>
      <c r="I1016" s="40"/>
      <c r="J1016" s="40"/>
      <c r="W1016" s="40"/>
      <c r="X1016" s="40"/>
    </row>
    <row r="1017" ht="15.75" customHeight="1">
      <c r="C1017" s="43"/>
      <c r="D1017" s="43"/>
      <c r="E1017" s="43"/>
      <c r="F1017" s="43"/>
      <c r="G1017" s="43"/>
      <c r="H1017" s="43"/>
      <c r="I1017" s="52"/>
      <c r="J1017" s="52"/>
      <c r="W1017" s="40"/>
      <c r="X1017" s="40"/>
    </row>
    <row r="1018" ht="15.75" customHeight="1">
      <c r="C1018" s="37"/>
      <c r="D1018" s="37"/>
      <c r="E1018" s="37"/>
      <c r="F1018" s="37"/>
      <c r="G1018" s="37"/>
      <c r="H1018" s="37"/>
      <c r="I1018" s="52"/>
      <c r="J1018" s="52"/>
      <c r="W1018" s="40"/>
      <c r="X1018" s="40"/>
    </row>
    <row r="1019" ht="15.75" customHeight="1">
      <c r="C1019" s="43"/>
      <c r="D1019" s="43"/>
      <c r="E1019" s="43"/>
      <c r="F1019" s="43"/>
      <c r="G1019" s="43"/>
      <c r="H1019" s="43"/>
      <c r="I1019" s="52"/>
      <c r="J1019" s="52"/>
      <c r="W1019" s="40"/>
      <c r="X1019" s="40"/>
    </row>
    <row r="1020" ht="15.75" customHeight="1">
      <c r="C1020" s="34"/>
      <c r="D1020" s="34"/>
      <c r="E1020" s="34"/>
      <c r="F1020" s="34"/>
      <c r="G1020" s="34"/>
      <c r="H1020" s="34"/>
      <c r="I1020" s="52"/>
      <c r="J1020" s="52"/>
      <c r="W1020" s="40"/>
      <c r="X1020" s="40"/>
    </row>
    <row r="1021" ht="15.75" customHeight="1">
      <c r="C1021" s="52"/>
      <c r="D1021" s="52"/>
      <c r="E1021" s="52"/>
      <c r="F1021" s="52"/>
      <c r="G1021" s="52"/>
      <c r="H1021" s="52"/>
      <c r="I1021" s="52"/>
      <c r="J1021" s="52"/>
      <c r="W1021" s="52"/>
      <c r="X1021" s="52"/>
    </row>
    <row r="1022" ht="15.75" customHeight="1">
      <c r="C1022" s="42"/>
      <c r="D1022" s="42"/>
      <c r="E1022" s="42"/>
      <c r="F1022" s="42"/>
      <c r="G1022" s="42"/>
      <c r="H1022" s="42"/>
      <c r="I1022" s="52"/>
      <c r="J1022" s="52"/>
      <c r="W1022" s="52"/>
      <c r="X1022" s="52"/>
    </row>
    <row r="1023" ht="15.75" customHeight="1">
      <c r="C1023" s="35"/>
      <c r="D1023" s="35"/>
      <c r="E1023" s="35"/>
      <c r="F1023" s="35"/>
      <c r="G1023" s="35"/>
      <c r="H1023" s="35"/>
      <c r="I1023" s="52"/>
      <c r="J1023" s="52"/>
      <c r="W1023" s="52"/>
      <c r="X1023" s="52"/>
    </row>
    <row r="1024" ht="15.75" customHeight="1">
      <c r="C1024" s="48"/>
      <c r="D1024" s="48"/>
      <c r="E1024" s="48"/>
      <c r="F1024" s="48"/>
      <c r="G1024" s="48"/>
      <c r="H1024" s="48"/>
      <c r="I1024" s="52"/>
      <c r="J1024" s="52"/>
      <c r="W1024" s="52"/>
      <c r="X1024" s="52"/>
    </row>
    <row r="1025" ht="15.75" customHeight="1">
      <c r="C1025" s="36"/>
      <c r="D1025" s="36"/>
      <c r="E1025" s="36"/>
      <c r="F1025" s="36"/>
      <c r="G1025" s="36"/>
      <c r="H1025" s="36"/>
      <c r="I1025" s="52"/>
      <c r="J1025" s="52"/>
      <c r="W1025" s="52"/>
      <c r="X1025" s="52"/>
    </row>
    <row r="1026" ht="15.75" customHeight="1">
      <c r="C1026" s="46"/>
      <c r="D1026" s="46"/>
      <c r="E1026" s="46"/>
      <c r="F1026" s="46"/>
      <c r="G1026" s="46"/>
      <c r="H1026" s="46"/>
      <c r="I1026" s="52"/>
      <c r="J1026" s="52"/>
      <c r="W1026" s="52"/>
      <c r="X1026" s="52"/>
    </row>
    <row r="1027" ht="15.75" customHeight="1">
      <c r="C1027" s="48"/>
      <c r="D1027" s="48"/>
      <c r="E1027" s="48"/>
      <c r="F1027" s="48"/>
      <c r="G1027" s="48"/>
      <c r="H1027" s="48"/>
      <c r="I1027" s="52"/>
      <c r="J1027" s="52"/>
      <c r="W1027" s="52"/>
      <c r="X1027" s="52"/>
    </row>
    <row r="1028" ht="15.75" customHeight="1">
      <c r="C1028" s="40"/>
      <c r="D1028" s="40"/>
      <c r="E1028" s="40"/>
      <c r="F1028" s="40"/>
      <c r="G1028" s="40"/>
      <c r="H1028" s="40"/>
      <c r="I1028" s="52"/>
      <c r="J1028" s="52"/>
      <c r="W1028" s="52"/>
      <c r="X1028" s="52"/>
    </row>
    <row r="1029" ht="15.75" customHeight="1">
      <c r="C1029" s="50"/>
      <c r="D1029" s="50"/>
      <c r="E1029" s="50"/>
      <c r="F1029" s="50"/>
      <c r="G1029" s="50"/>
      <c r="H1029" s="50"/>
      <c r="I1029" s="52"/>
      <c r="J1029" s="52"/>
      <c r="W1029" s="52"/>
      <c r="X1029" s="52"/>
    </row>
    <row r="1030" ht="15.75" customHeight="1">
      <c r="C1030" s="50"/>
      <c r="D1030" s="50"/>
      <c r="E1030" s="50"/>
      <c r="F1030" s="50"/>
      <c r="G1030" s="50"/>
      <c r="H1030" s="50"/>
      <c r="I1030" s="52"/>
      <c r="J1030" s="52"/>
      <c r="W1030" s="52"/>
      <c r="X1030" s="52"/>
    </row>
    <row r="1031" ht="15.75" customHeight="1">
      <c r="C1031" s="54"/>
      <c r="D1031" s="54"/>
      <c r="E1031" s="54"/>
      <c r="F1031" s="54"/>
      <c r="G1031" s="54"/>
      <c r="H1031" s="54"/>
      <c r="I1031" s="52"/>
      <c r="J1031" s="52"/>
      <c r="W1031" s="52"/>
      <c r="X1031" s="52"/>
    </row>
    <row r="1032" ht="15.75" customHeight="1">
      <c r="C1032" s="38"/>
      <c r="D1032" s="38"/>
      <c r="E1032" s="38"/>
      <c r="F1032" s="38"/>
      <c r="G1032" s="38"/>
      <c r="H1032" s="38"/>
      <c r="I1032" s="52"/>
      <c r="J1032" s="52"/>
      <c r="W1032" s="52"/>
      <c r="X1032" s="52"/>
    </row>
    <row r="1033" ht="15.75" customHeight="1">
      <c r="C1033" s="51"/>
      <c r="D1033" s="51"/>
      <c r="E1033" s="51"/>
      <c r="F1033" s="51"/>
      <c r="G1033" s="51"/>
      <c r="H1033" s="51"/>
      <c r="I1033" s="52"/>
      <c r="J1033" s="52"/>
      <c r="W1033" s="52"/>
      <c r="X1033" s="52"/>
    </row>
    <row r="1034" ht="15.75" customHeight="1">
      <c r="C1034" s="53"/>
      <c r="D1034" s="53"/>
      <c r="E1034" s="53"/>
      <c r="F1034" s="53"/>
      <c r="G1034" s="53"/>
      <c r="H1034" s="53"/>
      <c r="I1034" s="52"/>
      <c r="J1034" s="52"/>
      <c r="W1034" s="52"/>
      <c r="X1034" s="52"/>
    </row>
    <row r="1035" ht="15.75" customHeight="1">
      <c r="C1035" s="45"/>
      <c r="D1035" s="45"/>
      <c r="E1035" s="45"/>
      <c r="F1035" s="45"/>
      <c r="G1035" s="45"/>
      <c r="H1035" s="45"/>
      <c r="I1035" s="52"/>
      <c r="J1035" s="52"/>
      <c r="W1035" s="52"/>
      <c r="X1035" s="52"/>
    </row>
    <row r="1036" ht="15.75" customHeight="1">
      <c r="C1036" s="51"/>
      <c r="D1036" s="51"/>
      <c r="E1036" s="51"/>
      <c r="F1036" s="51"/>
      <c r="G1036" s="51"/>
      <c r="H1036" s="51"/>
      <c r="I1036" s="52"/>
      <c r="J1036" s="52"/>
      <c r="W1036" s="52"/>
      <c r="X1036" s="52"/>
    </row>
    <row r="1037" ht="15.75" customHeight="1">
      <c r="C1037" s="35"/>
      <c r="D1037" s="35"/>
      <c r="E1037" s="35"/>
      <c r="F1037" s="35"/>
      <c r="G1037" s="35"/>
      <c r="H1037" s="35"/>
      <c r="I1037" s="52"/>
      <c r="J1037" s="52"/>
      <c r="W1037" s="52"/>
      <c r="X1037" s="52"/>
    </row>
    <row r="1038" ht="15.75" customHeight="1">
      <c r="C1038" s="35"/>
      <c r="D1038" s="35"/>
      <c r="E1038" s="35"/>
      <c r="F1038" s="35"/>
      <c r="G1038" s="35"/>
      <c r="H1038" s="35"/>
      <c r="I1038" s="52"/>
      <c r="J1038" s="52"/>
      <c r="W1038" s="52"/>
      <c r="X1038" s="52"/>
    </row>
    <row r="1039" ht="15.75" customHeight="1">
      <c r="C1039" s="40"/>
      <c r="D1039" s="40"/>
      <c r="E1039" s="40"/>
      <c r="F1039" s="40"/>
      <c r="G1039" s="40"/>
      <c r="H1039" s="40"/>
      <c r="I1039" s="52"/>
      <c r="J1039" s="52"/>
      <c r="W1039" s="52"/>
      <c r="X1039" s="52"/>
    </row>
    <row r="1040" ht="15.75" customHeight="1">
      <c r="C1040" s="52"/>
      <c r="D1040" s="52"/>
      <c r="E1040" s="52"/>
      <c r="F1040" s="52"/>
      <c r="G1040" s="52"/>
      <c r="H1040" s="52"/>
      <c r="I1040" s="52"/>
      <c r="J1040" s="52"/>
      <c r="W1040" s="52"/>
      <c r="X1040" s="52"/>
    </row>
    <row r="1041" ht="15.75" customHeight="1">
      <c r="C1041" s="45"/>
      <c r="D1041" s="45"/>
      <c r="E1041" s="45"/>
      <c r="F1041" s="45"/>
      <c r="G1041" s="45"/>
      <c r="H1041" s="45"/>
      <c r="I1041" s="52"/>
      <c r="J1041" s="52"/>
      <c r="W1041" s="52"/>
      <c r="X1041" s="52"/>
    </row>
    <row r="1042" ht="15.75" customHeight="1">
      <c r="C1042" s="54"/>
      <c r="D1042" s="54"/>
      <c r="E1042" s="54"/>
      <c r="F1042" s="54"/>
      <c r="G1042" s="54"/>
      <c r="H1042" s="54"/>
      <c r="I1042" s="52"/>
      <c r="J1042" s="52"/>
      <c r="W1042" s="52"/>
      <c r="X1042" s="52"/>
    </row>
    <row r="1043" ht="15.75" customHeight="1">
      <c r="C1043" s="45"/>
      <c r="D1043" s="45"/>
      <c r="E1043" s="45"/>
      <c r="F1043" s="45"/>
      <c r="G1043" s="45"/>
      <c r="H1043" s="45"/>
      <c r="I1043" s="52"/>
      <c r="J1043" s="52"/>
      <c r="W1043" s="52"/>
      <c r="X1043" s="52"/>
    </row>
    <row r="1044" ht="15.75" customHeight="1">
      <c r="C1044" s="47"/>
      <c r="D1044" s="47"/>
      <c r="E1044" s="47"/>
      <c r="F1044" s="47"/>
      <c r="G1044" s="47"/>
      <c r="H1044" s="47"/>
      <c r="I1044" s="52"/>
      <c r="J1044" s="52"/>
      <c r="W1044" s="52"/>
      <c r="X1044" s="52"/>
    </row>
    <row r="1045" ht="15.75" customHeight="1">
      <c r="C1045" s="38"/>
      <c r="D1045" s="38"/>
      <c r="E1045" s="38"/>
      <c r="F1045" s="38"/>
      <c r="G1045" s="38"/>
      <c r="H1045" s="38"/>
      <c r="I1045" s="52"/>
      <c r="J1045" s="52"/>
      <c r="W1045" s="52"/>
      <c r="X1045" s="52"/>
    </row>
    <row r="1046" ht="15.75" customHeight="1">
      <c r="C1046" s="38"/>
      <c r="D1046" s="38"/>
      <c r="E1046" s="38"/>
      <c r="F1046" s="38"/>
      <c r="G1046" s="38"/>
      <c r="H1046" s="38"/>
      <c r="I1046" s="52"/>
      <c r="J1046" s="52"/>
      <c r="W1046" s="52"/>
      <c r="X1046" s="52"/>
    </row>
    <row r="1047" ht="15.75" customHeight="1">
      <c r="C1047" s="34"/>
      <c r="D1047" s="34"/>
      <c r="E1047" s="34"/>
      <c r="F1047" s="34"/>
      <c r="G1047" s="34"/>
      <c r="H1047" s="34"/>
      <c r="I1047" s="52"/>
      <c r="J1047" s="52"/>
      <c r="W1047" s="52"/>
      <c r="X1047" s="52"/>
    </row>
    <row r="1048" ht="15.75" customHeight="1">
      <c r="C1048" s="41"/>
      <c r="D1048" s="41"/>
      <c r="E1048" s="41"/>
      <c r="F1048" s="41"/>
      <c r="G1048" s="41"/>
      <c r="H1048" s="41"/>
      <c r="I1048" s="52"/>
      <c r="J1048" s="52"/>
      <c r="W1048" s="52"/>
      <c r="X1048" s="52"/>
    </row>
    <row r="1049" ht="15.75" customHeight="1">
      <c r="C1049" s="45"/>
      <c r="D1049" s="45"/>
      <c r="E1049" s="45"/>
      <c r="F1049" s="45"/>
      <c r="G1049" s="45"/>
      <c r="H1049" s="45"/>
      <c r="I1049" s="52"/>
      <c r="J1049" s="52"/>
      <c r="W1049" s="52"/>
      <c r="X1049" s="52"/>
    </row>
    <row r="1050" ht="15.75" customHeight="1">
      <c r="C1050" s="38"/>
      <c r="D1050" s="38"/>
      <c r="E1050" s="38"/>
      <c r="F1050" s="38"/>
      <c r="G1050" s="38"/>
      <c r="H1050" s="38"/>
      <c r="I1050" s="52"/>
      <c r="J1050" s="52"/>
      <c r="W1050" s="52"/>
      <c r="X1050" s="52"/>
    </row>
    <row r="1051" ht="15.75" customHeight="1">
      <c r="C1051" s="50"/>
      <c r="D1051" s="50"/>
      <c r="E1051" s="50"/>
      <c r="F1051" s="50"/>
      <c r="G1051" s="50"/>
      <c r="H1051" s="50"/>
      <c r="I1051" s="52"/>
      <c r="J1051" s="52"/>
      <c r="W1051" s="52"/>
      <c r="X1051" s="52"/>
    </row>
    <row r="1052" ht="15.75" customHeight="1">
      <c r="C1052" s="36"/>
      <c r="D1052" s="36"/>
      <c r="E1052" s="36"/>
      <c r="F1052" s="36"/>
      <c r="G1052" s="36"/>
      <c r="H1052" s="36"/>
      <c r="I1052" s="52"/>
      <c r="J1052" s="52"/>
      <c r="W1052" s="52"/>
      <c r="X1052" s="52"/>
    </row>
    <row r="1053" ht="15.75" customHeight="1">
      <c r="C1053" s="40"/>
      <c r="D1053" s="40"/>
      <c r="E1053" s="40"/>
      <c r="F1053" s="40"/>
      <c r="G1053" s="40"/>
      <c r="H1053" s="40"/>
      <c r="I1053" s="52"/>
      <c r="J1053" s="52"/>
      <c r="W1053" s="52"/>
      <c r="X1053" s="52"/>
    </row>
    <row r="1054" ht="15.75" customHeight="1">
      <c r="C1054" s="45"/>
      <c r="D1054" s="45"/>
      <c r="E1054" s="45"/>
      <c r="F1054" s="45"/>
      <c r="G1054" s="45"/>
      <c r="H1054" s="45"/>
      <c r="I1054" s="52"/>
      <c r="J1054" s="52"/>
      <c r="W1054" s="52"/>
      <c r="X1054" s="52"/>
    </row>
    <row r="1055" ht="15.75" customHeight="1">
      <c r="C1055" s="54"/>
      <c r="D1055" s="54"/>
      <c r="E1055" s="54"/>
      <c r="F1055" s="54"/>
      <c r="G1055" s="54"/>
      <c r="H1055" s="54"/>
      <c r="I1055" s="52"/>
      <c r="J1055" s="52"/>
      <c r="W1055" s="52"/>
      <c r="X1055" s="52"/>
    </row>
    <row r="1056" ht="15.75" customHeight="1">
      <c r="C1056" s="45"/>
      <c r="D1056" s="45"/>
      <c r="E1056" s="45"/>
      <c r="F1056" s="45"/>
      <c r="G1056" s="45"/>
      <c r="H1056" s="45"/>
      <c r="I1056" s="52"/>
      <c r="J1056" s="52"/>
      <c r="W1056" s="52"/>
      <c r="X1056" s="52"/>
    </row>
    <row r="1057" ht="15.75" customHeight="1">
      <c r="C1057" s="40"/>
      <c r="D1057" s="40"/>
      <c r="E1057" s="40"/>
      <c r="F1057" s="40"/>
      <c r="G1057" s="40"/>
      <c r="H1057" s="40"/>
      <c r="I1057" s="52"/>
      <c r="J1057" s="52"/>
      <c r="W1057" s="52"/>
      <c r="X1057" s="52"/>
    </row>
    <row r="1058" ht="15.75" customHeight="1">
      <c r="C1058" s="45"/>
      <c r="D1058" s="45"/>
      <c r="E1058" s="45"/>
      <c r="F1058" s="45"/>
      <c r="G1058" s="45"/>
      <c r="H1058" s="45"/>
      <c r="I1058" s="52"/>
      <c r="J1058" s="52"/>
      <c r="W1058" s="52"/>
      <c r="X1058" s="52"/>
    </row>
    <row r="1059" ht="15.75" customHeight="1">
      <c r="C1059" s="54"/>
      <c r="D1059" s="54"/>
      <c r="E1059" s="54"/>
      <c r="F1059" s="54"/>
      <c r="G1059" s="54"/>
      <c r="H1059" s="54"/>
      <c r="I1059" s="52"/>
      <c r="J1059" s="52"/>
      <c r="W1059" s="52"/>
      <c r="X1059" s="52"/>
    </row>
    <row r="1060" ht="15.75" customHeight="1">
      <c r="C1060" s="39"/>
      <c r="D1060" s="39"/>
      <c r="E1060" s="39"/>
      <c r="F1060" s="39"/>
      <c r="G1060" s="39"/>
      <c r="H1060" s="39"/>
      <c r="I1060" s="52"/>
      <c r="J1060" s="52"/>
      <c r="W1060" s="52"/>
      <c r="X1060" s="52"/>
    </row>
    <row r="1061" ht="15.75" customHeight="1">
      <c r="C1061" s="39"/>
      <c r="D1061" s="39"/>
      <c r="E1061" s="39"/>
      <c r="F1061" s="39"/>
      <c r="G1061" s="39"/>
      <c r="H1061" s="39"/>
      <c r="I1061" s="52"/>
      <c r="J1061" s="52"/>
      <c r="W1061" s="52"/>
      <c r="X1061" s="52"/>
    </row>
    <row r="1062" ht="15.75" customHeight="1">
      <c r="C1062" s="40"/>
      <c r="D1062" s="40"/>
      <c r="E1062" s="40"/>
      <c r="F1062" s="40"/>
      <c r="G1062" s="40"/>
      <c r="H1062" s="40"/>
      <c r="I1062" s="52"/>
      <c r="J1062" s="52"/>
      <c r="W1062" s="52"/>
      <c r="X1062" s="52"/>
    </row>
    <row r="1063" ht="15.75" customHeight="1">
      <c r="C1063" s="53"/>
      <c r="D1063" s="53"/>
      <c r="E1063" s="53"/>
      <c r="F1063" s="53"/>
      <c r="G1063" s="53"/>
      <c r="H1063" s="53"/>
      <c r="I1063" s="52"/>
      <c r="J1063" s="52"/>
      <c r="W1063" s="52"/>
      <c r="X1063" s="52"/>
    </row>
    <row r="1064" ht="15.75" customHeight="1">
      <c r="C1064" s="32"/>
      <c r="D1064" s="32"/>
      <c r="E1064" s="32"/>
      <c r="F1064" s="32"/>
      <c r="G1064" s="32"/>
      <c r="H1064" s="32"/>
      <c r="I1064" s="52"/>
      <c r="J1064" s="52"/>
      <c r="W1064" s="52"/>
      <c r="X1064" s="52"/>
    </row>
    <row r="1065" ht="15.75" customHeight="1">
      <c r="C1065" s="43"/>
      <c r="D1065" s="43"/>
      <c r="E1065" s="43"/>
      <c r="F1065" s="43"/>
      <c r="G1065" s="43"/>
      <c r="H1065" s="43"/>
      <c r="I1065" s="52"/>
      <c r="J1065" s="52"/>
      <c r="W1065" s="52"/>
      <c r="X1065" s="52"/>
    </row>
    <row r="1066" ht="15.75" customHeight="1">
      <c r="C1066" s="41"/>
      <c r="D1066" s="41"/>
      <c r="E1066" s="41"/>
      <c r="F1066" s="41"/>
      <c r="G1066" s="41"/>
      <c r="H1066" s="41"/>
      <c r="I1066" s="52"/>
      <c r="J1066" s="52"/>
      <c r="W1066" s="52"/>
      <c r="X1066" s="52"/>
    </row>
    <row r="1067" ht="15.75" customHeight="1">
      <c r="C1067" s="34"/>
      <c r="D1067" s="34"/>
      <c r="E1067" s="34"/>
      <c r="F1067" s="34"/>
      <c r="G1067" s="34"/>
      <c r="H1067" s="34"/>
      <c r="I1067" s="52"/>
      <c r="J1067" s="52"/>
      <c r="W1067" s="52"/>
      <c r="X1067" s="52"/>
    </row>
    <row r="1068" ht="15.75" customHeight="1">
      <c r="C1068" s="46"/>
      <c r="D1068" s="46"/>
      <c r="E1068" s="46"/>
      <c r="F1068" s="46"/>
      <c r="G1068" s="46"/>
      <c r="H1068" s="46"/>
      <c r="I1068" s="52"/>
      <c r="J1068" s="52"/>
      <c r="W1068" s="52"/>
      <c r="X1068" s="52"/>
    </row>
    <row r="1069" ht="15.75" customHeight="1">
      <c r="C1069" s="40"/>
      <c r="D1069" s="40"/>
      <c r="E1069" s="40"/>
      <c r="F1069" s="40"/>
      <c r="G1069" s="40"/>
      <c r="H1069" s="40"/>
      <c r="I1069" s="52"/>
      <c r="J1069" s="52"/>
      <c r="W1069" s="52"/>
      <c r="X1069" s="52"/>
    </row>
    <row r="1070" ht="15.75" customHeight="1">
      <c r="C1070" s="46"/>
      <c r="D1070" s="46"/>
      <c r="E1070" s="46"/>
      <c r="F1070" s="46"/>
      <c r="G1070" s="46"/>
      <c r="H1070" s="46"/>
      <c r="I1070" s="52"/>
      <c r="J1070" s="52"/>
      <c r="W1070" s="52"/>
      <c r="X1070" s="52"/>
    </row>
    <row r="1071" ht="15.75" customHeight="1">
      <c r="C1071" s="41"/>
      <c r="D1071" s="41"/>
      <c r="E1071" s="41"/>
      <c r="F1071" s="41"/>
      <c r="G1071" s="41"/>
      <c r="H1071" s="41"/>
      <c r="I1071" s="52"/>
      <c r="J1071" s="52"/>
      <c r="W1071" s="52"/>
      <c r="X1071" s="52"/>
    </row>
    <row r="1072" ht="15.75" customHeight="1">
      <c r="C1072" s="38"/>
      <c r="D1072" s="38"/>
      <c r="E1072" s="38"/>
      <c r="F1072" s="38"/>
      <c r="G1072" s="38"/>
      <c r="H1072" s="38"/>
      <c r="I1072" s="52"/>
      <c r="J1072" s="52"/>
      <c r="W1072" s="52"/>
      <c r="X1072" s="52"/>
    </row>
    <row r="1073" ht="15.75" customHeight="1">
      <c r="C1073" s="48"/>
      <c r="D1073" s="48"/>
      <c r="E1073" s="48"/>
      <c r="F1073" s="48"/>
      <c r="G1073" s="48"/>
      <c r="H1073" s="48"/>
      <c r="I1073" s="52"/>
      <c r="J1073" s="52"/>
      <c r="W1073" s="52"/>
      <c r="X1073" s="52"/>
    </row>
    <row r="1074" ht="15.75" customHeight="1">
      <c r="C1074" s="40"/>
      <c r="D1074" s="40"/>
      <c r="E1074" s="40"/>
      <c r="F1074" s="40"/>
      <c r="G1074" s="40"/>
      <c r="H1074" s="40"/>
      <c r="I1074" s="52"/>
      <c r="J1074" s="52"/>
      <c r="W1074" s="52"/>
      <c r="X1074" s="52"/>
    </row>
    <row r="1075" ht="15.75" customHeight="1">
      <c r="C1075" s="37"/>
      <c r="D1075" s="37"/>
      <c r="E1075" s="37"/>
      <c r="F1075" s="37"/>
      <c r="G1075" s="37"/>
      <c r="H1075" s="37"/>
      <c r="I1075" s="52"/>
      <c r="J1075" s="52"/>
      <c r="W1075" s="52"/>
      <c r="X1075" s="52"/>
    </row>
    <row r="1076" ht="15.75" customHeight="1">
      <c r="C1076" s="53"/>
      <c r="D1076" s="53"/>
      <c r="E1076" s="53"/>
      <c r="F1076" s="53"/>
      <c r="G1076" s="53"/>
      <c r="H1076" s="53"/>
      <c r="I1076" s="52"/>
      <c r="J1076" s="52"/>
      <c r="W1076" s="52"/>
      <c r="X1076" s="52"/>
    </row>
    <row r="1077" ht="15.75" customHeight="1">
      <c r="C1077" s="54"/>
      <c r="D1077" s="54"/>
      <c r="E1077" s="54"/>
      <c r="F1077" s="54"/>
      <c r="G1077" s="54"/>
      <c r="H1077" s="54"/>
      <c r="I1077" s="52"/>
      <c r="J1077" s="52"/>
      <c r="W1077" s="52"/>
      <c r="X1077" s="52"/>
    </row>
    <row r="1078" ht="15.75" customHeight="1">
      <c r="C1078" s="52"/>
      <c r="D1078" s="52"/>
      <c r="E1078" s="52"/>
      <c r="F1078" s="52"/>
      <c r="G1078" s="52"/>
      <c r="H1078" s="52"/>
      <c r="I1078" s="52"/>
      <c r="J1078" s="52"/>
      <c r="W1078" s="52"/>
      <c r="X1078" s="52"/>
    </row>
    <row r="1079" ht="15.75" customHeight="1">
      <c r="C1079" s="34"/>
      <c r="D1079" s="34"/>
      <c r="E1079" s="34"/>
      <c r="F1079" s="34"/>
      <c r="G1079" s="34"/>
      <c r="H1079" s="34"/>
      <c r="I1079" s="52"/>
      <c r="J1079" s="52"/>
      <c r="W1079" s="52"/>
      <c r="X1079" s="52"/>
    </row>
    <row r="1080" ht="15.75" customHeight="1">
      <c r="C1080" s="36"/>
      <c r="D1080" s="36"/>
      <c r="E1080" s="36"/>
      <c r="F1080" s="36"/>
      <c r="G1080" s="36"/>
      <c r="H1080" s="36"/>
      <c r="I1080" s="52"/>
      <c r="J1080" s="52"/>
      <c r="W1080" s="52"/>
      <c r="X1080" s="52"/>
    </row>
    <row r="1081" ht="15.75" customHeight="1">
      <c r="C1081" s="34"/>
      <c r="D1081" s="34"/>
      <c r="E1081" s="34"/>
      <c r="F1081" s="34"/>
      <c r="G1081" s="34"/>
      <c r="H1081" s="34"/>
      <c r="I1081" s="52"/>
      <c r="J1081" s="52"/>
      <c r="W1081" s="52"/>
      <c r="X1081" s="52"/>
    </row>
    <row r="1082" ht="15.75" customHeight="1">
      <c r="C1082" s="49"/>
      <c r="D1082" s="49"/>
      <c r="E1082" s="49"/>
      <c r="F1082" s="49"/>
      <c r="G1082" s="49"/>
      <c r="H1082" s="49"/>
      <c r="I1082" s="52"/>
      <c r="J1082" s="52"/>
      <c r="W1082" s="52"/>
      <c r="X1082" s="52"/>
    </row>
    <row r="1083" ht="15.75" customHeight="1">
      <c r="C1083" s="41"/>
      <c r="D1083" s="41"/>
      <c r="E1083" s="41"/>
      <c r="F1083" s="41"/>
      <c r="G1083" s="41"/>
      <c r="H1083" s="41"/>
      <c r="I1083" s="52"/>
      <c r="J1083" s="52"/>
      <c r="W1083" s="52"/>
      <c r="X1083" s="52"/>
    </row>
    <row r="1084" ht="15.75" customHeight="1">
      <c r="C1084" s="34"/>
      <c r="D1084" s="34"/>
      <c r="E1084" s="34"/>
      <c r="F1084" s="34"/>
      <c r="G1084" s="34"/>
      <c r="H1084" s="34"/>
      <c r="I1084" s="52"/>
      <c r="J1084" s="52"/>
      <c r="W1084" s="52"/>
      <c r="X1084" s="52"/>
    </row>
    <row r="1085" ht="15.75" customHeight="1">
      <c r="C1085" s="35"/>
      <c r="D1085" s="35"/>
      <c r="E1085" s="35"/>
      <c r="F1085" s="35"/>
      <c r="G1085" s="35"/>
      <c r="H1085" s="35"/>
      <c r="I1085" s="34"/>
      <c r="J1085" s="34"/>
      <c r="W1085" s="52"/>
      <c r="X1085" s="52"/>
    </row>
    <row r="1086" ht="15.75" customHeight="1">
      <c r="C1086" s="46"/>
      <c r="D1086" s="46"/>
      <c r="E1086" s="46"/>
      <c r="F1086" s="46"/>
      <c r="G1086" s="46"/>
      <c r="H1086" s="46"/>
      <c r="I1086" s="34"/>
      <c r="J1086" s="34"/>
      <c r="W1086" s="52"/>
      <c r="X1086" s="52"/>
    </row>
    <row r="1087" ht="15.75" customHeight="1">
      <c r="C1087" s="36"/>
      <c r="D1087" s="36"/>
      <c r="E1087" s="36"/>
      <c r="F1087" s="36"/>
      <c r="G1087" s="36"/>
      <c r="H1087" s="36"/>
      <c r="I1087" s="34"/>
      <c r="J1087" s="34"/>
      <c r="W1087" s="52"/>
      <c r="X1087" s="52"/>
    </row>
    <row r="1088" ht="15.75" customHeight="1">
      <c r="C1088" s="49"/>
      <c r="D1088" s="49"/>
      <c r="E1088" s="49"/>
      <c r="F1088" s="49"/>
      <c r="G1088" s="49"/>
      <c r="H1088" s="49"/>
      <c r="I1088" s="34"/>
      <c r="J1088" s="34"/>
      <c r="W1088" s="52"/>
      <c r="X1088" s="52"/>
    </row>
    <row r="1089" ht="15.75" customHeight="1">
      <c r="C1089" s="36"/>
      <c r="D1089" s="36"/>
      <c r="E1089" s="36"/>
      <c r="F1089" s="36"/>
      <c r="G1089" s="36"/>
      <c r="H1089" s="36"/>
      <c r="I1089" s="34"/>
      <c r="J1089" s="34"/>
      <c r="W1089" s="34"/>
      <c r="X1089" s="34"/>
    </row>
    <row r="1090" ht="15.75" customHeight="1">
      <c r="C1090" s="40"/>
      <c r="D1090" s="40"/>
      <c r="E1090" s="40"/>
      <c r="F1090" s="40"/>
      <c r="G1090" s="40"/>
      <c r="H1090" s="40"/>
      <c r="I1090" s="34"/>
      <c r="J1090" s="34"/>
      <c r="W1090" s="34"/>
      <c r="X1090" s="34"/>
    </row>
    <row r="1091" ht="15.75" customHeight="1">
      <c r="C1091" s="49"/>
      <c r="D1091" s="49"/>
      <c r="E1091" s="49"/>
      <c r="F1091" s="49"/>
      <c r="G1091" s="49"/>
      <c r="H1091" s="49"/>
      <c r="I1091" s="34"/>
      <c r="J1091" s="34"/>
      <c r="W1091" s="34"/>
      <c r="X1091" s="34"/>
    </row>
    <row r="1092" ht="15.75" customHeight="1">
      <c r="C1092" s="51"/>
      <c r="D1092" s="51"/>
      <c r="E1092" s="51"/>
      <c r="F1092" s="51"/>
      <c r="G1092" s="51"/>
      <c r="H1092" s="51"/>
      <c r="I1092" s="34"/>
      <c r="J1092" s="34"/>
      <c r="W1092" s="34"/>
      <c r="X1092" s="34"/>
    </row>
    <row r="1093" ht="15.75" customHeight="1">
      <c r="C1093" s="53"/>
      <c r="D1093" s="53"/>
      <c r="E1093" s="53"/>
      <c r="F1093" s="53"/>
      <c r="G1093" s="53"/>
      <c r="H1093" s="53"/>
      <c r="I1093" s="34"/>
      <c r="J1093" s="34"/>
      <c r="W1093" s="34"/>
      <c r="X1093" s="34"/>
    </row>
    <row r="1094" ht="15.75" customHeight="1">
      <c r="C1094" s="40"/>
      <c r="D1094" s="40"/>
      <c r="E1094" s="40"/>
      <c r="F1094" s="40"/>
      <c r="G1094" s="40"/>
      <c r="H1094" s="40"/>
      <c r="I1094" s="34"/>
      <c r="J1094" s="34"/>
      <c r="W1094" s="34"/>
      <c r="X1094" s="34"/>
    </row>
    <row r="1095" ht="15.75" customHeight="1">
      <c r="C1095" s="32"/>
      <c r="D1095" s="32"/>
      <c r="E1095" s="32"/>
      <c r="F1095" s="32"/>
      <c r="G1095" s="32"/>
      <c r="H1095" s="32"/>
      <c r="I1095" s="34"/>
      <c r="J1095" s="34"/>
      <c r="W1095" s="34"/>
      <c r="X1095" s="34"/>
    </row>
    <row r="1096" ht="15.75" customHeight="1">
      <c r="C1096" s="53"/>
      <c r="D1096" s="53"/>
      <c r="E1096" s="53"/>
      <c r="F1096" s="53"/>
      <c r="G1096" s="53"/>
      <c r="H1096" s="53"/>
      <c r="I1096" s="34"/>
      <c r="J1096" s="34"/>
      <c r="W1096" s="34"/>
      <c r="X1096" s="34"/>
    </row>
    <row r="1097" ht="15.75" customHeight="1">
      <c r="C1097" s="54"/>
      <c r="D1097" s="54"/>
      <c r="E1097" s="54"/>
      <c r="F1097" s="54"/>
      <c r="G1097" s="54"/>
      <c r="H1097" s="54"/>
      <c r="I1097" s="34"/>
      <c r="J1097" s="34"/>
      <c r="W1097" s="34"/>
      <c r="X1097" s="34"/>
    </row>
    <row r="1098" ht="15.75" customHeight="1">
      <c r="C1098" s="43"/>
      <c r="D1098" s="43"/>
      <c r="E1098" s="43"/>
      <c r="F1098" s="43"/>
      <c r="G1098" s="43"/>
      <c r="H1098" s="43"/>
      <c r="I1098" s="34"/>
      <c r="J1098" s="34"/>
      <c r="W1098" s="34"/>
      <c r="X1098" s="34"/>
    </row>
    <row r="1099" ht="15.75" customHeight="1">
      <c r="C1099" s="34"/>
      <c r="D1099" s="34"/>
      <c r="E1099" s="34"/>
      <c r="F1099" s="34"/>
      <c r="G1099" s="34"/>
      <c r="H1099" s="34"/>
      <c r="I1099" s="34"/>
      <c r="J1099" s="34"/>
      <c r="W1099" s="34"/>
      <c r="X1099" s="34"/>
    </row>
    <row r="1100" ht="15.75" customHeight="1">
      <c r="C1100" s="36"/>
      <c r="D1100" s="36"/>
      <c r="E1100" s="36"/>
      <c r="F1100" s="36"/>
      <c r="G1100" s="36"/>
      <c r="H1100" s="36"/>
      <c r="I1100" s="34"/>
      <c r="J1100" s="34"/>
      <c r="W1100" s="34"/>
      <c r="X1100" s="34"/>
    </row>
    <row r="1101" ht="15.75" customHeight="1">
      <c r="C1101" s="46"/>
      <c r="D1101" s="46"/>
      <c r="E1101" s="46"/>
      <c r="F1101" s="46"/>
      <c r="G1101" s="46"/>
      <c r="H1101" s="46"/>
      <c r="I1101" s="34"/>
      <c r="J1101" s="34"/>
      <c r="W1101" s="34"/>
      <c r="X1101" s="34"/>
    </row>
    <row r="1102" ht="15.75" customHeight="1">
      <c r="C1102" s="34"/>
      <c r="D1102" s="34"/>
      <c r="E1102" s="34"/>
      <c r="F1102" s="34"/>
      <c r="G1102" s="34"/>
      <c r="H1102" s="34"/>
      <c r="I1102" s="34"/>
      <c r="J1102" s="34"/>
      <c r="W1102" s="34"/>
      <c r="X1102" s="34"/>
    </row>
    <row r="1103" ht="15.75" customHeight="1">
      <c r="C1103" s="46"/>
      <c r="D1103" s="46"/>
      <c r="E1103" s="46"/>
      <c r="F1103" s="46"/>
      <c r="G1103" s="46"/>
      <c r="H1103" s="46"/>
      <c r="I1103" s="34"/>
      <c r="J1103" s="34"/>
      <c r="W1103" s="34"/>
      <c r="X1103" s="34"/>
    </row>
    <row r="1104" ht="15.75" customHeight="1">
      <c r="C1104" s="49"/>
      <c r="D1104" s="49"/>
      <c r="E1104" s="49"/>
      <c r="F1104" s="49"/>
      <c r="G1104" s="49"/>
      <c r="H1104" s="49"/>
      <c r="I1104" s="34"/>
      <c r="J1104" s="34"/>
      <c r="W1104" s="34"/>
      <c r="X1104" s="34"/>
    </row>
    <row r="1105" ht="15.75" customHeight="1">
      <c r="C1105" s="52"/>
      <c r="D1105" s="52"/>
      <c r="E1105" s="52"/>
      <c r="F1105" s="52"/>
      <c r="G1105" s="52"/>
      <c r="H1105" s="52"/>
      <c r="I1105" s="34"/>
      <c r="J1105" s="34"/>
      <c r="W1105" s="34"/>
      <c r="X1105" s="34"/>
    </row>
    <row r="1106" ht="15.75" customHeight="1">
      <c r="C1106" s="40"/>
      <c r="D1106" s="40"/>
      <c r="E1106" s="40"/>
      <c r="F1106" s="40"/>
      <c r="G1106" s="40"/>
      <c r="H1106" s="40"/>
      <c r="I1106" s="34"/>
      <c r="J1106" s="34"/>
      <c r="W1106" s="34"/>
      <c r="X1106" s="34"/>
    </row>
    <row r="1107" ht="15.75" customHeight="1">
      <c r="C1107" s="46"/>
      <c r="D1107" s="46"/>
      <c r="E1107" s="46"/>
      <c r="F1107" s="46"/>
      <c r="G1107" s="46"/>
      <c r="H1107" s="46"/>
      <c r="I1107" s="34"/>
      <c r="J1107" s="34"/>
      <c r="W1107" s="34"/>
      <c r="X1107" s="34"/>
    </row>
    <row r="1108" ht="15.75" customHeight="1">
      <c r="C1108" s="52"/>
      <c r="D1108" s="52"/>
      <c r="E1108" s="52"/>
      <c r="F1108" s="52"/>
      <c r="G1108" s="52"/>
      <c r="H1108" s="52"/>
      <c r="I1108" s="34"/>
      <c r="J1108" s="34"/>
      <c r="W1108" s="34"/>
      <c r="X1108" s="34"/>
    </row>
    <row r="1109" ht="15.75" customHeight="1">
      <c r="C1109" s="32"/>
      <c r="D1109" s="32"/>
      <c r="E1109" s="32"/>
      <c r="F1109" s="32"/>
      <c r="G1109" s="32"/>
      <c r="H1109" s="32"/>
      <c r="I1109" s="34"/>
      <c r="J1109" s="34"/>
      <c r="W1109" s="34"/>
      <c r="X1109" s="34"/>
    </row>
    <row r="1110" ht="15.75" customHeight="1">
      <c r="C1110" s="53"/>
      <c r="D1110" s="53"/>
      <c r="E1110" s="53"/>
      <c r="F1110" s="53"/>
      <c r="G1110" s="53"/>
      <c r="H1110" s="53"/>
      <c r="I1110" s="34"/>
      <c r="J1110" s="34"/>
      <c r="W1110" s="34"/>
      <c r="X1110" s="34"/>
    </row>
    <row r="1111" ht="15.75" customHeight="1">
      <c r="C1111" s="53"/>
      <c r="D1111" s="53"/>
      <c r="E1111" s="53"/>
      <c r="F1111" s="53"/>
      <c r="G1111" s="53"/>
      <c r="H1111" s="53"/>
      <c r="I1111" s="34"/>
      <c r="J1111" s="34"/>
      <c r="W1111" s="34"/>
      <c r="X1111" s="34"/>
    </row>
    <row r="1112" ht="15.75" customHeight="1">
      <c r="C1112" s="46"/>
      <c r="D1112" s="46"/>
      <c r="E1112" s="46"/>
      <c r="F1112" s="46"/>
      <c r="G1112" s="46"/>
      <c r="H1112" s="46"/>
      <c r="I1112" s="34"/>
      <c r="J1112" s="34"/>
      <c r="W1112" s="34"/>
      <c r="X1112" s="34"/>
    </row>
    <row r="1113" ht="15.75" customHeight="1">
      <c r="C1113" s="51"/>
      <c r="D1113" s="51"/>
      <c r="E1113" s="51"/>
      <c r="F1113" s="51"/>
      <c r="G1113" s="51"/>
      <c r="H1113" s="51"/>
      <c r="I1113" s="34"/>
      <c r="J1113" s="34"/>
      <c r="W1113" s="34"/>
      <c r="X1113" s="34"/>
    </row>
    <row r="1114" ht="15.75" customHeight="1">
      <c r="C1114" s="35"/>
      <c r="D1114" s="35"/>
      <c r="E1114" s="35"/>
      <c r="F1114" s="35"/>
      <c r="G1114" s="35"/>
      <c r="H1114" s="35"/>
      <c r="I1114" s="34"/>
      <c r="J1114" s="34"/>
      <c r="W1114" s="34"/>
      <c r="X1114" s="34"/>
    </row>
    <row r="1115" ht="15.75" customHeight="1">
      <c r="C1115" s="51"/>
      <c r="D1115" s="51"/>
      <c r="E1115" s="51"/>
      <c r="F1115" s="51"/>
      <c r="G1115" s="51"/>
      <c r="H1115" s="51"/>
      <c r="I1115" s="34"/>
      <c r="J1115" s="34"/>
      <c r="W1115" s="34"/>
      <c r="X1115" s="34"/>
    </row>
    <row r="1116" ht="15.75" customHeight="1">
      <c r="C1116" s="40"/>
      <c r="D1116" s="40"/>
      <c r="E1116" s="40"/>
      <c r="F1116" s="40"/>
      <c r="G1116" s="40"/>
      <c r="H1116" s="40"/>
      <c r="I1116" s="34"/>
      <c r="J1116" s="34"/>
      <c r="W1116" s="34"/>
      <c r="X1116" s="34"/>
    </row>
    <row r="1117" ht="15.75" customHeight="1">
      <c r="C1117" s="34"/>
      <c r="D1117" s="34"/>
      <c r="E1117" s="34"/>
      <c r="F1117" s="34"/>
      <c r="G1117" s="34"/>
      <c r="H1117" s="34"/>
      <c r="I1117" s="34"/>
      <c r="J1117" s="34"/>
      <c r="W1117" s="34"/>
      <c r="X1117" s="34"/>
    </row>
    <row r="1118" ht="15.75" customHeight="1">
      <c r="C1118" s="46"/>
      <c r="D1118" s="46"/>
      <c r="E1118" s="46"/>
      <c r="F1118" s="46"/>
      <c r="G1118" s="46"/>
      <c r="H1118" s="46"/>
      <c r="I1118" s="34"/>
      <c r="J1118" s="34"/>
      <c r="W1118" s="34"/>
      <c r="X1118" s="34"/>
    </row>
    <row r="1119" ht="15.75" customHeight="1">
      <c r="C1119" s="41"/>
      <c r="D1119" s="41"/>
      <c r="E1119" s="41"/>
      <c r="F1119" s="41"/>
      <c r="G1119" s="41"/>
      <c r="H1119" s="41"/>
      <c r="I1119" s="34"/>
      <c r="J1119" s="34"/>
      <c r="W1119" s="34"/>
      <c r="X1119" s="34"/>
    </row>
    <row r="1120" ht="15.75" customHeight="1">
      <c r="C1120" s="37"/>
      <c r="D1120" s="37"/>
      <c r="E1120" s="37"/>
      <c r="F1120" s="37"/>
      <c r="G1120" s="37"/>
      <c r="H1120" s="37"/>
      <c r="I1120" s="34"/>
      <c r="J1120" s="34"/>
      <c r="W1120" s="34"/>
      <c r="X1120" s="34"/>
    </row>
    <row r="1121" ht="15.75" customHeight="1">
      <c r="C1121" s="35"/>
      <c r="D1121" s="35"/>
      <c r="E1121" s="35"/>
      <c r="F1121" s="35"/>
      <c r="G1121" s="35"/>
      <c r="H1121" s="35"/>
      <c r="I1121" s="34"/>
      <c r="J1121" s="34"/>
      <c r="W1121" s="34"/>
      <c r="X1121" s="34"/>
    </row>
    <row r="1122" ht="15.75" customHeight="1">
      <c r="C1122" s="40"/>
      <c r="D1122" s="40"/>
      <c r="E1122" s="40"/>
      <c r="F1122" s="40"/>
      <c r="G1122" s="40"/>
      <c r="H1122" s="40"/>
      <c r="I1122" s="34"/>
      <c r="J1122" s="34"/>
      <c r="W1122" s="34"/>
      <c r="X1122" s="34"/>
    </row>
    <row r="1123" ht="15.75" customHeight="1">
      <c r="C1123" s="54"/>
      <c r="D1123" s="54"/>
      <c r="E1123" s="54"/>
      <c r="F1123" s="54"/>
      <c r="G1123" s="54"/>
      <c r="H1123" s="54"/>
      <c r="I1123" s="34"/>
      <c r="J1123" s="34"/>
      <c r="W1123" s="34"/>
      <c r="X1123" s="34"/>
    </row>
    <row r="1124" ht="15.75" customHeight="1">
      <c r="C1124" s="40"/>
      <c r="D1124" s="40"/>
      <c r="E1124" s="40"/>
      <c r="F1124" s="40"/>
      <c r="G1124" s="40"/>
      <c r="H1124" s="40"/>
      <c r="I1124" s="34"/>
      <c r="J1124" s="34"/>
      <c r="W1124" s="34"/>
      <c r="X1124" s="34"/>
    </row>
    <row r="1125" ht="15.75" customHeight="1">
      <c r="C1125" s="41"/>
      <c r="D1125" s="41"/>
      <c r="E1125" s="41"/>
      <c r="F1125" s="41"/>
      <c r="G1125" s="41"/>
      <c r="H1125" s="41"/>
      <c r="I1125" s="34"/>
      <c r="J1125" s="34"/>
      <c r="W1125" s="34"/>
      <c r="X1125" s="34"/>
    </row>
    <row r="1126" ht="15.75" customHeight="1">
      <c r="C1126" s="49"/>
      <c r="D1126" s="49"/>
      <c r="E1126" s="49"/>
      <c r="F1126" s="49"/>
      <c r="G1126" s="49"/>
      <c r="H1126" s="49"/>
      <c r="I1126" s="34"/>
      <c r="J1126" s="34"/>
      <c r="W1126" s="34"/>
      <c r="X1126" s="34"/>
    </row>
    <row r="1127" ht="15.75" customHeight="1">
      <c r="C1127" s="35"/>
      <c r="D1127" s="35"/>
      <c r="E1127" s="35"/>
      <c r="F1127" s="35"/>
      <c r="G1127" s="35"/>
      <c r="H1127" s="35"/>
      <c r="I1127" s="34"/>
      <c r="J1127" s="34"/>
      <c r="W1127" s="34"/>
      <c r="X1127" s="34"/>
    </row>
    <row r="1128" ht="15.75" customHeight="1">
      <c r="C1128" s="43"/>
      <c r="D1128" s="43"/>
      <c r="E1128" s="43"/>
      <c r="F1128" s="43"/>
      <c r="G1128" s="43"/>
      <c r="H1128" s="43"/>
      <c r="I1128" s="34"/>
      <c r="J1128" s="34"/>
      <c r="W1128" s="34"/>
      <c r="X1128" s="34"/>
    </row>
    <row r="1129" ht="15.75" customHeight="1">
      <c r="C1129" s="52"/>
      <c r="D1129" s="52"/>
      <c r="E1129" s="52"/>
      <c r="F1129" s="52"/>
      <c r="G1129" s="52"/>
      <c r="H1129" s="52"/>
      <c r="I1129" s="34"/>
      <c r="J1129" s="34"/>
      <c r="W1129" s="34"/>
      <c r="X1129" s="34"/>
    </row>
    <row r="1130" ht="15.75" customHeight="1">
      <c r="C1130" s="45"/>
      <c r="D1130" s="45"/>
      <c r="E1130" s="45"/>
      <c r="F1130" s="45"/>
      <c r="G1130" s="45"/>
      <c r="H1130" s="45"/>
      <c r="I1130" s="34"/>
      <c r="J1130" s="34"/>
      <c r="W1130" s="34"/>
      <c r="X1130" s="34"/>
    </row>
    <row r="1131" ht="15.75" customHeight="1">
      <c r="C1131" s="36"/>
      <c r="D1131" s="36"/>
      <c r="E1131" s="36"/>
      <c r="F1131" s="36"/>
      <c r="G1131" s="36"/>
      <c r="H1131" s="36"/>
      <c r="I1131" s="34"/>
      <c r="J1131" s="34"/>
      <c r="W1131" s="34"/>
      <c r="X1131" s="34"/>
    </row>
    <row r="1132" ht="15.75" customHeight="1">
      <c r="C1132" s="45"/>
      <c r="D1132" s="45"/>
      <c r="E1132" s="45"/>
      <c r="F1132" s="45"/>
      <c r="G1132" s="45"/>
      <c r="H1132" s="45"/>
      <c r="I1132" s="34"/>
      <c r="J1132" s="34"/>
      <c r="W1132" s="34"/>
      <c r="X1132" s="34"/>
    </row>
    <row r="1133" ht="15.75" customHeight="1">
      <c r="C1133" s="32"/>
      <c r="D1133" s="32"/>
      <c r="E1133" s="32"/>
      <c r="F1133" s="32"/>
      <c r="G1133" s="32"/>
      <c r="H1133" s="32"/>
      <c r="I1133" s="34"/>
      <c r="J1133" s="34"/>
      <c r="W1133" s="34"/>
      <c r="X1133" s="34"/>
    </row>
    <row r="1134" ht="15.75" customHeight="1">
      <c r="C1134" s="54"/>
      <c r="D1134" s="54"/>
      <c r="E1134" s="54"/>
      <c r="F1134" s="54"/>
      <c r="G1134" s="54"/>
      <c r="H1134" s="54"/>
      <c r="I1134" s="34"/>
      <c r="J1134" s="34"/>
      <c r="W1134" s="34"/>
      <c r="X1134" s="34"/>
    </row>
    <row r="1135" ht="15.75" customHeight="1">
      <c r="C1135" s="47"/>
      <c r="D1135" s="47"/>
      <c r="E1135" s="47"/>
      <c r="F1135" s="47"/>
      <c r="G1135" s="47"/>
      <c r="H1135" s="47"/>
      <c r="I1135" s="34"/>
      <c r="J1135" s="34"/>
      <c r="W1135" s="34"/>
      <c r="X1135" s="34"/>
    </row>
    <row r="1136" ht="15.75" customHeight="1">
      <c r="C1136" s="54"/>
      <c r="D1136" s="54"/>
      <c r="E1136" s="54"/>
      <c r="F1136" s="54"/>
      <c r="G1136" s="54"/>
      <c r="H1136" s="54"/>
      <c r="I1136" s="34"/>
      <c r="J1136" s="34"/>
      <c r="W1136" s="34"/>
      <c r="X1136" s="34"/>
    </row>
    <row r="1137" ht="15.75" customHeight="1">
      <c r="C1137" s="48"/>
      <c r="D1137" s="48"/>
      <c r="E1137" s="48"/>
      <c r="F1137" s="48"/>
      <c r="G1137" s="48"/>
      <c r="H1137" s="48"/>
      <c r="I1137" s="34"/>
      <c r="J1137" s="34"/>
      <c r="W1137" s="34"/>
      <c r="X1137" s="34"/>
    </row>
    <row r="1138" ht="15.75" customHeight="1">
      <c r="C1138" s="51"/>
      <c r="D1138" s="51"/>
      <c r="E1138" s="51"/>
      <c r="F1138" s="51"/>
      <c r="G1138" s="51"/>
      <c r="H1138" s="51"/>
      <c r="I1138" s="34"/>
      <c r="J1138" s="34"/>
      <c r="W1138" s="34"/>
      <c r="X1138" s="34"/>
    </row>
    <row r="1139" ht="15.75" customHeight="1">
      <c r="C1139" s="40"/>
      <c r="D1139" s="40"/>
      <c r="E1139" s="40"/>
      <c r="F1139" s="40"/>
      <c r="G1139" s="40"/>
      <c r="H1139" s="40"/>
      <c r="I1139" s="34"/>
      <c r="J1139" s="34"/>
      <c r="W1139" s="34"/>
      <c r="X1139" s="34"/>
    </row>
    <row r="1140" ht="15.75" customHeight="1">
      <c r="C1140" s="40"/>
      <c r="D1140" s="40"/>
      <c r="E1140" s="40"/>
      <c r="F1140" s="40"/>
      <c r="G1140" s="40"/>
      <c r="H1140" s="40"/>
      <c r="I1140" s="34"/>
      <c r="J1140" s="34"/>
      <c r="W1140" s="34"/>
      <c r="X1140" s="34"/>
    </row>
    <row r="1141" ht="15.75" customHeight="1">
      <c r="C1141" s="32"/>
      <c r="D1141" s="32"/>
      <c r="E1141" s="32"/>
      <c r="F1141" s="32"/>
      <c r="G1141" s="32"/>
      <c r="H1141" s="32"/>
      <c r="I1141" s="34"/>
      <c r="J1141" s="34"/>
      <c r="W1141" s="34"/>
      <c r="X1141" s="34"/>
    </row>
    <row r="1142" ht="15.75" customHeight="1">
      <c r="C1142" s="49"/>
      <c r="D1142" s="49"/>
      <c r="E1142" s="49"/>
      <c r="F1142" s="49"/>
      <c r="G1142" s="49"/>
      <c r="H1142" s="49"/>
      <c r="I1142" s="34"/>
      <c r="J1142" s="34"/>
      <c r="W1142" s="34"/>
      <c r="X1142" s="34"/>
    </row>
    <row r="1143" ht="15.75" customHeight="1">
      <c r="C1143" s="36"/>
      <c r="D1143" s="36"/>
      <c r="E1143" s="36"/>
      <c r="F1143" s="36"/>
      <c r="G1143" s="36"/>
      <c r="H1143" s="36"/>
      <c r="I1143" s="34"/>
      <c r="J1143" s="34"/>
      <c r="W1143" s="34"/>
      <c r="X1143" s="34"/>
    </row>
    <row r="1144" ht="15.75" customHeight="1">
      <c r="C1144" s="48"/>
      <c r="D1144" s="48"/>
      <c r="E1144" s="48"/>
      <c r="F1144" s="48"/>
      <c r="G1144" s="48"/>
      <c r="H1144" s="48"/>
      <c r="I1144" s="34"/>
      <c r="J1144" s="34"/>
      <c r="W1144" s="34"/>
      <c r="X1144" s="34"/>
    </row>
    <row r="1145" ht="15.75" customHeight="1">
      <c r="C1145" s="43"/>
      <c r="D1145" s="43"/>
      <c r="E1145" s="43"/>
      <c r="F1145" s="43"/>
      <c r="G1145" s="43"/>
      <c r="H1145" s="43"/>
      <c r="I1145" s="34"/>
      <c r="J1145" s="34"/>
      <c r="W1145" s="34"/>
      <c r="X1145" s="34"/>
    </row>
    <row r="1146" ht="15.75" customHeight="1">
      <c r="C1146" s="46"/>
      <c r="D1146" s="46"/>
      <c r="E1146" s="46"/>
      <c r="F1146" s="46"/>
      <c r="G1146" s="46"/>
      <c r="H1146" s="46"/>
      <c r="I1146" s="34"/>
      <c r="J1146" s="34"/>
      <c r="W1146" s="34"/>
      <c r="X1146" s="34"/>
    </row>
    <row r="1147" ht="15.75" customHeight="1">
      <c r="C1147" s="51"/>
      <c r="D1147" s="51"/>
      <c r="E1147" s="51"/>
      <c r="F1147" s="51"/>
      <c r="G1147" s="51"/>
      <c r="H1147" s="51"/>
      <c r="I1147" s="34"/>
      <c r="J1147" s="34"/>
      <c r="W1147" s="34"/>
      <c r="X1147" s="34"/>
    </row>
    <row r="1148" ht="15.75" customHeight="1">
      <c r="C1148" s="48"/>
      <c r="D1148" s="48"/>
      <c r="E1148" s="48"/>
      <c r="F1148" s="48"/>
      <c r="G1148" s="48"/>
      <c r="H1148" s="48"/>
      <c r="I1148" s="34"/>
      <c r="J1148" s="34"/>
      <c r="W1148" s="34"/>
      <c r="X1148" s="34"/>
    </row>
    <row r="1149" ht="15.75" customHeight="1">
      <c r="C1149" s="34"/>
      <c r="D1149" s="34"/>
      <c r="E1149" s="34"/>
      <c r="F1149" s="34"/>
      <c r="G1149" s="34"/>
      <c r="H1149" s="34"/>
      <c r="I1149" s="34"/>
      <c r="J1149" s="34"/>
      <c r="W1149" s="34"/>
      <c r="X1149" s="34"/>
    </row>
    <row r="1150" ht="15.75" customHeight="1">
      <c r="C1150" s="46"/>
      <c r="D1150" s="46"/>
      <c r="E1150" s="46"/>
      <c r="F1150" s="46"/>
      <c r="G1150" s="46"/>
      <c r="H1150" s="46"/>
      <c r="I1150" s="53"/>
      <c r="J1150" s="53"/>
      <c r="W1150" s="34"/>
      <c r="X1150" s="34"/>
    </row>
    <row r="1151" ht="15.75" customHeight="1">
      <c r="C1151" s="43"/>
      <c r="D1151" s="43"/>
      <c r="E1151" s="43"/>
      <c r="F1151" s="43"/>
      <c r="G1151" s="43"/>
      <c r="H1151" s="43"/>
      <c r="I1151" s="53"/>
      <c r="J1151" s="53"/>
      <c r="W1151" s="34"/>
      <c r="X1151" s="34"/>
    </row>
    <row r="1152" ht="15.75" customHeight="1">
      <c r="C1152" s="49"/>
      <c r="D1152" s="49"/>
      <c r="E1152" s="49"/>
      <c r="F1152" s="49"/>
      <c r="G1152" s="49"/>
      <c r="H1152" s="49"/>
      <c r="I1152" s="53"/>
      <c r="J1152" s="53"/>
      <c r="W1152" s="34"/>
      <c r="X1152" s="34"/>
    </row>
    <row r="1153" ht="15.75" customHeight="1">
      <c r="C1153" s="54"/>
      <c r="D1153" s="54"/>
      <c r="E1153" s="54"/>
      <c r="F1153" s="54"/>
      <c r="G1153" s="54"/>
      <c r="H1153" s="54"/>
      <c r="I1153" s="53"/>
      <c r="J1153" s="53"/>
      <c r="W1153" s="34"/>
      <c r="X1153" s="34"/>
    </row>
    <row r="1154" ht="15.75" customHeight="1">
      <c r="C1154" s="54"/>
      <c r="D1154" s="54"/>
      <c r="E1154" s="54"/>
      <c r="F1154" s="54"/>
      <c r="G1154" s="54"/>
      <c r="H1154" s="54"/>
      <c r="I1154" s="53"/>
      <c r="J1154" s="53"/>
      <c r="W1154" s="53"/>
      <c r="X1154" s="53"/>
    </row>
    <row r="1155" ht="15.75" customHeight="1">
      <c r="C1155" s="36"/>
      <c r="D1155" s="36"/>
      <c r="E1155" s="36"/>
      <c r="F1155" s="36"/>
      <c r="G1155" s="36"/>
      <c r="H1155" s="36"/>
      <c r="I1155" s="53"/>
      <c r="J1155" s="53"/>
      <c r="W1155" s="53"/>
      <c r="X1155" s="53"/>
    </row>
    <row r="1156" ht="15.75" customHeight="1">
      <c r="C1156" s="50"/>
      <c r="D1156" s="50"/>
      <c r="E1156" s="50"/>
      <c r="F1156" s="50"/>
      <c r="G1156" s="50"/>
      <c r="H1156" s="50"/>
      <c r="I1156" s="53"/>
      <c r="J1156" s="53"/>
      <c r="W1156" s="53"/>
      <c r="X1156" s="53"/>
    </row>
    <row r="1157" ht="15.75" customHeight="1">
      <c r="C1157" s="42"/>
      <c r="D1157" s="42"/>
      <c r="E1157" s="42"/>
      <c r="F1157" s="42"/>
      <c r="G1157" s="42"/>
      <c r="H1157" s="42"/>
      <c r="I1157" s="53"/>
      <c r="J1157" s="53"/>
      <c r="W1157" s="53"/>
      <c r="X1157" s="53"/>
    </row>
    <row r="1158" ht="15.75" customHeight="1">
      <c r="C1158" s="43"/>
      <c r="D1158" s="43"/>
      <c r="E1158" s="43"/>
      <c r="F1158" s="43"/>
      <c r="G1158" s="43"/>
      <c r="H1158" s="43"/>
      <c r="I1158" s="53"/>
      <c r="J1158" s="53"/>
      <c r="W1158" s="53"/>
      <c r="X1158" s="53"/>
    </row>
    <row r="1159" ht="15.75" customHeight="1">
      <c r="C1159" s="53"/>
      <c r="D1159" s="53"/>
      <c r="E1159" s="53"/>
      <c r="F1159" s="53"/>
      <c r="G1159" s="53"/>
      <c r="H1159" s="53"/>
      <c r="I1159" s="53"/>
      <c r="J1159" s="53"/>
      <c r="W1159" s="53"/>
      <c r="X1159" s="53"/>
    </row>
    <row r="1160" ht="15.75" customHeight="1">
      <c r="C1160" s="37"/>
      <c r="D1160" s="37"/>
      <c r="E1160" s="37"/>
      <c r="F1160" s="37"/>
      <c r="G1160" s="37"/>
      <c r="H1160" s="37"/>
      <c r="I1160" s="53"/>
      <c r="J1160" s="53"/>
      <c r="W1160" s="53"/>
      <c r="X1160" s="53"/>
    </row>
    <row r="1161" ht="15.75" customHeight="1">
      <c r="C1161" s="49"/>
      <c r="D1161" s="49"/>
      <c r="E1161" s="49"/>
      <c r="F1161" s="49"/>
      <c r="G1161" s="49"/>
      <c r="H1161" s="49"/>
      <c r="I1161" s="53"/>
      <c r="J1161" s="53"/>
      <c r="W1161" s="53"/>
      <c r="X1161" s="53"/>
    </row>
    <row r="1162" ht="15.75" customHeight="1">
      <c r="C1162" s="48"/>
      <c r="D1162" s="48"/>
      <c r="E1162" s="48"/>
      <c r="F1162" s="48"/>
      <c r="G1162" s="48"/>
      <c r="H1162" s="48"/>
      <c r="I1162" s="53"/>
      <c r="J1162" s="53"/>
      <c r="W1162" s="53"/>
      <c r="X1162" s="53"/>
    </row>
    <row r="1163" ht="15.75" customHeight="1">
      <c r="C1163" s="48"/>
      <c r="D1163" s="48"/>
      <c r="E1163" s="48"/>
      <c r="F1163" s="48"/>
      <c r="G1163" s="48"/>
      <c r="H1163" s="48"/>
      <c r="I1163" s="53"/>
      <c r="J1163" s="53"/>
      <c r="W1163" s="53"/>
      <c r="X1163" s="53"/>
    </row>
    <row r="1164" ht="15.75" customHeight="1">
      <c r="C1164" s="32"/>
      <c r="D1164" s="32"/>
      <c r="E1164" s="32"/>
      <c r="F1164" s="32"/>
      <c r="G1164" s="32"/>
      <c r="H1164" s="32"/>
      <c r="I1164" s="53"/>
      <c r="J1164" s="53"/>
      <c r="W1164" s="53"/>
      <c r="X1164" s="53"/>
    </row>
    <row r="1165" ht="15.75" customHeight="1">
      <c r="C1165" s="52"/>
      <c r="D1165" s="52"/>
      <c r="E1165" s="52"/>
      <c r="F1165" s="52"/>
      <c r="G1165" s="52"/>
      <c r="H1165" s="52"/>
      <c r="I1165" s="53"/>
      <c r="J1165" s="53"/>
      <c r="W1165" s="53"/>
      <c r="X1165" s="53"/>
    </row>
    <row r="1166" ht="15.75" customHeight="1">
      <c r="C1166" s="36"/>
      <c r="D1166" s="36"/>
      <c r="E1166" s="36"/>
      <c r="F1166" s="36"/>
      <c r="G1166" s="36"/>
      <c r="H1166" s="36"/>
      <c r="I1166" s="53"/>
      <c r="J1166" s="53"/>
      <c r="W1166" s="53"/>
      <c r="X1166" s="53"/>
    </row>
    <row r="1167" ht="15.75" customHeight="1">
      <c r="C1167" s="52"/>
      <c r="D1167" s="52"/>
      <c r="E1167" s="52"/>
      <c r="F1167" s="52"/>
      <c r="G1167" s="52"/>
      <c r="H1167" s="52"/>
      <c r="I1167" s="53"/>
      <c r="J1167" s="53"/>
      <c r="W1167" s="53"/>
      <c r="X1167" s="53"/>
    </row>
    <row r="1168" ht="15.75" customHeight="1">
      <c r="C1168" s="46"/>
      <c r="D1168" s="46"/>
      <c r="E1168" s="46"/>
      <c r="F1168" s="46"/>
      <c r="G1168" s="46"/>
      <c r="H1168" s="46"/>
      <c r="I1168" s="53"/>
      <c r="J1168" s="53"/>
      <c r="W1168" s="53"/>
      <c r="X1168" s="53"/>
    </row>
    <row r="1169" ht="15.75" customHeight="1">
      <c r="C1169" s="52"/>
      <c r="D1169" s="52"/>
      <c r="E1169" s="52"/>
      <c r="F1169" s="52"/>
      <c r="G1169" s="52"/>
      <c r="H1169" s="52"/>
      <c r="I1169" s="53"/>
      <c r="J1169" s="53"/>
      <c r="W1169" s="53"/>
      <c r="X1169" s="53"/>
    </row>
    <row r="1170" ht="15.75" customHeight="1">
      <c r="C1170" s="49"/>
      <c r="D1170" s="49"/>
      <c r="E1170" s="49"/>
      <c r="F1170" s="49"/>
      <c r="G1170" s="49"/>
      <c r="H1170" s="49"/>
      <c r="I1170" s="53"/>
      <c r="J1170" s="53"/>
      <c r="W1170" s="53"/>
      <c r="X1170" s="53"/>
    </row>
    <row r="1171" ht="15.75" customHeight="1">
      <c r="C1171" s="48"/>
      <c r="D1171" s="48"/>
      <c r="E1171" s="48"/>
      <c r="F1171" s="48"/>
      <c r="G1171" s="48"/>
      <c r="H1171" s="48"/>
      <c r="I1171" s="53"/>
      <c r="J1171" s="53"/>
      <c r="W1171" s="53"/>
      <c r="X1171" s="53"/>
    </row>
    <row r="1172" ht="15.75" customHeight="1">
      <c r="C1172" s="32"/>
      <c r="D1172" s="32"/>
      <c r="E1172" s="32"/>
      <c r="F1172" s="32"/>
      <c r="G1172" s="32"/>
      <c r="H1172" s="32"/>
      <c r="I1172" s="53"/>
      <c r="J1172" s="53"/>
      <c r="W1172" s="53"/>
      <c r="X1172" s="53"/>
    </row>
    <row r="1173" ht="15.75" customHeight="1">
      <c r="C1173" s="37"/>
      <c r="D1173" s="37"/>
      <c r="E1173" s="37"/>
      <c r="F1173" s="37"/>
      <c r="G1173" s="37"/>
      <c r="H1173" s="37"/>
      <c r="I1173" s="53"/>
      <c r="J1173" s="53"/>
      <c r="W1173" s="53"/>
      <c r="X1173" s="53"/>
    </row>
    <row r="1174" ht="15.75" customHeight="1">
      <c r="C1174" s="45"/>
      <c r="D1174" s="45"/>
      <c r="E1174" s="45"/>
      <c r="F1174" s="45"/>
      <c r="G1174" s="45"/>
      <c r="H1174" s="45"/>
      <c r="I1174" s="53"/>
      <c r="J1174" s="53"/>
      <c r="W1174" s="53"/>
      <c r="X1174" s="53"/>
    </row>
    <row r="1175" ht="15.75" customHeight="1">
      <c r="C1175" s="36"/>
      <c r="D1175" s="36"/>
      <c r="E1175" s="36"/>
      <c r="F1175" s="36"/>
      <c r="G1175" s="36"/>
      <c r="H1175" s="36"/>
      <c r="I1175" s="53"/>
      <c r="J1175" s="53"/>
      <c r="W1175" s="53"/>
      <c r="X1175" s="53"/>
    </row>
    <row r="1176" ht="15.75" customHeight="1">
      <c r="C1176" s="52"/>
      <c r="D1176" s="52"/>
      <c r="E1176" s="52"/>
      <c r="F1176" s="52"/>
      <c r="G1176" s="52"/>
      <c r="H1176" s="52"/>
      <c r="I1176" s="53"/>
      <c r="J1176" s="53"/>
      <c r="W1176" s="53"/>
      <c r="X1176" s="53"/>
    </row>
    <row r="1177" ht="15.75" customHeight="1">
      <c r="C1177" s="45"/>
      <c r="D1177" s="45"/>
      <c r="E1177" s="45"/>
      <c r="F1177" s="45"/>
      <c r="G1177" s="45"/>
      <c r="H1177" s="45"/>
      <c r="I1177" s="53"/>
      <c r="J1177" s="53"/>
      <c r="W1177" s="53"/>
      <c r="X1177" s="53"/>
    </row>
    <row r="1178" ht="15.75" customHeight="1">
      <c r="C1178" s="50"/>
      <c r="D1178" s="50"/>
      <c r="E1178" s="50"/>
      <c r="F1178" s="50"/>
      <c r="G1178" s="50"/>
      <c r="H1178" s="50"/>
      <c r="I1178" s="53"/>
      <c r="J1178" s="53"/>
      <c r="W1178" s="53"/>
      <c r="X1178" s="53"/>
    </row>
    <row r="1179" ht="15.75" customHeight="1">
      <c r="C1179" s="49"/>
      <c r="D1179" s="49"/>
      <c r="E1179" s="49"/>
      <c r="F1179" s="49"/>
      <c r="G1179" s="49"/>
      <c r="H1179" s="49"/>
      <c r="I1179" s="53"/>
      <c r="J1179" s="53"/>
      <c r="W1179" s="53"/>
      <c r="X1179" s="53"/>
    </row>
    <row r="1180" ht="15.75" customHeight="1">
      <c r="C1180" s="42"/>
      <c r="D1180" s="42"/>
      <c r="E1180" s="42"/>
      <c r="F1180" s="42"/>
      <c r="G1180" s="42"/>
      <c r="H1180" s="42"/>
      <c r="I1180" s="53"/>
      <c r="J1180" s="53"/>
      <c r="W1180" s="53"/>
      <c r="X1180" s="53"/>
    </row>
    <row r="1181" ht="15.75" customHeight="1">
      <c r="C1181" s="37"/>
      <c r="D1181" s="37"/>
      <c r="E1181" s="37"/>
      <c r="F1181" s="37"/>
      <c r="G1181" s="37"/>
      <c r="H1181" s="37"/>
      <c r="I1181" s="53"/>
      <c r="J1181" s="53"/>
      <c r="W1181" s="53"/>
      <c r="X1181" s="53"/>
    </row>
    <row r="1182" ht="15.75" customHeight="1">
      <c r="C1182" s="48"/>
      <c r="D1182" s="48"/>
      <c r="E1182" s="48"/>
      <c r="F1182" s="48"/>
      <c r="G1182" s="48"/>
      <c r="H1182" s="48"/>
      <c r="I1182" s="53"/>
      <c r="J1182" s="53"/>
      <c r="W1182" s="53"/>
      <c r="X1182" s="53"/>
    </row>
    <row r="1183" ht="15.75" customHeight="1">
      <c r="C1183" s="38"/>
      <c r="D1183" s="38"/>
      <c r="E1183" s="38"/>
      <c r="F1183" s="38"/>
      <c r="G1183" s="38"/>
      <c r="H1183" s="38"/>
      <c r="I1183" s="53"/>
      <c r="J1183" s="53"/>
      <c r="W1183" s="53"/>
      <c r="X1183" s="53"/>
    </row>
    <row r="1184" ht="15.75" customHeight="1">
      <c r="C1184" s="36"/>
      <c r="D1184" s="36"/>
      <c r="E1184" s="36"/>
      <c r="F1184" s="36"/>
      <c r="G1184" s="36"/>
      <c r="H1184" s="36"/>
      <c r="I1184" s="53"/>
      <c r="J1184" s="53"/>
      <c r="W1184" s="53"/>
      <c r="X1184" s="53"/>
    </row>
    <row r="1185" ht="15.75" customHeight="1">
      <c r="C1185" s="41"/>
      <c r="D1185" s="41"/>
      <c r="E1185" s="41"/>
      <c r="F1185" s="41"/>
      <c r="G1185" s="41"/>
      <c r="H1185" s="41"/>
      <c r="I1185" s="53"/>
      <c r="J1185" s="53"/>
      <c r="W1185" s="53"/>
      <c r="X1185" s="53"/>
    </row>
    <row r="1186" ht="15.75" customHeight="1">
      <c r="C1186" s="53"/>
      <c r="D1186" s="53"/>
      <c r="E1186" s="53"/>
      <c r="F1186" s="53"/>
      <c r="G1186" s="53"/>
      <c r="H1186" s="53"/>
      <c r="I1186" s="53"/>
      <c r="J1186" s="53"/>
      <c r="W1186" s="53"/>
      <c r="X1186" s="53"/>
    </row>
    <row r="1187" ht="15.75" customHeight="1">
      <c r="C1187" s="37"/>
      <c r="D1187" s="37"/>
      <c r="E1187" s="37"/>
      <c r="F1187" s="37"/>
      <c r="G1187" s="37"/>
      <c r="H1187" s="37"/>
      <c r="I1187" s="53"/>
      <c r="J1187" s="53"/>
      <c r="W1187" s="53"/>
      <c r="X1187" s="53"/>
    </row>
    <row r="1188" ht="15.75" customHeight="1">
      <c r="C1188" s="37"/>
      <c r="D1188" s="37"/>
      <c r="E1188" s="37"/>
      <c r="F1188" s="37"/>
      <c r="G1188" s="37"/>
      <c r="H1188" s="37"/>
      <c r="I1188" s="53"/>
      <c r="J1188" s="53"/>
      <c r="W1188" s="53"/>
      <c r="X1188" s="53"/>
    </row>
    <row r="1189" ht="15.75" customHeight="1">
      <c r="C1189" s="46"/>
      <c r="D1189" s="46"/>
      <c r="E1189" s="46"/>
      <c r="F1189" s="46"/>
      <c r="G1189" s="46"/>
      <c r="H1189" s="46"/>
      <c r="I1189" s="53"/>
      <c r="J1189" s="53"/>
      <c r="W1189" s="53"/>
      <c r="X1189" s="53"/>
    </row>
    <row r="1190" ht="15.75" customHeight="1">
      <c r="C1190" s="41"/>
      <c r="D1190" s="41"/>
      <c r="E1190" s="41"/>
      <c r="F1190" s="41"/>
      <c r="G1190" s="41"/>
      <c r="H1190" s="41"/>
      <c r="I1190" s="53"/>
      <c r="J1190" s="53"/>
      <c r="W1190" s="53"/>
      <c r="X1190" s="53"/>
    </row>
    <row r="1191" ht="15.75" customHeight="1">
      <c r="C1191" s="43"/>
      <c r="D1191" s="43"/>
      <c r="E1191" s="43"/>
      <c r="F1191" s="43"/>
      <c r="G1191" s="43"/>
      <c r="H1191" s="43"/>
      <c r="I1191" s="53"/>
      <c r="J1191" s="53"/>
      <c r="W1191" s="53"/>
      <c r="X1191" s="53"/>
    </row>
    <row r="1192" ht="15.75" customHeight="1">
      <c r="C1192" s="52"/>
      <c r="D1192" s="52"/>
      <c r="E1192" s="52"/>
      <c r="F1192" s="52"/>
      <c r="G1192" s="52"/>
      <c r="H1192" s="52"/>
      <c r="I1192" s="53"/>
      <c r="J1192" s="53"/>
      <c r="W1192" s="53"/>
      <c r="X1192" s="53"/>
    </row>
    <row r="1193" ht="15.75" customHeight="1">
      <c r="C1193" s="35"/>
      <c r="D1193" s="35"/>
      <c r="E1193" s="35"/>
      <c r="F1193" s="35"/>
      <c r="G1193" s="35"/>
      <c r="H1193" s="35"/>
      <c r="I1193" s="53"/>
      <c r="J1193" s="53"/>
      <c r="W1193" s="53"/>
      <c r="X1193" s="53"/>
    </row>
    <row r="1194" ht="15.75" customHeight="1">
      <c r="C1194" s="51"/>
      <c r="D1194" s="51"/>
      <c r="E1194" s="51"/>
      <c r="F1194" s="51"/>
      <c r="G1194" s="51"/>
      <c r="H1194" s="51"/>
      <c r="I1194" s="53"/>
      <c r="J1194" s="53"/>
      <c r="W1194" s="53"/>
      <c r="X1194" s="53"/>
    </row>
    <row r="1195" ht="15.75" customHeight="1">
      <c r="C1195" s="32"/>
      <c r="D1195" s="32"/>
      <c r="E1195" s="32"/>
      <c r="F1195" s="32"/>
      <c r="G1195" s="32"/>
      <c r="H1195" s="32"/>
      <c r="I1195" s="53"/>
      <c r="J1195" s="53"/>
      <c r="W1195" s="53"/>
      <c r="X1195" s="53"/>
    </row>
    <row r="1196" ht="15.75" customHeight="1">
      <c r="C1196" s="35"/>
      <c r="D1196" s="35"/>
      <c r="E1196" s="35"/>
      <c r="F1196" s="35"/>
      <c r="G1196" s="35"/>
      <c r="H1196" s="35"/>
      <c r="I1196" s="53"/>
      <c r="J1196" s="53"/>
      <c r="W1196" s="53"/>
      <c r="X1196" s="53"/>
    </row>
    <row r="1197" ht="15.75" customHeight="1">
      <c r="C1197" s="34"/>
      <c r="D1197" s="34"/>
      <c r="E1197" s="34"/>
      <c r="F1197" s="34"/>
      <c r="G1197" s="34"/>
      <c r="H1197" s="34"/>
      <c r="I1197" s="53"/>
      <c r="J1197" s="53"/>
      <c r="W1197" s="53"/>
      <c r="X1197" s="53"/>
    </row>
    <row r="1198" ht="15.75" customHeight="1">
      <c r="C1198" s="37"/>
      <c r="D1198" s="37"/>
      <c r="E1198" s="37"/>
      <c r="F1198" s="37"/>
      <c r="G1198" s="37"/>
      <c r="H1198" s="37"/>
      <c r="I1198" s="53"/>
      <c r="J1198" s="53"/>
      <c r="W1198" s="53"/>
      <c r="X1198" s="53"/>
    </row>
    <row r="1199" ht="15.75" customHeight="1">
      <c r="C1199" s="37"/>
      <c r="D1199" s="37"/>
      <c r="E1199" s="37"/>
      <c r="F1199" s="37"/>
      <c r="G1199" s="37"/>
      <c r="H1199" s="37"/>
      <c r="I1199" s="53"/>
      <c r="J1199" s="53"/>
      <c r="W1199" s="53"/>
      <c r="X1199" s="53"/>
    </row>
    <row r="1200" ht="15.75" customHeight="1">
      <c r="C1200" s="43"/>
      <c r="D1200" s="43"/>
      <c r="E1200" s="43"/>
      <c r="F1200" s="43"/>
      <c r="G1200" s="43"/>
      <c r="H1200" s="43"/>
      <c r="I1200" s="53"/>
      <c r="J1200" s="53"/>
      <c r="W1200" s="53"/>
      <c r="X1200" s="53"/>
    </row>
    <row r="1201" ht="15.75" customHeight="1">
      <c r="C1201" s="45"/>
      <c r="D1201" s="45"/>
      <c r="E1201" s="45"/>
      <c r="F1201" s="45"/>
      <c r="G1201" s="45"/>
      <c r="H1201" s="45"/>
      <c r="I1201" s="53"/>
      <c r="J1201" s="53"/>
      <c r="W1201" s="53"/>
      <c r="X1201" s="53"/>
    </row>
    <row r="1202" ht="15.75" customHeight="1">
      <c r="C1202" s="46"/>
      <c r="D1202" s="46"/>
      <c r="E1202" s="46"/>
      <c r="F1202" s="46"/>
      <c r="G1202" s="46"/>
      <c r="H1202" s="46"/>
      <c r="I1202" s="53"/>
      <c r="J1202" s="53"/>
      <c r="W1202" s="53"/>
      <c r="X1202" s="53"/>
    </row>
    <row r="1203" ht="15.75" customHeight="1">
      <c r="C1203" s="52"/>
      <c r="D1203" s="52"/>
      <c r="E1203" s="52"/>
      <c r="F1203" s="52"/>
      <c r="G1203" s="52"/>
      <c r="H1203" s="52"/>
      <c r="I1203" s="53"/>
      <c r="J1203" s="53"/>
      <c r="W1203" s="53"/>
      <c r="X1203" s="53"/>
    </row>
    <row r="1204" ht="15.75" customHeight="1">
      <c r="C1204" s="34"/>
      <c r="D1204" s="34"/>
      <c r="E1204" s="34"/>
      <c r="F1204" s="34"/>
      <c r="G1204" s="34"/>
      <c r="H1204" s="34"/>
      <c r="I1204" s="53"/>
      <c r="J1204" s="53"/>
      <c r="W1204" s="53"/>
      <c r="X1204" s="53"/>
    </row>
    <row r="1205" ht="15.75" customHeight="1">
      <c r="C1205" s="52"/>
      <c r="D1205" s="52"/>
      <c r="E1205" s="52"/>
      <c r="F1205" s="52"/>
      <c r="G1205" s="52"/>
      <c r="H1205" s="52"/>
      <c r="I1205" s="53"/>
      <c r="J1205" s="53"/>
      <c r="W1205" s="53"/>
      <c r="X1205" s="53"/>
    </row>
    <row r="1206" ht="15.75" customHeight="1">
      <c r="C1206" s="48"/>
      <c r="D1206" s="48"/>
      <c r="E1206" s="48"/>
      <c r="F1206" s="48"/>
      <c r="G1206" s="48"/>
      <c r="H1206" s="48"/>
      <c r="I1206" s="53"/>
      <c r="J1206" s="53"/>
      <c r="W1206" s="53"/>
      <c r="X1206" s="53"/>
    </row>
    <row r="1207" ht="15.75" customHeight="1">
      <c r="C1207" s="35"/>
      <c r="D1207" s="35"/>
      <c r="E1207" s="35"/>
      <c r="F1207" s="35"/>
      <c r="G1207" s="35"/>
      <c r="H1207" s="35"/>
      <c r="I1207" s="53"/>
      <c r="J1207" s="53"/>
      <c r="W1207" s="53"/>
      <c r="X1207" s="53"/>
    </row>
    <row r="1208" ht="15.75" customHeight="1">
      <c r="C1208" s="51"/>
      <c r="D1208" s="51"/>
      <c r="E1208" s="51"/>
      <c r="F1208" s="51"/>
      <c r="G1208" s="51"/>
      <c r="H1208" s="51"/>
      <c r="I1208" s="53"/>
      <c r="J1208" s="53"/>
      <c r="W1208" s="53"/>
      <c r="X1208" s="53"/>
    </row>
    <row r="1209" ht="15.75" customHeight="1">
      <c r="C1209" s="38"/>
      <c r="D1209" s="38"/>
      <c r="E1209" s="38"/>
      <c r="F1209" s="38"/>
      <c r="G1209" s="38"/>
      <c r="H1209" s="38"/>
      <c r="I1209" s="53"/>
      <c r="J1209" s="53"/>
      <c r="W1209" s="53"/>
      <c r="X1209" s="53"/>
    </row>
    <row r="1210" ht="15.75" customHeight="1">
      <c r="C1210" s="48"/>
      <c r="D1210" s="48"/>
      <c r="E1210" s="48"/>
      <c r="F1210" s="48"/>
      <c r="G1210" s="48"/>
      <c r="H1210" s="48"/>
      <c r="I1210" s="53"/>
      <c r="J1210" s="53"/>
      <c r="W1210" s="53"/>
      <c r="X1210" s="53"/>
    </row>
    <row r="1211" ht="15.75" customHeight="1">
      <c r="C1211" s="46"/>
      <c r="D1211" s="46"/>
      <c r="E1211" s="46"/>
      <c r="F1211" s="46"/>
      <c r="G1211" s="46"/>
      <c r="H1211" s="46"/>
      <c r="I1211" s="53"/>
      <c r="J1211" s="53"/>
      <c r="W1211" s="53"/>
      <c r="X1211" s="53"/>
    </row>
    <row r="1212" ht="15.75" customHeight="1">
      <c r="C1212" s="48"/>
      <c r="D1212" s="48"/>
      <c r="E1212" s="48"/>
      <c r="F1212" s="48"/>
      <c r="G1212" s="48"/>
      <c r="H1212" s="48"/>
      <c r="I1212" s="53"/>
      <c r="J1212" s="53"/>
      <c r="W1212" s="53"/>
      <c r="X1212" s="53"/>
    </row>
    <row r="1213" ht="15.75" customHeight="1">
      <c r="C1213" s="35"/>
      <c r="D1213" s="35"/>
      <c r="E1213" s="35"/>
      <c r="F1213" s="35"/>
      <c r="G1213" s="35"/>
      <c r="H1213" s="35"/>
      <c r="I1213" s="53"/>
      <c r="J1213" s="53"/>
      <c r="W1213" s="53"/>
      <c r="X1213" s="53"/>
    </row>
    <row r="1214" ht="15.75" customHeight="1">
      <c r="C1214" s="34"/>
      <c r="D1214" s="34"/>
      <c r="E1214" s="34"/>
      <c r="F1214" s="34"/>
      <c r="G1214" s="34"/>
      <c r="H1214" s="34"/>
      <c r="I1214" s="53"/>
      <c r="J1214" s="53"/>
      <c r="W1214" s="53"/>
      <c r="X1214" s="53"/>
    </row>
    <row r="1215" ht="15.75" customHeight="1">
      <c r="C1215" s="43"/>
      <c r="D1215" s="43"/>
      <c r="E1215" s="43"/>
      <c r="F1215" s="43"/>
      <c r="G1215" s="43"/>
      <c r="H1215" s="43"/>
      <c r="I1215" s="53"/>
      <c r="J1215" s="53"/>
      <c r="W1215" s="53"/>
      <c r="X1215" s="53"/>
    </row>
    <row r="1216" ht="15.75" customHeight="1">
      <c r="C1216" s="50"/>
      <c r="D1216" s="50"/>
      <c r="E1216" s="50"/>
      <c r="F1216" s="50"/>
      <c r="G1216" s="50"/>
      <c r="H1216" s="50"/>
      <c r="I1216" s="53"/>
      <c r="J1216" s="53"/>
      <c r="W1216" s="53"/>
      <c r="X1216" s="53"/>
    </row>
    <row r="1217" ht="15.75" customHeight="1">
      <c r="C1217" s="50"/>
      <c r="D1217" s="50"/>
      <c r="E1217" s="50"/>
      <c r="F1217" s="50"/>
      <c r="G1217" s="50"/>
      <c r="H1217" s="50"/>
      <c r="I1217" s="49"/>
      <c r="J1217" s="49"/>
      <c r="W1217" s="53"/>
      <c r="X1217" s="53"/>
    </row>
    <row r="1218" ht="15.75" customHeight="1">
      <c r="C1218" s="53"/>
      <c r="D1218" s="53"/>
      <c r="E1218" s="53"/>
      <c r="F1218" s="53"/>
      <c r="G1218" s="53"/>
      <c r="H1218" s="53"/>
      <c r="I1218" s="49"/>
      <c r="J1218" s="49"/>
      <c r="W1218" s="53"/>
      <c r="X1218" s="53"/>
    </row>
    <row r="1219" ht="15.75" customHeight="1">
      <c r="C1219" s="53"/>
      <c r="D1219" s="53"/>
      <c r="E1219" s="53"/>
      <c r="F1219" s="53"/>
      <c r="G1219" s="53"/>
      <c r="H1219" s="53"/>
      <c r="I1219" s="49"/>
      <c r="J1219" s="49"/>
      <c r="W1219" s="53"/>
      <c r="X1219" s="53"/>
    </row>
    <row r="1220" ht="15.75" customHeight="1">
      <c r="C1220" s="43"/>
      <c r="D1220" s="43"/>
      <c r="E1220" s="43"/>
      <c r="F1220" s="43"/>
      <c r="G1220" s="43"/>
      <c r="H1220" s="43"/>
      <c r="I1220" s="49"/>
      <c r="J1220" s="49"/>
      <c r="W1220" s="53"/>
      <c r="X1220" s="53"/>
    </row>
    <row r="1221" ht="15.75" customHeight="1">
      <c r="C1221" s="34"/>
      <c r="D1221" s="34"/>
      <c r="E1221" s="34"/>
      <c r="F1221" s="34"/>
      <c r="G1221" s="34"/>
      <c r="H1221" s="34"/>
      <c r="I1221" s="49"/>
      <c r="J1221" s="49"/>
      <c r="W1221" s="49"/>
      <c r="X1221" s="49"/>
    </row>
    <row r="1222" ht="15.75" customHeight="1">
      <c r="C1222" s="53"/>
      <c r="D1222" s="53"/>
      <c r="E1222" s="53"/>
      <c r="F1222" s="53"/>
      <c r="G1222" s="53"/>
      <c r="H1222" s="53"/>
      <c r="I1222" s="49"/>
      <c r="J1222" s="49"/>
      <c r="W1222" s="49"/>
      <c r="X1222" s="49"/>
    </row>
    <row r="1223" ht="15.75" customHeight="1">
      <c r="C1223" s="34"/>
      <c r="D1223" s="34"/>
      <c r="E1223" s="34"/>
      <c r="F1223" s="34"/>
      <c r="G1223" s="34"/>
      <c r="H1223" s="34"/>
      <c r="I1223" s="49"/>
      <c r="J1223" s="49"/>
      <c r="W1223" s="49"/>
      <c r="X1223" s="49"/>
    </row>
    <row r="1224" ht="15.75" customHeight="1">
      <c r="C1224" s="39"/>
      <c r="D1224" s="39"/>
      <c r="E1224" s="39"/>
      <c r="F1224" s="39"/>
      <c r="G1224" s="39"/>
      <c r="H1224" s="39"/>
      <c r="I1224" s="49"/>
      <c r="J1224" s="49"/>
      <c r="W1224" s="49"/>
      <c r="X1224" s="49"/>
    </row>
    <row r="1225" ht="15.75" customHeight="1">
      <c r="C1225" s="53"/>
      <c r="D1225" s="53"/>
      <c r="E1225" s="53"/>
      <c r="F1225" s="53"/>
      <c r="G1225" s="53"/>
      <c r="H1225" s="53"/>
      <c r="I1225" s="49"/>
      <c r="J1225" s="49"/>
      <c r="W1225" s="49"/>
      <c r="X1225" s="49"/>
    </row>
    <row r="1226" ht="15.75" customHeight="1">
      <c r="C1226" s="48"/>
      <c r="D1226" s="48"/>
      <c r="E1226" s="48"/>
      <c r="F1226" s="48"/>
      <c r="G1226" s="48"/>
      <c r="H1226" s="48"/>
      <c r="I1226" s="49"/>
      <c r="J1226" s="49"/>
      <c r="W1226" s="49"/>
      <c r="X1226" s="49"/>
    </row>
    <row r="1227" ht="15.75" customHeight="1">
      <c r="C1227" s="53"/>
      <c r="D1227" s="53"/>
      <c r="E1227" s="53"/>
      <c r="F1227" s="53"/>
      <c r="G1227" s="53"/>
      <c r="H1227" s="53"/>
      <c r="I1227" s="49"/>
      <c r="J1227" s="49"/>
      <c r="W1227" s="49"/>
      <c r="X1227" s="49"/>
    </row>
    <row r="1228" ht="15.75" customHeight="1">
      <c r="C1228" s="46"/>
      <c r="D1228" s="46"/>
      <c r="E1228" s="46"/>
      <c r="F1228" s="46"/>
      <c r="G1228" s="46"/>
      <c r="H1228" s="46"/>
      <c r="I1228" s="49"/>
      <c r="J1228" s="49"/>
      <c r="W1228" s="49"/>
      <c r="X1228" s="49"/>
    </row>
    <row r="1229" ht="15.75" customHeight="1">
      <c r="C1229" s="53"/>
      <c r="D1229" s="53"/>
      <c r="E1229" s="53"/>
      <c r="F1229" s="53"/>
      <c r="G1229" s="53"/>
      <c r="H1229" s="53"/>
      <c r="I1229" s="49"/>
      <c r="J1229" s="49"/>
      <c r="W1229" s="49"/>
      <c r="X1229" s="49"/>
    </row>
    <row r="1230" ht="15.75" customHeight="1">
      <c r="C1230" s="45"/>
      <c r="D1230" s="45"/>
      <c r="E1230" s="45"/>
      <c r="F1230" s="45"/>
      <c r="G1230" s="45"/>
      <c r="H1230" s="45"/>
      <c r="I1230" s="49"/>
      <c r="J1230" s="49"/>
      <c r="W1230" s="49"/>
      <c r="X1230" s="49"/>
    </row>
    <row r="1231" ht="15.75" customHeight="1">
      <c r="C1231" s="34"/>
      <c r="D1231" s="34"/>
      <c r="E1231" s="34"/>
      <c r="F1231" s="34"/>
      <c r="G1231" s="34"/>
      <c r="H1231" s="34"/>
      <c r="I1231" s="49"/>
      <c r="J1231" s="49"/>
      <c r="W1231" s="49"/>
      <c r="X1231" s="49"/>
    </row>
    <row r="1232" ht="15.75" customHeight="1">
      <c r="C1232" s="36"/>
      <c r="D1232" s="36"/>
      <c r="E1232" s="36"/>
      <c r="F1232" s="36"/>
      <c r="G1232" s="36"/>
      <c r="H1232" s="36"/>
      <c r="I1232" s="49"/>
      <c r="J1232" s="49"/>
      <c r="W1232" s="49"/>
      <c r="X1232" s="49"/>
    </row>
    <row r="1233" ht="15.75" customHeight="1">
      <c r="C1233" s="51"/>
      <c r="D1233" s="51"/>
      <c r="E1233" s="51"/>
      <c r="F1233" s="51"/>
      <c r="G1233" s="51"/>
      <c r="H1233" s="51"/>
      <c r="I1233" s="49"/>
      <c r="J1233" s="49"/>
      <c r="W1233" s="49"/>
      <c r="X1233" s="49"/>
    </row>
    <row r="1234" ht="15.75" customHeight="1">
      <c r="C1234" s="46"/>
      <c r="D1234" s="46"/>
      <c r="E1234" s="46"/>
      <c r="F1234" s="46"/>
      <c r="G1234" s="46"/>
      <c r="H1234" s="46"/>
      <c r="I1234" s="49"/>
      <c r="J1234" s="49"/>
      <c r="W1234" s="49"/>
      <c r="X1234" s="49"/>
    </row>
    <row r="1235" ht="15.75" customHeight="1">
      <c r="C1235" s="39"/>
      <c r="D1235" s="39"/>
      <c r="E1235" s="39"/>
      <c r="F1235" s="39"/>
      <c r="G1235" s="39"/>
      <c r="H1235" s="39"/>
      <c r="I1235" s="49"/>
      <c r="J1235" s="49"/>
      <c r="W1235" s="49"/>
      <c r="X1235" s="49"/>
    </row>
    <row r="1236" ht="15.75" customHeight="1">
      <c r="C1236" s="43"/>
      <c r="D1236" s="43"/>
      <c r="E1236" s="43"/>
      <c r="F1236" s="43"/>
      <c r="G1236" s="43"/>
      <c r="H1236" s="43"/>
      <c r="I1236" s="49"/>
      <c r="J1236" s="49"/>
      <c r="W1236" s="49"/>
      <c r="X1236" s="49"/>
    </row>
    <row r="1237" ht="15.75" customHeight="1">
      <c r="C1237" s="50"/>
      <c r="D1237" s="50"/>
      <c r="E1237" s="50"/>
      <c r="F1237" s="50"/>
      <c r="G1237" s="50"/>
      <c r="H1237" s="50"/>
      <c r="I1237" s="49"/>
      <c r="J1237" s="49"/>
      <c r="W1237" s="49"/>
      <c r="X1237" s="49"/>
    </row>
    <row r="1238" ht="15.75" customHeight="1">
      <c r="C1238" s="38"/>
      <c r="D1238" s="38"/>
      <c r="E1238" s="38"/>
      <c r="F1238" s="38"/>
      <c r="G1238" s="38"/>
      <c r="H1238" s="38"/>
      <c r="I1238" s="49"/>
      <c r="J1238" s="49"/>
      <c r="W1238" s="49"/>
      <c r="X1238" s="49"/>
    </row>
    <row r="1239" ht="15.75" customHeight="1">
      <c r="C1239" s="45"/>
      <c r="D1239" s="45"/>
      <c r="E1239" s="45"/>
      <c r="F1239" s="45"/>
      <c r="G1239" s="45"/>
      <c r="H1239" s="45"/>
      <c r="I1239" s="49"/>
      <c r="J1239" s="49"/>
      <c r="W1239" s="49"/>
      <c r="X1239" s="49"/>
    </row>
    <row r="1240" ht="15.75" customHeight="1">
      <c r="C1240" s="34"/>
      <c r="D1240" s="34"/>
      <c r="E1240" s="34"/>
      <c r="F1240" s="34"/>
      <c r="G1240" s="34"/>
      <c r="H1240" s="34"/>
      <c r="I1240" s="49"/>
      <c r="J1240" s="49"/>
      <c r="W1240" s="49"/>
      <c r="X1240" s="49"/>
    </row>
    <row r="1241" ht="15.75" customHeight="1">
      <c r="C1241" s="45"/>
      <c r="D1241" s="45"/>
      <c r="E1241" s="45"/>
      <c r="F1241" s="45"/>
      <c r="G1241" s="45"/>
      <c r="H1241" s="45"/>
      <c r="I1241" s="49"/>
      <c r="J1241" s="49"/>
      <c r="W1241" s="49"/>
      <c r="X1241" s="49"/>
    </row>
    <row r="1242" ht="15.75" customHeight="1">
      <c r="C1242" s="48"/>
      <c r="D1242" s="48"/>
      <c r="E1242" s="48"/>
      <c r="F1242" s="48"/>
      <c r="G1242" s="48"/>
      <c r="H1242" s="48"/>
      <c r="I1242" s="49"/>
      <c r="J1242" s="49"/>
      <c r="W1242" s="49"/>
      <c r="X1242" s="49"/>
    </row>
    <row r="1243" ht="15.75" customHeight="1">
      <c r="C1243" s="52"/>
      <c r="D1243" s="52"/>
      <c r="E1243" s="52"/>
      <c r="F1243" s="52"/>
      <c r="G1243" s="52"/>
      <c r="H1243" s="52"/>
      <c r="I1243" s="49"/>
      <c r="J1243" s="49"/>
      <c r="W1243" s="49"/>
      <c r="X1243" s="49"/>
    </row>
    <row r="1244" ht="15.75" customHeight="1">
      <c r="C1244" s="54"/>
      <c r="D1244" s="54"/>
      <c r="E1244" s="54"/>
      <c r="F1244" s="54"/>
      <c r="G1244" s="54"/>
      <c r="H1244" s="54"/>
      <c r="I1244" s="49"/>
      <c r="J1244" s="49"/>
      <c r="W1244" s="49"/>
      <c r="X1244" s="49"/>
    </row>
    <row r="1245" ht="15.75" customHeight="1">
      <c r="C1245" s="45"/>
      <c r="D1245" s="45"/>
      <c r="E1245" s="45"/>
      <c r="F1245" s="45"/>
      <c r="G1245" s="45"/>
      <c r="H1245" s="45"/>
      <c r="I1245" s="49"/>
      <c r="J1245" s="49"/>
      <c r="W1245" s="49"/>
      <c r="X1245" s="49"/>
    </row>
    <row r="1246" ht="15.75" customHeight="1">
      <c r="C1246" s="40"/>
      <c r="D1246" s="40"/>
      <c r="E1246" s="40"/>
      <c r="F1246" s="40"/>
      <c r="G1246" s="40"/>
      <c r="H1246" s="40"/>
      <c r="I1246" s="49"/>
      <c r="J1246" s="49"/>
      <c r="W1246" s="49"/>
      <c r="X1246" s="49"/>
    </row>
    <row r="1247" ht="15.75" customHeight="1">
      <c r="C1247" s="36"/>
      <c r="D1247" s="36"/>
      <c r="E1247" s="36"/>
      <c r="F1247" s="36"/>
      <c r="G1247" s="36"/>
      <c r="H1247" s="36"/>
      <c r="I1247" s="49"/>
      <c r="J1247" s="49"/>
      <c r="W1247" s="49"/>
      <c r="X1247" s="49"/>
    </row>
    <row r="1248" ht="15.75" customHeight="1">
      <c r="C1248" s="37"/>
      <c r="D1248" s="37"/>
      <c r="E1248" s="37"/>
      <c r="F1248" s="37"/>
      <c r="G1248" s="37"/>
      <c r="H1248" s="37"/>
      <c r="I1248" s="49"/>
      <c r="J1248" s="49"/>
      <c r="W1248" s="49"/>
      <c r="X1248" s="49"/>
    </row>
    <row r="1249" ht="15.75" customHeight="1">
      <c r="C1249" s="50"/>
      <c r="D1249" s="50"/>
      <c r="E1249" s="50"/>
      <c r="F1249" s="50"/>
      <c r="G1249" s="50"/>
      <c r="H1249" s="50"/>
      <c r="I1249" s="49"/>
      <c r="J1249" s="49"/>
      <c r="W1249" s="49"/>
      <c r="X1249" s="49"/>
    </row>
    <row r="1250" ht="15.75" customHeight="1">
      <c r="C1250" s="42"/>
      <c r="D1250" s="42"/>
      <c r="E1250" s="42"/>
      <c r="F1250" s="42"/>
      <c r="G1250" s="42"/>
      <c r="H1250" s="42"/>
      <c r="I1250" s="49"/>
      <c r="J1250" s="49"/>
      <c r="W1250" s="49"/>
      <c r="X1250" s="49"/>
    </row>
    <row r="1251" ht="15.75" customHeight="1">
      <c r="C1251" s="53"/>
      <c r="D1251" s="53"/>
      <c r="E1251" s="53"/>
      <c r="F1251" s="53"/>
      <c r="G1251" s="53"/>
      <c r="H1251" s="53"/>
      <c r="I1251" s="49"/>
      <c r="J1251" s="49"/>
      <c r="W1251" s="49"/>
      <c r="X1251" s="49"/>
    </row>
    <row r="1252" ht="15.75" customHeight="1">
      <c r="C1252" s="47"/>
      <c r="D1252" s="47"/>
      <c r="E1252" s="47"/>
      <c r="F1252" s="47"/>
      <c r="G1252" s="47"/>
      <c r="H1252" s="47"/>
      <c r="I1252" s="49"/>
      <c r="J1252" s="49"/>
      <c r="W1252" s="49"/>
      <c r="X1252" s="49"/>
    </row>
    <row r="1253" ht="15.75" customHeight="1">
      <c r="C1253" s="45"/>
      <c r="D1253" s="45"/>
      <c r="E1253" s="45"/>
      <c r="F1253" s="45"/>
      <c r="G1253" s="45"/>
      <c r="H1253" s="45"/>
      <c r="I1253" s="49"/>
      <c r="J1253" s="49"/>
      <c r="W1253" s="49"/>
      <c r="X1253" s="49"/>
    </row>
    <row r="1254" ht="15.75" customHeight="1">
      <c r="C1254" s="41"/>
      <c r="D1254" s="41"/>
      <c r="E1254" s="41"/>
      <c r="F1254" s="41"/>
      <c r="G1254" s="41"/>
      <c r="H1254" s="41"/>
      <c r="I1254" s="49"/>
      <c r="J1254" s="49"/>
      <c r="W1254" s="49"/>
      <c r="X1254" s="49"/>
    </row>
    <row r="1255" ht="15.75" customHeight="1">
      <c r="C1255" s="41"/>
      <c r="D1255" s="41"/>
      <c r="E1255" s="41"/>
      <c r="F1255" s="41"/>
      <c r="G1255" s="41"/>
      <c r="H1255" s="41"/>
      <c r="I1255" s="49"/>
      <c r="J1255" s="49"/>
      <c r="W1255" s="49"/>
      <c r="X1255" s="49"/>
    </row>
    <row r="1256" ht="15.75" customHeight="1">
      <c r="C1256" s="43"/>
      <c r="D1256" s="43"/>
      <c r="E1256" s="43"/>
      <c r="F1256" s="43"/>
      <c r="G1256" s="43"/>
      <c r="H1256" s="43"/>
      <c r="I1256" s="49"/>
      <c r="J1256" s="49"/>
      <c r="W1256" s="49"/>
      <c r="X1256" s="49"/>
    </row>
    <row r="1257" ht="15.75" customHeight="1">
      <c r="C1257" s="45"/>
      <c r="D1257" s="45"/>
      <c r="E1257" s="45"/>
      <c r="F1257" s="45"/>
      <c r="G1257" s="45"/>
      <c r="H1257" s="45"/>
      <c r="I1257" s="49"/>
      <c r="J1257" s="49"/>
      <c r="W1257" s="49"/>
      <c r="X1257" s="49"/>
    </row>
    <row r="1258" ht="15.75" customHeight="1">
      <c r="C1258" s="48"/>
      <c r="D1258" s="48"/>
      <c r="E1258" s="48"/>
      <c r="F1258" s="48"/>
      <c r="G1258" s="48"/>
      <c r="H1258" s="48"/>
      <c r="I1258" s="49"/>
      <c r="J1258" s="49"/>
      <c r="W1258" s="49"/>
      <c r="X1258" s="49"/>
    </row>
    <row r="1259" ht="15.75" customHeight="1">
      <c r="C1259" s="34"/>
      <c r="D1259" s="34"/>
      <c r="E1259" s="34"/>
      <c r="F1259" s="34"/>
      <c r="G1259" s="34"/>
      <c r="H1259" s="34"/>
      <c r="I1259" s="49"/>
      <c r="J1259" s="49"/>
      <c r="W1259" s="49"/>
      <c r="X1259" s="49"/>
    </row>
    <row r="1260" ht="15.75" customHeight="1">
      <c r="C1260" s="38"/>
      <c r="D1260" s="38"/>
      <c r="E1260" s="38"/>
      <c r="F1260" s="38"/>
      <c r="G1260" s="38"/>
      <c r="H1260" s="38"/>
      <c r="I1260" s="49"/>
      <c r="J1260" s="49"/>
      <c r="W1260" s="49"/>
      <c r="X1260" s="49"/>
    </row>
    <row r="1261" ht="15.75" customHeight="1">
      <c r="C1261" s="41"/>
      <c r="D1261" s="41"/>
      <c r="E1261" s="41"/>
      <c r="F1261" s="41"/>
      <c r="G1261" s="41"/>
      <c r="H1261" s="41"/>
      <c r="I1261" s="49"/>
      <c r="J1261" s="49"/>
      <c r="W1261" s="49"/>
      <c r="X1261" s="49"/>
    </row>
    <row r="1262" ht="15.75" customHeight="1">
      <c r="C1262" s="46"/>
      <c r="D1262" s="46"/>
      <c r="E1262" s="46"/>
      <c r="F1262" s="46"/>
      <c r="G1262" s="46"/>
      <c r="H1262" s="46"/>
      <c r="I1262" s="49"/>
      <c r="J1262" s="49"/>
      <c r="W1262" s="49"/>
      <c r="X1262" s="49"/>
    </row>
    <row r="1263" ht="15.75" customHeight="1">
      <c r="C1263" s="36"/>
      <c r="D1263" s="36"/>
      <c r="E1263" s="36"/>
      <c r="F1263" s="36"/>
      <c r="G1263" s="36"/>
      <c r="H1263" s="36"/>
      <c r="I1263" s="49"/>
      <c r="J1263" s="49"/>
      <c r="W1263" s="49"/>
      <c r="X1263" s="49"/>
    </row>
    <row r="1264" ht="15.75" customHeight="1">
      <c r="C1264" s="36"/>
      <c r="D1264" s="36"/>
      <c r="E1264" s="36"/>
      <c r="F1264" s="36"/>
      <c r="G1264" s="36"/>
      <c r="H1264" s="36"/>
      <c r="I1264" s="49"/>
      <c r="J1264" s="49"/>
      <c r="W1264" s="49"/>
      <c r="X1264" s="49"/>
    </row>
    <row r="1265" ht="15.75" customHeight="1">
      <c r="C1265" s="48"/>
      <c r="D1265" s="48"/>
      <c r="E1265" s="48"/>
      <c r="F1265" s="48"/>
      <c r="G1265" s="48"/>
      <c r="H1265" s="48"/>
      <c r="I1265" s="49"/>
      <c r="J1265" s="49"/>
      <c r="W1265" s="49"/>
      <c r="X1265" s="49"/>
    </row>
    <row r="1266" ht="15.75" customHeight="1">
      <c r="C1266" s="48"/>
      <c r="D1266" s="48"/>
      <c r="E1266" s="48"/>
      <c r="F1266" s="48"/>
      <c r="G1266" s="48"/>
      <c r="H1266" s="48"/>
      <c r="I1266" s="49"/>
      <c r="J1266" s="49"/>
      <c r="W1266" s="49"/>
      <c r="X1266" s="49"/>
    </row>
    <row r="1267" ht="15.75" customHeight="1">
      <c r="C1267" s="45"/>
      <c r="D1267" s="45"/>
      <c r="E1267" s="45"/>
      <c r="F1267" s="45"/>
      <c r="G1267" s="45"/>
      <c r="H1267" s="45"/>
      <c r="I1267" s="49"/>
      <c r="J1267" s="49"/>
      <c r="W1267" s="49"/>
      <c r="X1267" s="49"/>
    </row>
    <row r="1268" ht="15.75" customHeight="1">
      <c r="C1268" s="38"/>
      <c r="D1268" s="38"/>
      <c r="E1268" s="38"/>
      <c r="F1268" s="38"/>
      <c r="G1268" s="38"/>
      <c r="H1268" s="38"/>
      <c r="I1268" s="49"/>
      <c r="J1268" s="49"/>
      <c r="W1268" s="49"/>
      <c r="X1268" s="49"/>
    </row>
    <row r="1269" ht="15.75" customHeight="1">
      <c r="C1269" s="52"/>
      <c r="D1269" s="52"/>
      <c r="E1269" s="52"/>
      <c r="F1269" s="52"/>
      <c r="G1269" s="52"/>
      <c r="H1269" s="52"/>
      <c r="I1269" s="49"/>
      <c r="J1269" s="49"/>
      <c r="W1269" s="49"/>
      <c r="X1269" s="49"/>
    </row>
    <row r="1270" ht="15.75" customHeight="1">
      <c r="C1270" s="32"/>
      <c r="D1270" s="32"/>
      <c r="E1270" s="32"/>
      <c r="F1270" s="32"/>
      <c r="G1270" s="32"/>
      <c r="H1270" s="32"/>
      <c r="I1270" s="49"/>
      <c r="J1270" s="49"/>
      <c r="W1270" s="49"/>
      <c r="X1270" s="49"/>
    </row>
    <row r="1271" ht="15.75" customHeight="1">
      <c r="C1271" s="37"/>
      <c r="D1271" s="37"/>
      <c r="E1271" s="37"/>
      <c r="F1271" s="37"/>
      <c r="G1271" s="37"/>
      <c r="H1271" s="37"/>
      <c r="I1271" s="49"/>
      <c r="J1271" s="49"/>
      <c r="W1271" s="49"/>
      <c r="X1271" s="49"/>
    </row>
    <row r="1272" ht="15.75" customHeight="1">
      <c r="C1272" s="38"/>
      <c r="D1272" s="38"/>
      <c r="E1272" s="38"/>
      <c r="F1272" s="38"/>
      <c r="G1272" s="38"/>
      <c r="H1272" s="38"/>
      <c r="I1272" s="49"/>
      <c r="J1272" s="49"/>
      <c r="W1272" s="49"/>
      <c r="X1272" s="49"/>
    </row>
    <row r="1273" ht="15.75" customHeight="1">
      <c r="C1273" s="40"/>
      <c r="D1273" s="40"/>
      <c r="E1273" s="40"/>
      <c r="F1273" s="40"/>
      <c r="G1273" s="40"/>
      <c r="H1273" s="40"/>
      <c r="I1273" s="48"/>
      <c r="J1273" s="48"/>
      <c r="W1273" s="49"/>
      <c r="X1273" s="49"/>
    </row>
    <row r="1274" ht="15.75" customHeight="1">
      <c r="C1274" s="41"/>
      <c r="D1274" s="41"/>
      <c r="E1274" s="41"/>
      <c r="F1274" s="41"/>
      <c r="G1274" s="41"/>
      <c r="H1274" s="41"/>
      <c r="I1274" s="48"/>
      <c r="J1274" s="48"/>
      <c r="W1274" s="49"/>
      <c r="X1274" s="49"/>
    </row>
    <row r="1275" ht="15.75" customHeight="1">
      <c r="C1275" s="54"/>
      <c r="D1275" s="54"/>
      <c r="E1275" s="54"/>
      <c r="F1275" s="54"/>
      <c r="G1275" s="54"/>
      <c r="H1275" s="54"/>
      <c r="I1275" s="48"/>
      <c r="J1275" s="48"/>
      <c r="W1275" s="49"/>
      <c r="X1275" s="49"/>
    </row>
    <row r="1276" ht="15.75" customHeight="1">
      <c r="C1276" s="36"/>
      <c r="D1276" s="36"/>
      <c r="E1276" s="36"/>
      <c r="F1276" s="36"/>
      <c r="G1276" s="36"/>
      <c r="H1276" s="36"/>
      <c r="I1276" s="48"/>
      <c r="J1276" s="48"/>
      <c r="W1276" s="49"/>
      <c r="X1276" s="49"/>
    </row>
    <row r="1277" ht="15.75" customHeight="1">
      <c r="C1277" s="49"/>
      <c r="D1277" s="49"/>
      <c r="E1277" s="49"/>
      <c r="F1277" s="49"/>
      <c r="G1277" s="49"/>
      <c r="H1277" s="49"/>
      <c r="I1277" s="48"/>
      <c r="J1277" s="48"/>
      <c r="W1277" s="48"/>
      <c r="X1277" s="48"/>
    </row>
    <row r="1278" ht="15.75" customHeight="1">
      <c r="C1278" s="52"/>
      <c r="D1278" s="52"/>
      <c r="E1278" s="52"/>
      <c r="F1278" s="52"/>
      <c r="G1278" s="52"/>
      <c r="H1278" s="52"/>
      <c r="I1278" s="48"/>
      <c r="J1278" s="48"/>
      <c r="W1278" s="48"/>
      <c r="X1278" s="48"/>
    </row>
    <row r="1279" ht="15.75" customHeight="1">
      <c r="C1279" s="32"/>
      <c r="D1279" s="32"/>
      <c r="E1279" s="32"/>
      <c r="F1279" s="32"/>
      <c r="G1279" s="32"/>
      <c r="H1279" s="32"/>
      <c r="I1279" s="48"/>
      <c r="J1279" s="48"/>
      <c r="W1279" s="48"/>
      <c r="X1279" s="48"/>
    </row>
    <row r="1280" ht="15.75" customHeight="1">
      <c r="C1280" s="35"/>
      <c r="D1280" s="35"/>
      <c r="E1280" s="35"/>
      <c r="F1280" s="35"/>
      <c r="G1280" s="35"/>
      <c r="H1280" s="35"/>
      <c r="I1280" s="48"/>
      <c r="J1280" s="48"/>
      <c r="W1280" s="48"/>
      <c r="X1280" s="48"/>
    </row>
    <row r="1281" ht="15.75" customHeight="1">
      <c r="C1281" s="39"/>
      <c r="D1281" s="39"/>
      <c r="E1281" s="39"/>
      <c r="F1281" s="39"/>
      <c r="G1281" s="39"/>
      <c r="H1281" s="39"/>
      <c r="I1281" s="48"/>
      <c r="J1281" s="48"/>
      <c r="W1281" s="48"/>
      <c r="X1281" s="48"/>
    </row>
    <row r="1282" ht="15.75" customHeight="1">
      <c r="C1282" s="48"/>
      <c r="D1282" s="48"/>
      <c r="E1282" s="48"/>
      <c r="F1282" s="48"/>
      <c r="G1282" s="48"/>
      <c r="H1282" s="48"/>
      <c r="I1282" s="48"/>
      <c r="J1282" s="48"/>
      <c r="W1282" s="48"/>
      <c r="X1282" s="48"/>
    </row>
    <row r="1283" ht="15.75" customHeight="1">
      <c r="C1283" s="51"/>
      <c r="D1283" s="51"/>
      <c r="E1283" s="51"/>
      <c r="F1283" s="51"/>
      <c r="G1283" s="51"/>
      <c r="H1283" s="51"/>
      <c r="I1283" s="48"/>
      <c r="J1283" s="48"/>
      <c r="W1283" s="48"/>
      <c r="X1283" s="48"/>
    </row>
    <row r="1284" ht="15.75" customHeight="1">
      <c r="C1284" s="32"/>
      <c r="D1284" s="32"/>
      <c r="E1284" s="32"/>
      <c r="F1284" s="32"/>
      <c r="G1284" s="32"/>
      <c r="H1284" s="32"/>
      <c r="I1284" s="48"/>
      <c r="J1284" s="48"/>
      <c r="W1284" s="48"/>
      <c r="X1284" s="48"/>
    </row>
    <row r="1285" ht="15.75" customHeight="1">
      <c r="C1285" s="45"/>
      <c r="D1285" s="45"/>
      <c r="E1285" s="45"/>
      <c r="F1285" s="45"/>
      <c r="G1285" s="45"/>
      <c r="H1285" s="45"/>
      <c r="I1285" s="48"/>
      <c r="J1285" s="48"/>
      <c r="W1285" s="48"/>
      <c r="X1285" s="48"/>
    </row>
    <row r="1286" ht="15.75" customHeight="1">
      <c r="C1286" s="48"/>
      <c r="D1286" s="48"/>
      <c r="E1286" s="48"/>
      <c r="F1286" s="48"/>
      <c r="G1286" s="48"/>
      <c r="H1286" s="48"/>
      <c r="I1286" s="48"/>
      <c r="J1286" s="48"/>
      <c r="W1286" s="48"/>
      <c r="X1286" s="48"/>
    </row>
    <row r="1287" ht="15.75" customHeight="1">
      <c r="C1287" s="32"/>
      <c r="D1287" s="32"/>
      <c r="E1287" s="32"/>
      <c r="F1287" s="32"/>
      <c r="G1287" s="32"/>
      <c r="H1287" s="32"/>
      <c r="I1287" s="48"/>
      <c r="J1287" s="48"/>
      <c r="W1287" s="48"/>
      <c r="X1287" s="48"/>
    </row>
    <row r="1288" ht="15.75" customHeight="1">
      <c r="C1288" s="39"/>
      <c r="D1288" s="39"/>
      <c r="E1288" s="39"/>
      <c r="F1288" s="39"/>
      <c r="G1288" s="39"/>
      <c r="H1288" s="39"/>
      <c r="I1288" s="48"/>
      <c r="J1288" s="48"/>
      <c r="W1288" s="48"/>
      <c r="X1288" s="48"/>
    </row>
    <row r="1289" ht="15.75" customHeight="1">
      <c r="C1289" s="32"/>
      <c r="D1289" s="32"/>
      <c r="E1289" s="32"/>
      <c r="F1289" s="32"/>
      <c r="G1289" s="32"/>
      <c r="H1289" s="32"/>
      <c r="I1289" s="48"/>
      <c r="J1289" s="48"/>
      <c r="W1289" s="48"/>
      <c r="X1289" s="48"/>
    </row>
    <row r="1290" ht="15.75" customHeight="1">
      <c r="C1290" s="35"/>
      <c r="D1290" s="35"/>
      <c r="E1290" s="35"/>
      <c r="F1290" s="35"/>
      <c r="G1290" s="35"/>
      <c r="H1290" s="35"/>
      <c r="I1290" s="48"/>
      <c r="J1290" s="48"/>
      <c r="W1290" s="48"/>
      <c r="X1290" s="48"/>
    </row>
    <row r="1291" ht="15.75" customHeight="1">
      <c r="C1291" s="36"/>
      <c r="D1291" s="36"/>
      <c r="E1291" s="36"/>
      <c r="F1291" s="36"/>
      <c r="G1291" s="36"/>
      <c r="H1291" s="36"/>
      <c r="I1291" s="48"/>
      <c r="J1291" s="48"/>
      <c r="W1291" s="48"/>
      <c r="X1291" s="48"/>
    </row>
    <row r="1292" ht="15.75" customHeight="1">
      <c r="C1292" s="36"/>
      <c r="D1292" s="36"/>
      <c r="E1292" s="36"/>
      <c r="F1292" s="36"/>
      <c r="G1292" s="36"/>
      <c r="H1292" s="36"/>
      <c r="I1292" s="48"/>
      <c r="J1292" s="48"/>
      <c r="W1292" s="48"/>
      <c r="X1292" s="48"/>
    </row>
    <row r="1293" ht="15.75" customHeight="1">
      <c r="C1293" s="37"/>
      <c r="D1293" s="37"/>
      <c r="E1293" s="37"/>
      <c r="F1293" s="37"/>
      <c r="G1293" s="37"/>
      <c r="H1293" s="37"/>
      <c r="I1293" s="48"/>
      <c r="J1293" s="48"/>
      <c r="W1293" s="48"/>
      <c r="X1293" s="48"/>
    </row>
    <row r="1294" ht="15.75" customHeight="1">
      <c r="C1294" s="43"/>
      <c r="D1294" s="43"/>
      <c r="E1294" s="43"/>
      <c r="F1294" s="43"/>
      <c r="G1294" s="43"/>
      <c r="H1294" s="43"/>
      <c r="I1294" s="48"/>
      <c r="J1294" s="48"/>
      <c r="W1294" s="48"/>
      <c r="X1294" s="48"/>
    </row>
    <row r="1295" ht="15.75" customHeight="1">
      <c r="C1295" s="48"/>
      <c r="D1295" s="48"/>
      <c r="E1295" s="48"/>
      <c r="F1295" s="48"/>
      <c r="G1295" s="48"/>
      <c r="H1295" s="48"/>
      <c r="I1295" s="48"/>
      <c r="J1295" s="48"/>
      <c r="W1295" s="48"/>
      <c r="X1295" s="48"/>
    </row>
    <row r="1296" ht="15.75" customHeight="1">
      <c r="C1296" s="45"/>
      <c r="D1296" s="45"/>
      <c r="E1296" s="45"/>
      <c r="F1296" s="45"/>
      <c r="G1296" s="45"/>
      <c r="H1296" s="45"/>
      <c r="I1296" s="48"/>
      <c r="J1296" s="48"/>
      <c r="W1296" s="48"/>
      <c r="X1296" s="48"/>
    </row>
    <row r="1297" ht="15.75" customHeight="1">
      <c r="C1297" s="52"/>
      <c r="D1297" s="52"/>
      <c r="E1297" s="52"/>
      <c r="F1297" s="52"/>
      <c r="G1297" s="52"/>
      <c r="H1297" s="52"/>
      <c r="I1297" s="48"/>
      <c r="J1297" s="48"/>
      <c r="W1297" s="48"/>
      <c r="X1297" s="48"/>
    </row>
    <row r="1298" ht="15.75" customHeight="1">
      <c r="C1298" s="42"/>
      <c r="D1298" s="42"/>
      <c r="E1298" s="42"/>
      <c r="F1298" s="42"/>
      <c r="G1298" s="42"/>
      <c r="H1298" s="42"/>
      <c r="I1298" s="48"/>
      <c r="J1298" s="48"/>
      <c r="W1298" s="48"/>
      <c r="X1298" s="48"/>
    </row>
    <row r="1299" ht="15.75" customHeight="1">
      <c r="C1299" s="54"/>
      <c r="D1299" s="54"/>
      <c r="E1299" s="54"/>
      <c r="F1299" s="54"/>
      <c r="G1299" s="54"/>
      <c r="H1299" s="54"/>
      <c r="I1299" s="48"/>
      <c r="J1299" s="48"/>
      <c r="W1299" s="48"/>
      <c r="X1299" s="48"/>
    </row>
    <row r="1300" ht="15.75" customHeight="1">
      <c r="C1300" s="52"/>
      <c r="D1300" s="52"/>
      <c r="E1300" s="52"/>
      <c r="F1300" s="52"/>
      <c r="G1300" s="52"/>
      <c r="H1300" s="52"/>
      <c r="I1300" s="48"/>
      <c r="J1300" s="48"/>
      <c r="W1300" s="48"/>
      <c r="X1300" s="48"/>
    </row>
    <row r="1301" ht="15.75" customHeight="1">
      <c r="C1301" s="52"/>
      <c r="D1301" s="52"/>
      <c r="E1301" s="52"/>
      <c r="F1301" s="52"/>
      <c r="G1301" s="52"/>
      <c r="H1301" s="52"/>
      <c r="I1301" s="48"/>
      <c r="J1301" s="48"/>
      <c r="W1301" s="48"/>
      <c r="X1301" s="48"/>
    </row>
    <row r="1302" ht="15.75" customHeight="1">
      <c r="C1302" s="45"/>
      <c r="D1302" s="45"/>
      <c r="E1302" s="45"/>
      <c r="F1302" s="45"/>
      <c r="G1302" s="45"/>
      <c r="H1302" s="45"/>
      <c r="I1302" s="48"/>
      <c r="J1302" s="48"/>
      <c r="W1302" s="48"/>
      <c r="X1302" s="48"/>
    </row>
    <row r="1303" ht="15.75" customHeight="1">
      <c r="C1303" s="54"/>
      <c r="D1303" s="54"/>
      <c r="E1303" s="54"/>
      <c r="F1303" s="54"/>
      <c r="G1303" s="54"/>
      <c r="H1303" s="54"/>
      <c r="I1303" s="48"/>
      <c r="J1303" s="48"/>
      <c r="W1303" s="48"/>
      <c r="X1303" s="48"/>
    </row>
    <row r="1304" ht="15.75" customHeight="1">
      <c r="C1304" s="52"/>
      <c r="D1304" s="52"/>
      <c r="E1304" s="52"/>
      <c r="F1304" s="52"/>
      <c r="G1304" s="52"/>
      <c r="H1304" s="52"/>
      <c r="I1304" s="48"/>
      <c r="J1304" s="48"/>
      <c r="W1304" s="48"/>
      <c r="X1304" s="48"/>
    </row>
    <row r="1305" ht="15.75" customHeight="1">
      <c r="C1305" s="35"/>
      <c r="D1305" s="35"/>
      <c r="E1305" s="35"/>
      <c r="F1305" s="35"/>
      <c r="G1305" s="35"/>
      <c r="H1305" s="35"/>
      <c r="I1305" s="48"/>
      <c r="J1305" s="48"/>
      <c r="W1305" s="48"/>
      <c r="X1305" s="48"/>
    </row>
    <row r="1306" ht="15.75" customHeight="1">
      <c r="C1306" s="49"/>
      <c r="D1306" s="49"/>
      <c r="E1306" s="49"/>
      <c r="F1306" s="49"/>
      <c r="G1306" s="49"/>
      <c r="H1306" s="49"/>
      <c r="I1306" s="48"/>
      <c r="J1306" s="48"/>
      <c r="W1306" s="48"/>
      <c r="X1306" s="48"/>
    </row>
    <row r="1307" ht="15.75" customHeight="1">
      <c r="C1307" s="40"/>
      <c r="D1307" s="40"/>
      <c r="E1307" s="40"/>
      <c r="F1307" s="40"/>
      <c r="G1307" s="40"/>
      <c r="H1307" s="40"/>
      <c r="I1307" s="48"/>
      <c r="J1307" s="48"/>
      <c r="W1307" s="48"/>
      <c r="X1307" s="48"/>
    </row>
    <row r="1308" ht="15.75" customHeight="1">
      <c r="C1308" s="45"/>
      <c r="D1308" s="45"/>
      <c r="E1308" s="45"/>
      <c r="F1308" s="45"/>
      <c r="G1308" s="45"/>
      <c r="H1308" s="45"/>
      <c r="I1308" s="48"/>
      <c r="J1308" s="48"/>
      <c r="W1308" s="48"/>
      <c r="X1308" s="48"/>
    </row>
    <row r="1309" ht="15.75" customHeight="1">
      <c r="C1309" s="48"/>
      <c r="D1309" s="48"/>
      <c r="E1309" s="48"/>
      <c r="F1309" s="48"/>
      <c r="G1309" s="48"/>
      <c r="H1309" s="48"/>
      <c r="I1309" s="48"/>
      <c r="J1309" s="48"/>
      <c r="W1309" s="48"/>
      <c r="X1309" s="48"/>
    </row>
    <row r="1310" ht="15.75" customHeight="1">
      <c r="C1310" s="32"/>
      <c r="D1310" s="32"/>
      <c r="E1310" s="32"/>
      <c r="F1310" s="32"/>
      <c r="G1310" s="32"/>
      <c r="H1310" s="32"/>
      <c r="I1310" s="48"/>
      <c r="J1310" s="48"/>
      <c r="W1310" s="48"/>
      <c r="X1310" s="48"/>
    </row>
    <row r="1311" ht="15.75" customHeight="1">
      <c r="C1311" s="52"/>
      <c r="D1311" s="52"/>
      <c r="E1311" s="52"/>
      <c r="F1311" s="52"/>
      <c r="G1311" s="52"/>
      <c r="H1311" s="52"/>
      <c r="I1311" s="48"/>
      <c r="J1311" s="48"/>
      <c r="W1311" s="48"/>
      <c r="X1311" s="48"/>
    </row>
    <row r="1312" ht="15.75" customHeight="1">
      <c r="C1312" s="54"/>
      <c r="D1312" s="54"/>
      <c r="E1312" s="54"/>
      <c r="F1312" s="54"/>
      <c r="G1312" s="54"/>
      <c r="H1312" s="54"/>
      <c r="I1312" s="48"/>
      <c r="J1312" s="48"/>
      <c r="W1312" s="48"/>
      <c r="X1312" s="48"/>
    </row>
    <row r="1313" ht="15.75" customHeight="1">
      <c r="C1313" s="40"/>
      <c r="D1313" s="40"/>
      <c r="E1313" s="40"/>
      <c r="F1313" s="40"/>
      <c r="G1313" s="40"/>
      <c r="H1313" s="40"/>
      <c r="I1313" s="48"/>
      <c r="J1313" s="48"/>
      <c r="W1313" s="48"/>
      <c r="X1313" s="48"/>
    </row>
    <row r="1314" ht="15.75" customHeight="1">
      <c r="C1314" s="53"/>
      <c r="D1314" s="53"/>
      <c r="E1314" s="53"/>
      <c r="F1314" s="53"/>
      <c r="G1314" s="53"/>
      <c r="H1314" s="53"/>
      <c r="I1314" s="48"/>
      <c r="J1314" s="48"/>
      <c r="W1314" s="48"/>
      <c r="X1314" s="48"/>
    </row>
    <row r="1315" ht="15.75" customHeight="1">
      <c r="C1315" s="53"/>
      <c r="D1315" s="53"/>
      <c r="E1315" s="53"/>
      <c r="F1315" s="53"/>
      <c r="G1315" s="53"/>
      <c r="H1315" s="53"/>
      <c r="I1315" s="48"/>
      <c r="J1315" s="48"/>
      <c r="W1315" s="48"/>
      <c r="X1315" s="48"/>
    </row>
    <row r="1316" ht="15.75" customHeight="1">
      <c r="C1316" s="38"/>
      <c r="D1316" s="38"/>
      <c r="E1316" s="38"/>
      <c r="F1316" s="38"/>
      <c r="G1316" s="38"/>
      <c r="H1316" s="38"/>
      <c r="I1316" s="48"/>
      <c r="J1316" s="48"/>
      <c r="W1316" s="48"/>
      <c r="X1316" s="48"/>
    </row>
    <row r="1317" ht="15.75" customHeight="1">
      <c r="C1317" s="40"/>
      <c r="D1317" s="40"/>
      <c r="E1317" s="40"/>
      <c r="F1317" s="40"/>
      <c r="G1317" s="40"/>
      <c r="H1317" s="40"/>
      <c r="I1317" s="48"/>
      <c r="J1317" s="48"/>
      <c r="W1317" s="48"/>
      <c r="X1317" s="48"/>
    </row>
    <row r="1318" ht="15.75" customHeight="1">
      <c r="C1318" s="49"/>
      <c r="D1318" s="49"/>
      <c r="E1318" s="49"/>
      <c r="F1318" s="49"/>
      <c r="G1318" s="49"/>
      <c r="H1318" s="49"/>
      <c r="I1318" s="48"/>
      <c r="J1318" s="48"/>
      <c r="W1318" s="48"/>
      <c r="X1318" s="48"/>
    </row>
    <row r="1319" ht="15.75" customHeight="1">
      <c r="C1319" s="45"/>
      <c r="D1319" s="45"/>
      <c r="E1319" s="45"/>
      <c r="F1319" s="45"/>
      <c r="G1319" s="45"/>
      <c r="H1319" s="45"/>
      <c r="I1319" s="48"/>
      <c r="J1319" s="48"/>
      <c r="W1319" s="48"/>
      <c r="X1319" s="48"/>
    </row>
    <row r="1320" ht="15.75" customHeight="1">
      <c r="C1320" s="35"/>
      <c r="D1320" s="35"/>
      <c r="E1320" s="35"/>
      <c r="F1320" s="35"/>
      <c r="G1320" s="35"/>
      <c r="H1320" s="35"/>
      <c r="I1320" s="48"/>
      <c r="J1320" s="48"/>
      <c r="W1320" s="48"/>
      <c r="X1320" s="48"/>
    </row>
    <row r="1321" ht="15.75" customHeight="1">
      <c r="C1321" s="50"/>
      <c r="D1321" s="50"/>
      <c r="E1321" s="50"/>
      <c r="F1321" s="50"/>
      <c r="G1321" s="50"/>
      <c r="H1321" s="50"/>
      <c r="I1321" s="48"/>
      <c r="J1321" s="48"/>
      <c r="W1321" s="48"/>
      <c r="X1321" s="48"/>
    </row>
    <row r="1322" ht="15.75" customHeight="1">
      <c r="C1322" s="52"/>
      <c r="D1322" s="52"/>
      <c r="E1322" s="52"/>
      <c r="F1322" s="52"/>
      <c r="G1322" s="52"/>
      <c r="H1322" s="52"/>
      <c r="I1322" s="48"/>
      <c r="J1322" s="48"/>
      <c r="W1322" s="48"/>
      <c r="X1322" s="48"/>
    </row>
    <row r="1323" ht="15.75" customHeight="1">
      <c r="C1323" s="36"/>
      <c r="D1323" s="36"/>
      <c r="E1323" s="36"/>
      <c r="F1323" s="36"/>
      <c r="G1323" s="36"/>
      <c r="H1323" s="36"/>
      <c r="I1323" s="48"/>
      <c r="J1323" s="48"/>
      <c r="W1323" s="48"/>
      <c r="X1323" s="48"/>
    </row>
    <row r="1324" ht="15.75" customHeight="1">
      <c r="C1324" s="32"/>
      <c r="D1324" s="32"/>
      <c r="E1324" s="32"/>
      <c r="F1324" s="32"/>
      <c r="G1324" s="32"/>
      <c r="H1324" s="32"/>
      <c r="I1324" s="48"/>
      <c r="J1324" s="48"/>
      <c r="W1324" s="48"/>
      <c r="X1324" s="48"/>
    </row>
    <row r="1325" ht="15.75" customHeight="1">
      <c r="C1325" s="41"/>
      <c r="D1325" s="41"/>
      <c r="E1325" s="41"/>
      <c r="F1325" s="41"/>
      <c r="G1325" s="41"/>
      <c r="H1325" s="41"/>
      <c r="I1325" s="48"/>
      <c r="J1325" s="48"/>
      <c r="W1325" s="48"/>
      <c r="X1325" s="48"/>
    </row>
    <row r="1326" ht="15.75" customHeight="1">
      <c r="C1326" s="49"/>
      <c r="D1326" s="49"/>
      <c r="E1326" s="49"/>
      <c r="F1326" s="49"/>
      <c r="G1326" s="49"/>
      <c r="H1326" s="49"/>
      <c r="I1326" s="48"/>
      <c r="J1326" s="48"/>
      <c r="W1326" s="48"/>
      <c r="X1326" s="48"/>
    </row>
    <row r="1327" ht="15.75" customHeight="1">
      <c r="C1327" s="39"/>
      <c r="D1327" s="39"/>
      <c r="E1327" s="39"/>
      <c r="F1327" s="39"/>
      <c r="G1327" s="39"/>
      <c r="H1327" s="39"/>
      <c r="I1327" s="48"/>
      <c r="J1327" s="48"/>
      <c r="W1327" s="48"/>
      <c r="X1327" s="48"/>
    </row>
    <row r="1328" ht="15.75" customHeight="1">
      <c r="C1328" s="34"/>
      <c r="D1328" s="34"/>
      <c r="E1328" s="34"/>
      <c r="F1328" s="34"/>
      <c r="G1328" s="34"/>
      <c r="H1328" s="34"/>
      <c r="I1328" s="48"/>
      <c r="J1328" s="48"/>
      <c r="W1328" s="48"/>
      <c r="X1328" s="48"/>
    </row>
    <row r="1329" ht="15.75" customHeight="1">
      <c r="C1329" s="36"/>
      <c r="D1329" s="36"/>
      <c r="E1329" s="36"/>
      <c r="F1329" s="36"/>
      <c r="G1329" s="36"/>
      <c r="H1329" s="36"/>
      <c r="I1329" s="48"/>
      <c r="J1329" s="48"/>
      <c r="W1329" s="48"/>
      <c r="X1329" s="48"/>
    </row>
    <row r="1330" ht="15.75" customHeight="1">
      <c r="C1330" s="45"/>
      <c r="D1330" s="45"/>
      <c r="E1330" s="45"/>
      <c r="F1330" s="45"/>
      <c r="G1330" s="45"/>
      <c r="H1330" s="45"/>
      <c r="I1330" s="48"/>
      <c r="J1330" s="48"/>
      <c r="W1330" s="48"/>
      <c r="X1330" s="48"/>
    </row>
    <row r="1331" ht="15.75" customHeight="1">
      <c r="C1331" s="52"/>
      <c r="D1331" s="52"/>
      <c r="E1331" s="52"/>
      <c r="F1331" s="52"/>
      <c r="G1331" s="52"/>
      <c r="H1331" s="52"/>
      <c r="I1331" s="48"/>
      <c r="J1331" s="48"/>
      <c r="W1331" s="48"/>
      <c r="X1331" s="48"/>
    </row>
    <row r="1332" ht="15.75" customHeight="1">
      <c r="C1332" s="49"/>
      <c r="D1332" s="49"/>
      <c r="E1332" s="49"/>
      <c r="F1332" s="49"/>
      <c r="G1332" s="49"/>
      <c r="H1332" s="49"/>
      <c r="I1332" s="48"/>
      <c r="J1332" s="48"/>
      <c r="W1332" s="48"/>
      <c r="X1332" s="48"/>
    </row>
    <row r="1333" ht="15.75" customHeight="1">
      <c r="C1333" s="43"/>
      <c r="D1333" s="43"/>
      <c r="E1333" s="43"/>
      <c r="F1333" s="43"/>
      <c r="G1333" s="43"/>
      <c r="H1333" s="43"/>
      <c r="I1333" s="48"/>
      <c r="J1333" s="48"/>
      <c r="W1333" s="48"/>
      <c r="X1333" s="48"/>
    </row>
    <row r="1334" ht="15.75" customHeight="1">
      <c r="C1334" s="46"/>
      <c r="D1334" s="46"/>
      <c r="E1334" s="46"/>
      <c r="F1334" s="46"/>
      <c r="G1334" s="46"/>
      <c r="H1334" s="46"/>
      <c r="I1334" s="48"/>
      <c r="J1334" s="48"/>
      <c r="W1334" s="48"/>
      <c r="X1334" s="48"/>
    </row>
    <row r="1335" ht="15.75" customHeight="1">
      <c r="C1335" s="48"/>
      <c r="D1335" s="48"/>
      <c r="E1335" s="48"/>
      <c r="F1335" s="48"/>
      <c r="G1335" s="48"/>
      <c r="H1335" s="48"/>
      <c r="I1335" s="48"/>
      <c r="J1335" s="48"/>
      <c r="W1335" s="48"/>
      <c r="X1335" s="48"/>
    </row>
    <row r="1336" ht="15.75" customHeight="1">
      <c r="C1336" s="47"/>
      <c r="D1336" s="47"/>
      <c r="E1336" s="47"/>
      <c r="F1336" s="47"/>
      <c r="G1336" s="47"/>
      <c r="H1336" s="47"/>
      <c r="I1336" s="48"/>
      <c r="J1336" s="48"/>
      <c r="W1336" s="48"/>
      <c r="X1336" s="48"/>
    </row>
    <row r="1337" ht="15.75" customHeight="1">
      <c r="C1337" s="35"/>
      <c r="D1337" s="35"/>
      <c r="E1337" s="35"/>
      <c r="F1337" s="35"/>
      <c r="G1337" s="35"/>
      <c r="H1337" s="35"/>
      <c r="I1337" s="48"/>
      <c r="J1337" s="48"/>
      <c r="W1337" s="48"/>
      <c r="X1337" s="48"/>
    </row>
    <row r="1338" ht="15.75" customHeight="1">
      <c r="C1338" s="49"/>
      <c r="D1338" s="49"/>
      <c r="E1338" s="49"/>
      <c r="F1338" s="49"/>
      <c r="G1338" s="49"/>
      <c r="H1338" s="49"/>
      <c r="I1338" s="48"/>
      <c r="J1338" s="48"/>
      <c r="W1338" s="48"/>
      <c r="X1338" s="48"/>
    </row>
    <row r="1339" ht="15.75" customHeight="1">
      <c r="C1339" s="42"/>
      <c r="D1339" s="42"/>
      <c r="E1339" s="42"/>
      <c r="F1339" s="42"/>
      <c r="G1339" s="42"/>
      <c r="H1339" s="42"/>
      <c r="I1339" s="48"/>
      <c r="J1339" s="48"/>
      <c r="W1339" s="48"/>
      <c r="X1339" s="48"/>
    </row>
    <row r="1340" ht="15.75" customHeight="1">
      <c r="C1340" s="45"/>
      <c r="D1340" s="45"/>
      <c r="E1340" s="45"/>
      <c r="F1340" s="45"/>
      <c r="G1340" s="45"/>
      <c r="H1340" s="45"/>
      <c r="I1340" s="48"/>
      <c r="J1340" s="48"/>
      <c r="W1340" s="48"/>
      <c r="X1340" s="48"/>
    </row>
    <row r="1341" ht="15.75" customHeight="1">
      <c r="C1341" s="48"/>
      <c r="D1341" s="48"/>
      <c r="E1341" s="48"/>
      <c r="F1341" s="48"/>
      <c r="G1341" s="48"/>
      <c r="H1341" s="48"/>
      <c r="I1341" s="48"/>
      <c r="J1341" s="48"/>
      <c r="W1341" s="48"/>
      <c r="X1341" s="48"/>
    </row>
    <row r="1342" ht="15.75" customHeight="1">
      <c r="C1342" s="48"/>
      <c r="D1342" s="48"/>
      <c r="E1342" s="48"/>
      <c r="F1342" s="48"/>
      <c r="G1342" s="48"/>
      <c r="H1342" s="48"/>
      <c r="I1342" s="48"/>
      <c r="J1342" s="48"/>
      <c r="W1342" s="48"/>
      <c r="X1342" s="48"/>
    </row>
    <row r="1343" ht="15.75" customHeight="1">
      <c r="C1343" s="45"/>
      <c r="D1343" s="45"/>
      <c r="E1343" s="45"/>
      <c r="F1343" s="45"/>
      <c r="G1343" s="45"/>
      <c r="H1343" s="45"/>
      <c r="I1343" s="48"/>
      <c r="J1343" s="48"/>
      <c r="W1343" s="48"/>
      <c r="X1343" s="48"/>
    </row>
    <row r="1344" ht="15.75" customHeight="1">
      <c r="C1344" s="47"/>
      <c r="D1344" s="47"/>
      <c r="E1344" s="47"/>
      <c r="F1344" s="47"/>
      <c r="G1344" s="47"/>
      <c r="H1344" s="47"/>
      <c r="I1344" s="48"/>
      <c r="J1344" s="48"/>
      <c r="W1344" s="48"/>
      <c r="X1344" s="48"/>
    </row>
    <row r="1345" ht="15.75" customHeight="1">
      <c r="C1345" s="50"/>
      <c r="D1345" s="50"/>
      <c r="E1345" s="50"/>
      <c r="F1345" s="50"/>
      <c r="G1345" s="50"/>
      <c r="H1345" s="50"/>
      <c r="I1345" s="48"/>
      <c r="J1345" s="48"/>
      <c r="W1345" s="48"/>
      <c r="X1345" s="48"/>
    </row>
    <row r="1346" ht="15.75" customHeight="1">
      <c r="C1346" s="52"/>
      <c r="D1346" s="52"/>
      <c r="E1346" s="52"/>
      <c r="F1346" s="52"/>
      <c r="G1346" s="52"/>
      <c r="H1346" s="52"/>
      <c r="I1346" s="45"/>
      <c r="J1346" s="45"/>
      <c r="W1346" s="48"/>
      <c r="X1346" s="48"/>
    </row>
    <row r="1347" ht="15.75" customHeight="1">
      <c r="C1347" s="52"/>
      <c r="D1347" s="52"/>
      <c r="E1347" s="52"/>
      <c r="F1347" s="52"/>
      <c r="G1347" s="52"/>
      <c r="H1347" s="52"/>
      <c r="I1347" s="45"/>
      <c r="J1347" s="45"/>
      <c r="W1347" s="48"/>
      <c r="X1347" s="48"/>
    </row>
    <row r="1348" ht="15.75" customHeight="1">
      <c r="C1348" s="51"/>
      <c r="D1348" s="51"/>
      <c r="E1348" s="51"/>
      <c r="F1348" s="51"/>
      <c r="G1348" s="51"/>
      <c r="H1348" s="51"/>
      <c r="I1348" s="45"/>
      <c r="J1348" s="45"/>
      <c r="W1348" s="48"/>
      <c r="X1348" s="48"/>
    </row>
    <row r="1349" ht="15.75" customHeight="1">
      <c r="C1349" s="45"/>
      <c r="D1349" s="45"/>
      <c r="E1349" s="45"/>
      <c r="F1349" s="45"/>
      <c r="G1349" s="45"/>
      <c r="H1349" s="45"/>
      <c r="I1349" s="45"/>
      <c r="J1349" s="45"/>
      <c r="W1349" s="48"/>
      <c r="X1349" s="48"/>
    </row>
    <row r="1350" ht="15.75" customHeight="1">
      <c r="C1350" s="43"/>
      <c r="D1350" s="43"/>
      <c r="E1350" s="43"/>
      <c r="F1350" s="43"/>
      <c r="G1350" s="43"/>
      <c r="H1350" s="43"/>
      <c r="I1350" s="45"/>
      <c r="J1350" s="45"/>
      <c r="W1350" s="45"/>
      <c r="X1350" s="45"/>
    </row>
    <row r="1351" ht="15.75" customHeight="1">
      <c r="C1351" s="34"/>
      <c r="D1351" s="34"/>
      <c r="E1351" s="34"/>
      <c r="F1351" s="34"/>
      <c r="G1351" s="34"/>
      <c r="H1351" s="34"/>
      <c r="I1351" s="45"/>
      <c r="J1351" s="45"/>
      <c r="W1351" s="45"/>
      <c r="X1351" s="45"/>
    </row>
    <row r="1352" ht="15.75" customHeight="1">
      <c r="C1352" s="45"/>
      <c r="D1352" s="45"/>
      <c r="E1352" s="45"/>
      <c r="F1352" s="45"/>
      <c r="G1352" s="45"/>
      <c r="H1352" s="45"/>
      <c r="I1352" s="45"/>
      <c r="J1352" s="45"/>
      <c r="W1352" s="45"/>
      <c r="X1352" s="45"/>
    </row>
    <row r="1353" ht="15.75" customHeight="1">
      <c r="C1353" s="52"/>
      <c r="D1353" s="52"/>
      <c r="E1353" s="52"/>
      <c r="F1353" s="52"/>
      <c r="G1353" s="52"/>
      <c r="H1353" s="52"/>
      <c r="I1353" s="45"/>
      <c r="J1353" s="45"/>
      <c r="W1353" s="45"/>
      <c r="X1353" s="45"/>
    </row>
    <row r="1354" ht="15.75" customHeight="1">
      <c r="C1354" s="54"/>
      <c r="D1354" s="54"/>
      <c r="E1354" s="54"/>
      <c r="F1354" s="54"/>
      <c r="G1354" s="54"/>
      <c r="H1354" s="54"/>
      <c r="I1354" s="45"/>
      <c r="J1354" s="45"/>
      <c r="W1354" s="45"/>
      <c r="X1354" s="45"/>
    </row>
    <row r="1355" ht="15.75" customHeight="1">
      <c r="C1355" s="53"/>
      <c r="D1355" s="53"/>
      <c r="E1355" s="53"/>
      <c r="F1355" s="53"/>
      <c r="G1355" s="53"/>
      <c r="H1355" s="53"/>
      <c r="I1355" s="45"/>
      <c r="J1355" s="45"/>
      <c r="W1355" s="45"/>
      <c r="X1355" s="45"/>
    </row>
    <row r="1356" ht="15.75" customHeight="1">
      <c r="C1356" s="32"/>
      <c r="D1356" s="32"/>
      <c r="E1356" s="32"/>
      <c r="F1356" s="32"/>
      <c r="G1356" s="32"/>
      <c r="H1356" s="32"/>
      <c r="I1356" s="45"/>
      <c r="J1356" s="45"/>
      <c r="W1356" s="45"/>
      <c r="X1356" s="45"/>
    </row>
    <row r="1357" ht="15.75" customHeight="1">
      <c r="C1357" s="42"/>
      <c r="D1357" s="42"/>
      <c r="E1357" s="42"/>
      <c r="F1357" s="42"/>
      <c r="G1357" s="42"/>
      <c r="H1357" s="42"/>
      <c r="I1357" s="45"/>
      <c r="J1357" s="45"/>
      <c r="W1357" s="45"/>
      <c r="X1357" s="45"/>
    </row>
    <row r="1358" ht="15.75" customHeight="1">
      <c r="C1358" s="52"/>
      <c r="D1358" s="52"/>
      <c r="E1358" s="52"/>
      <c r="F1358" s="52"/>
      <c r="G1358" s="52"/>
      <c r="H1358" s="52"/>
      <c r="I1358" s="45"/>
      <c r="J1358" s="45"/>
      <c r="W1358" s="45"/>
      <c r="X1358" s="45"/>
    </row>
    <row r="1359" ht="15.75" customHeight="1">
      <c r="C1359" s="54"/>
      <c r="D1359" s="54"/>
      <c r="E1359" s="54"/>
      <c r="F1359" s="54"/>
      <c r="G1359" s="54"/>
      <c r="H1359" s="54"/>
      <c r="I1359" s="45"/>
      <c r="J1359" s="45"/>
      <c r="W1359" s="45"/>
      <c r="X1359" s="45"/>
    </row>
    <row r="1360" ht="15.75" customHeight="1">
      <c r="C1360" s="43"/>
      <c r="D1360" s="43"/>
      <c r="E1360" s="43"/>
      <c r="F1360" s="43"/>
      <c r="G1360" s="43"/>
      <c r="H1360" s="43"/>
      <c r="I1360" s="45"/>
      <c r="J1360" s="45"/>
      <c r="W1360" s="45"/>
      <c r="X1360" s="45"/>
    </row>
    <row r="1361" ht="15.75" customHeight="1">
      <c r="C1361" s="48"/>
      <c r="D1361" s="48"/>
      <c r="E1361" s="48"/>
      <c r="F1361" s="48"/>
      <c r="G1361" s="48"/>
      <c r="H1361" s="48"/>
      <c r="I1361" s="45"/>
      <c r="J1361" s="45"/>
      <c r="W1361" s="45"/>
      <c r="X1361" s="45"/>
    </row>
    <row r="1362" ht="15.75" customHeight="1">
      <c r="C1362" s="38"/>
      <c r="D1362" s="38"/>
      <c r="E1362" s="38"/>
      <c r="F1362" s="38"/>
      <c r="G1362" s="38"/>
      <c r="H1362" s="38"/>
      <c r="I1362" s="45"/>
      <c r="J1362" s="45"/>
      <c r="W1362" s="45"/>
      <c r="X1362" s="45"/>
    </row>
    <row r="1363" ht="15.75" customHeight="1">
      <c r="C1363" s="42"/>
      <c r="D1363" s="42"/>
      <c r="E1363" s="42"/>
      <c r="F1363" s="42"/>
      <c r="G1363" s="42"/>
      <c r="H1363" s="42"/>
      <c r="I1363" s="45"/>
      <c r="J1363" s="45"/>
      <c r="W1363" s="45"/>
      <c r="X1363" s="45"/>
    </row>
    <row r="1364" ht="15.75" customHeight="1">
      <c r="C1364" s="35"/>
      <c r="D1364" s="35"/>
      <c r="E1364" s="35"/>
      <c r="F1364" s="35"/>
      <c r="G1364" s="35"/>
      <c r="H1364" s="35"/>
      <c r="I1364" s="45"/>
      <c r="J1364" s="45">
        <v>1.0</v>
      </c>
      <c r="W1364" s="45"/>
      <c r="X1364" s="45"/>
    </row>
    <row r="1365" ht="15.75" customHeight="1">
      <c r="C1365" s="37"/>
      <c r="D1365" s="37"/>
      <c r="E1365" s="37"/>
      <c r="F1365" s="37"/>
      <c r="G1365" s="37"/>
      <c r="H1365" s="37"/>
      <c r="I1365" s="45"/>
      <c r="J1365" s="45"/>
      <c r="W1365" s="45"/>
      <c r="X1365" s="45"/>
    </row>
    <row r="1366" ht="15.75" customHeight="1">
      <c r="C1366" s="45"/>
      <c r="D1366" s="45"/>
      <c r="E1366" s="45"/>
      <c r="F1366" s="45"/>
      <c r="G1366" s="45"/>
      <c r="H1366" s="45"/>
      <c r="I1366" s="45"/>
      <c r="J1366" s="45"/>
      <c r="W1366" s="45"/>
      <c r="X1366" s="45"/>
    </row>
    <row r="1367" ht="15.75" customHeight="1">
      <c r="C1367" s="32"/>
      <c r="D1367" s="32"/>
      <c r="E1367" s="32"/>
      <c r="F1367" s="32"/>
      <c r="G1367" s="32"/>
      <c r="H1367" s="32"/>
      <c r="I1367" s="45"/>
      <c r="J1367" s="45"/>
      <c r="W1367" s="45"/>
      <c r="X1367" s="45"/>
    </row>
    <row r="1368" ht="15.75" customHeight="1">
      <c r="C1368" s="45"/>
      <c r="D1368" s="45"/>
      <c r="E1368" s="45"/>
      <c r="F1368" s="45"/>
      <c r="G1368" s="45"/>
      <c r="H1368" s="45"/>
      <c r="I1368" s="45"/>
      <c r="J1368" s="45"/>
      <c r="W1368" s="45"/>
      <c r="X1368" s="45"/>
    </row>
    <row r="1369" ht="15.75" customHeight="1">
      <c r="C1369" s="52"/>
      <c r="D1369" s="52"/>
      <c r="E1369" s="52"/>
      <c r="F1369" s="52"/>
      <c r="G1369" s="52"/>
      <c r="H1369" s="52"/>
      <c r="I1369" s="45"/>
      <c r="J1369" s="45"/>
      <c r="W1369" s="45"/>
      <c r="X1369" s="45"/>
    </row>
    <row r="1370" ht="15.75" customHeight="1">
      <c r="C1370" s="51"/>
      <c r="D1370" s="51"/>
      <c r="E1370" s="51"/>
      <c r="F1370" s="51"/>
      <c r="G1370" s="51"/>
      <c r="H1370" s="51"/>
      <c r="I1370" s="45"/>
      <c r="J1370" s="45"/>
      <c r="W1370" s="45"/>
      <c r="X1370" s="45"/>
    </row>
    <row r="1371" ht="15.75" customHeight="1">
      <c r="C1371" s="32"/>
      <c r="D1371" s="32"/>
      <c r="E1371" s="32"/>
      <c r="F1371" s="32"/>
      <c r="G1371" s="32"/>
      <c r="H1371" s="32"/>
      <c r="I1371" s="45"/>
      <c r="J1371" s="45"/>
      <c r="W1371" s="45"/>
      <c r="X1371" s="45"/>
    </row>
    <row r="1372" ht="15.75" customHeight="1">
      <c r="C1372" s="42"/>
      <c r="D1372" s="42"/>
      <c r="E1372" s="42"/>
      <c r="F1372" s="42"/>
      <c r="G1372" s="42"/>
      <c r="H1372" s="42"/>
      <c r="I1372" s="45"/>
      <c r="J1372" s="45"/>
      <c r="W1372" s="45"/>
      <c r="X1372" s="45"/>
    </row>
    <row r="1373" ht="15.75" customHeight="1">
      <c r="C1373" s="52"/>
      <c r="D1373" s="52"/>
      <c r="E1373" s="52"/>
      <c r="F1373" s="52"/>
      <c r="G1373" s="52"/>
      <c r="H1373" s="52"/>
      <c r="I1373" s="45"/>
      <c r="J1373" s="45"/>
      <c r="W1373" s="45"/>
      <c r="X1373" s="45"/>
    </row>
    <row r="1374" ht="15.75" customHeight="1">
      <c r="C1374" s="49"/>
      <c r="D1374" s="49"/>
      <c r="E1374" s="49"/>
      <c r="F1374" s="49"/>
      <c r="G1374" s="49"/>
      <c r="H1374" s="49"/>
      <c r="I1374" s="45"/>
      <c r="J1374" s="45"/>
      <c r="W1374" s="45"/>
      <c r="X1374" s="45"/>
    </row>
    <row r="1375" ht="15.75" customHeight="1">
      <c r="C1375" s="49"/>
      <c r="D1375" s="49"/>
      <c r="E1375" s="49"/>
      <c r="F1375" s="49"/>
      <c r="G1375" s="49"/>
      <c r="H1375" s="49"/>
      <c r="I1375" s="45"/>
      <c r="J1375" s="45"/>
      <c r="W1375" s="45"/>
      <c r="X1375" s="45"/>
    </row>
    <row r="1376" ht="15.75" customHeight="1">
      <c r="C1376" s="43"/>
      <c r="D1376" s="43"/>
      <c r="E1376" s="43"/>
      <c r="F1376" s="43"/>
      <c r="G1376" s="43"/>
      <c r="H1376" s="43"/>
      <c r="I1376" s="45"/>
      <c r="J1376" s="45"/>
      <c r="W1376" s="45"/>
      <c r="X1376" s="45"/>
    </row>
    <row r="1377" ht="15.75" customHeight="1">
      <c r="C1377" s="40"/>
      <c r="D1377" s="40"/>
      <c r="E1377" s="40"/>
      <c r="F1377" s="40"/>
      <c r="G1377" s="40"/>
      <c r="H1377" s="40"/>
      <c r="I1377" s="45"/>
      <c r="J1377" s="45"/>
      <c r="W1377" s="45"/>
      <c r="X1377" s="45"/>
    </row>
    <row r="1378" ht="15.75" customHeight="1">
      <c r="C1378" s="43"/>
      <c r="D1378" s="43"/>
      <c r="E1378" s="43"/>
      <c r="F1378" s="43"/>
      <c r="G1378" s="43"/>
      <c r="H1378" s="43"/>
      <c r="I1378" s="45"/>
      <c r="J1378" s="45"/>
      <c r="W1378" s="45"/>
      <c r="X1378" s="45"/>
    </row>
    <row r="1379" ht="15.75" customHeight="1">
      <c r="C1379" s="45"/>
      <c r="D1379" s="45"/>
      <c r="E1379" s="45"/>
      <c r="F1379" s="45"/>
      <c r="G1379" s="45"/>
      <c r="H1379" s="45"/>
      <c r="I1379" s="45"/>
      <c r="J1379" s="45"/>
      <c r="W1379" s="45"/>
      <c r="X1379" s="45"/>
    </row>
    <row r="1380" ht="15.75" customHeight="1">
      <c r="C1380" s="54"/>
      <c r="D1380" s="54"/>
      <c r="E1380" s="54"/>
      <c r="F1380" s="54"/>
      <c r="G1380" s="54"/>
      <c r="H1380" s="54"/>
      <c r="I1380" s="45"/>
      <c r="J1380" s="45"/>
      <c r="W1380" s="45"/>
      <c r="X1380" s="45"/>
    </row>
    <row r="1381" ht="15.75" customHeight="1">
      <c r="C1381" s="49"/>
      <c r="D1381" s="49"/>
      <c r="E1381" s="49"/>
      <c r="F1381" s="49"/>
      <c r="G1381" s="49"/>
      <c r="H1381" s="49"/>
      <c r="I1381" s="45"/>
      <c r="J1381" s="45"/>
      <c r="W1381" s="45"/>
      <c r="X1381" s="45"/>
    </row>
    <row r="1382" ht="15.75" customHeight="1">
      <c r="C1382" s="40"/>
      <c r="D1382" s="40"/>
      <c r="E1382" s="40"/>
      <c r="F1382" s="40"/>
      <c r="G1382" s="40"/>
      <c r="H1382" s="40"/>
      <c r="I1382" s="45"/>
      <c r="J1382" s="45"/>
      <c r="W1382" s="45"/>
      <c r="X1382" s="45"/>
    </row>
    <row r="1383" ht="15.75" customHeight="1">
      <c r="C1383" s="52"/>
      <c r="D1383" s="52"/>
      <c r="E1383" s="52"/>
      <c r="F1383" s="52"/>
      <c r="G1383" s="52"/>
      <c r="H1383" s="52"/>
      <c r="I1383" s="45"/>
      <c r="J1383" s="45"/>
      <c r="W1383" s="45"/>
      <c r="X1383" s="45"/>
    </row>
    <row r="1384" ht="15.75" customHeight="1">
      <c r="C1384" s="41"/>
      <c r="D1384" s="41"/>
      <c r="E1384" s="41"/>
      <c r="F1384" s="41"/>
      <c r="G1384" s="41"/>
      <c r="H1384" s="41"/>
      <c r="I1384" s="45"/>
      <c r="J1384" s="45"/>
      <c r="W1384" s="45"/>
      <c r="X1384" s="45"/>
    </row>
    <row r="1385" ht="15.75" customHeight="1">
      <c r="C1385" s="40"/>
      <c r="D1385" s="40"/>
      <c r="E1385" s="40"/>
      <c r="F1385" s="40"/>
      <c r="G1385" s="40"/>
      <c r="H1385" s="40"/>
      <c r="I1385" s="45"/>
      <c r="J1385" s="45"/>
      <c r="W1385" s="45"/>
      <c r="X1385" s="45"/>
    </row>
    <row r="1386" ht="15.75" customHeight="1">
      <c r="C1386" s="43"/>
      <c r="D1386" s="43"/>
      <c r="E1386" s="43"/>
      <c r="F1386" s="43"/>
      <c r="G1386" s="43"/>
      <c r="H1386" s="43"/>
      <c r="I1386" s="45"/>
      <c r="J1386" s="45"/>
      <c r="W1386" s="45"/>
      <c r="X1386" s="45"/>
    </row>
    <row r="1387" ht="15.75" customHeight="1">
      <c r="C1387" s="53"/>
      <c r="D1387" s="53"/>
      <c r="E1387" s="53"/>
      <c r="F1387" s="53"/>
      <c r="G1387" s="53"/>
      <c r="H1387" s="53"/>
      <c r="I1387" s="45"/>
      <c r="J1387" s="45"/>
      <c r="W1387" s="45"/>
      <c r="X1387" s="45"/>
    </row>
    <row r="1388" ht="15.75" customHeight="1">
      <c r="C1388" s="34"/>
      <c r="D1388" s="34"/>
      <c r="E1388" s="34"/>
      <c r="F1388" s="34"/>
      <c r="G1388" s="34"/>
      <c r="H1388" s="34"/>
      <c r="I1388" s="45"/>
      <c r="J1388" s="45"/>
      <c r="W1388" s="45"/>
      <c r="X1388" s="45"/>
    </row>
    <row r="1389" ht="15.75" customHeight="1">
      <c r="C1389" s="51"/>
      <c r="D1389" s="51"/>
      <c r="E1389" s="51"/>
      <c r="F1389" s="51"/>
      <c r="G1389" s="51"/>
      <c r="H1389" s="51"/>
      <c r="I1389" s="45"/>
      <c r="J1389" s="45"/>
      <c r="W1389" s="45"/>
      <c r="X1389" s="45"/>
    </row>
    <row r="1390" ht="15.75" customHeight="1">
      <c r="C1390" s="36"/>
      <c r="D1390" s="36"/>
      <c r="E1390" s="36"/>
      <c r="F1390" s="36"/>
      <c r="G1390" s="36"/>
      <c r="H1390" s="36"/>
      <c r="I1390" s="45"/>
      <c r="J1390" s="45"/>
      <c r="W1390" s="45"/>
      <c r="X1390" s="45"/>
    </row>
    <row r="1391" ht="15.75" customHeight="1">
      <c r="C1391" s="53"/>
      <c r="D1391" s="53"/>
      <c r="E1391" s="53"/>
      <c r="F1391" s="53"/>
      <c r="G1391" s="53"/>
      <c r="H1391" s="53"/>
      <c r="I1391" s="45"/>
      <c r="J1391" s="45"/>
      <c r="W1391" s="45"/>
      <c r="X1391" s="45"/>
    </row>
    <row r="1392" ht="15.75" customHeight="1">
      <c r="C1392" s="51"/>
      <c r="D1392" s="51"/>
      <c r="E1392" s="51"/>
      <c r="F1392" s="51"/>
      <c r="G1392" s="51"/>
      <c r="H1392" s="51"/>
      <c r="I1392" s="45"/>
      <c r="J1392" s="45"/>
      <c r="W1392" s="45"/>
      <c r="X1392" s="45"/>
    </row>
    <row r="1393" ht="15.75" customHeight="1">
      <c r="C1393" s="40"/>
      <c r="D1393" s="40"/>
      <c r="E1393" s="40"/>
      <c r="F1393" s="40"/>
      <c r="G1393" s="40"/>
      <c r="H1393" s="40"/>
      <c r="I1393" s="45"/>
      <c r="J1393" s="45"/>
      <c r="W1393" s="45"/>
      <c r="X1393" s="45"/>
    </row>
    <row r="1394" ht="15.75" customHeight="1">
      <c r="C1394" s="34"/>
      <c r="D1394" s="34"/>
      <c r="E1394" s="34"/>
      <c r="F1394" s="34"/>
      <c r="G1394" s="34"/>
      <c r="H1394" s="34"/>
      <c r="I1394" s="45"/>
      <c r="J1394" s="45"/>
      <c r="W1394" s="45"/>
      <c r="X1394" s="45"/>
    </row>
    <row r="1395" ht="15.75" customHeight="1">
      <c r="C1395" s="50"/>
      <c r="D1395" s="50"/>
      <c r="E1395" s="50"/>
      <c r="F1395" s="50"/>
      <c r="G1395" s="50"/>
      <c r="H1395" s="50"/>
      <c r="I1395" s="45"/>
      <c r="J1395" s="45"/>
      <c r="W1395" s="45"/>
      <c r="X1395" s="45"/>
    </row>
    <row r="1396" ht="15.75" customHeight="1">
      <c r="C1396" s="43"/>
      <c r="D1396" s="43"/>
      <c r="E1396" s="43"/>
      <c r="F1396" s="43"/>
      <c r="G1396" s="43"/>
      <c r="H1396" s="43"/>
      <c r="I1396" s="45"/>
      <c r="J1396" s="45">
        <v>1.0</v>
      </c>
      <c r="W1396" s="45"/>
      <c r="X1396" s="45"/>
    </row>
    <row r="1397" ht="15.75" customHeight="1">
      <c r="C1397" s="46"/>
      <c r="D1397" s="46"/>
      <c r="E1397" s="46"/>
      <c r="F1397" s="46"/>
      <c r="G1397" s="46"/>
      <c r="H1397" s="46"/>
      <c r="I1397" s="45"/>
      <c r="J1397" s="45"/>
      <c r="W1397" s="45"/>
      <c r="X1397" s="45"/>
    </row>
    <row r="1398" ht="15.75" customHeight="1">
      <c r="C1398" s="41"/>
      <c r="D1398" s="41"/>
      <c r="E1398" s="41"/>
      <c r="F1398" s="41"/>
      <c r="G1398" s="41"/>
      <c r="H1398" s="41"/>
      <c r="I1398" s="45"/>
      <c r="J1398" s="45"/>
      <c r="W1398" s="45"/>
      <c r="X1398" s="45"/>
    </row>
    <row r="1399" ht="15.75" customHeight="1">
      <c r="C1399" s="32"/>
      <c r="D1399" s="32"/>
      <c r="E1399" s="32"/>
      <c r="F1399" s="32"/>
      <c r="G1399" s="32"/>
      <c r="H1399" s="32"/>
      <c r="I1399" s="45"/>
      <c r="J1399" s="45"/>
      <c r="W1399" s="45"/>
      <c r="X1399" s="45"/>
    </row>
    <row r="1400" ht="15.75" customHeight="1">
      <c r="C1400" s="52"/>
      <c r="D1400" s="52"/>
      <c r="E1400" s="52"/>
      <c r="F1400" s="52"/>
      <c r="G1400" s="52"/>
      <c r="H1400" s="52"/>
      <c r="I1400" s="45"/>
      <c r="J1400" s="45"/>
      <c r="W1400" s="45"/>
      <c r="X1400" s="45"/>
    </row>
    <row r="1401" ht="15.75" customHeight="1">
      <c r="C1401" s="46"/>
      <c r="D1401" s="46"/>
      <c r="E1401" s="46"/>
      <c r="F1401" s="46"/>
      <c r="G1401" s="46"/>
      <c r="H1401" s="46"/>
      <c r="I1401" s="45"/>
      <c r="J1401" s="45"/>
      <c r="W1401" s="45"/>
      <c r="X1401" s="45"/>
    </row>
    <row r="1402" ht="15.75" customHeight="1">
      <c r="C1402" s="36"/>
      <c r="D1402" s="36"/>
      <c r="E1402" s="36"/>
      <c r="F1402" s="36"/>
      <c r="G1402" s="36"/>
      <c r="H1402" s="36"/>
      <c r="I1402" s="45"/>
      <c r="J1402" s="45"/>
      <c r="W1402" s="45"/>
      <c r="X1402" s="45"/>
    </row>
    <row r="1403" ht="15.75" customHeight="1">
      <c r="C1403" s="52"/>
      <c r="D1403" s="52"/>
      <c r="E1403" s="52"/>
      <c r="F1403" s="52"/>
      <c r="G1403" s="52"/>
      <c r="H1403" s="52"/>
      <c r="I1403" s="45"/>
      <c r="J1403" s="45"/>
      <c r="W1403" s="45"/>
      <c r="X1403" s="45"/>
    </row>
    <row r="1404" ht="15.75" customHeight="1">
      <c r="C1404" s="40"/>
      <c r="D1404" s="40"/>
      <c r="E1404" s="40"/>
      <c r="F1404" s="40"/>
      <c r="G1404" s="40"/>
      <c r="H1404" s="40"/>
      <c r="I1404" s="45"/>
      <c r="J1404" s="45"/>
      <c r="W1404" s="45"/>
      <c r="X1404" s="45"/>
    </row>
    <row r="1405" ht="15.75" customHeight="1">
      <c r="C1405" s="45"/>
      <c r="D1405" s="45"/>
      <c r="E1405" s="45"/>
      <c r="F1405" s="45"/>
      <c r="G1405" s="45"/>
      <c r="H1405" s="45"/>
      <c r="I1405" s="45"/>
      <c r="J1405" s="45"/>
      <c r="W1405" s="45"/>
      <c r="X1405" s="45"/>
    </row>
    <row r="1406" ht="15.75" customHeight="1">
      <c r="C1406" s="32"/>
      <c r="D1406" s="32"/>
      <c r="E1406" s="32"/>
      <c r="F1406" s="32"/>
      <c r="G1406" s="32"/>
      <c r="H1406" s="32"/>
      <c r="I1406" s="45"/>
      <c r="J1406" s="45"/>
      <c r="W1406" s="45"/>
      <c r="X1406" s="45"/>
    </row>
    <row r="1407" ht="15.75" customHeight="1">
      <c r="C1407" s="45"/>
      <c r="D1407" s="45"/>
      <c r="E1407" s="45"/>
      <c r="F1407" s="45"/>
      <c r="G1407" s="45"/>
      <c r="H1407" s="45"/>
      <c r="I1407" s="45"/>
      <c r="J1407" s="45"/>
      <c r="W1407" s="45"/>
      <c r="X1407" s="45"/>
    </row>
    <row r="1408" ht="15.75" customHeight="1">
      <c r="C1408" s="53"/>
      <c r="D1408" s="53"/>
      <c r="E1408" s="53"/>
      <c r="F1408" s="53"/>
      <c r="G1408" s="53"/>
      <c r="H1408" s="53"/>
      <c r="I1408" s="45"/>
      <c r="J1408" s="45"/>
      <c r="W1408" s="45"/>
      <c r="X1408" s="45"/>
    </row>
    <row r="1409" ht="15.75" customHeight="1">
      <c r="C1409" s="52"/>
      <c r="D1409" s="52"/>
      <c r="E1409" s="52"/>
      <c r="F1409" s="52"/>
      <c r="G1409" s="52"/>
      <c r="H1409" s="52"/>
      <c r="I1409" s="45"/>
      <c r="J1409" s="45"/>
      <c r="W1409" s="45"/>
      <c r="X1409" s="45"/>
    </row>
    <row r="1410" ht="15.75" customHeight="1">
      <c r="C1410" s="48"/>
      <c r="D1410" s="48"/>
      <c r="E1410" s="48"/>
      <c r="F1410" s="48"/>
      <c r="G1410" s="48"/>
      <c r="H1410" s="48"/>
      <c r="I1410" s="45"/>
      <c r="J1410" s="45"/>
      <c r="W1410" s="45"/>
      <c r="X1410" s="45"/>
    </row>
    <row r="1411" ht="15.75" customHeight="1">
      <c r="C1411" s="54"/>
      <c r="D1411" s="54"/>
      <c r="E1411" s="54"/>
      <c r="F1411" s="54"/>
      <c r="G1411" s="54"/>
      <c r="H1411" s="54"/>
      <c r="I1411" s="45"/>
      <c r="J1411" s="45"/>
      <c r="W1411" s="45"/>
      <c r="X1411" s="45"/>
    </row>
    <row r="1412" ht="15.75" customHeight="1">
      <c r="C1412" s="48"/>
      <c r="D1412" s="48"/>
      <c r="E1412" s="48"/>
      <c r="F1412" s="48"/>
      <c r="G1412" s="48"/>
      <c r="H1412" s="48"/>
      <c r="I1412" s="45"/>
      <c r="J1412" s="45"/>
      <c r="W1412" s="45"/>
      <c r="X1412" s="45"/>
    </row>
    <row r="1413" ht="15.75" customHeight="1">
      <c r="C1413" s="43"/>
      <c r="D1413" s="43"/>
      <c r="E1413" s="43"/>
      <c r="F1413" s="43"/>
      <c r="G1413" s="43"/>
      <c r="H1413" s="43"/>
      <c r="I1413" s="45"/>
      <c r="J1413" s="45"/>
      <c r="W1413" s="45"/>
      <c r="X1413" s="45"/>
    </row>
    <row r="1414" ht="15.75" customHeight="1">
      <c r="C1414" s="47"/>
      <c r="D1414" s="47"/>
      <c r="E1414" s="47"/>
      <c r="F1414" s="47"/>
      <c r="G1414" s="47"/>
      <c r="H1414" s="47"/>
      <c r="I1414" s="46"/>
      <c r="J1414" s="46"/>
      <c r="W1414" s="45"/>
      <c r="X1414" s="45"/>
    </row>
    <row r="1415" ht="15.75" customHeight="1">
      <c r="C1415" s="52"/>
      <c r="D1415" s="52"/>
      <c r="E1415" s="52"/>
      <c r="F1415" s="52"/>
      <c r="G1415" s="52"/>
      <c r="H1415" s="52"/>
      <c r="I1415" s="46"/>
      <c r="J1415" s="46"/>
      <c r="W1415" s="45"/>
      <c r="X1415" s="45"/>
    </row>
    <row r="1416" ht="15.75" customHeight="1">
      <c r="C1416" s="48"/>
      <c r="D1416" s="48"/>
      <c r="E1416" s="48"/>
      <c r="F1416" s="48"/>
      <c r="G1416" s="48"/>
      <c r="H1416" s="48"/>
      <c r="I1416" s="46"/>
      <c r="J1416" s="46"/>
      <c r="W1416" s="46"/>
      <c r="X1416" s="46"/>
    </row>
    <row r="1417" ht="15.75" customHeight="1">
      <c r="C1417" s="54"/>
      <c r="D1417" s="54"/>
      <c r="E1417" s="54"/>
      <c r="F1417" s="54"/>
      <c r="G1417" s="54"/>
      <c r="H1417" s="54"/>
      <c r="I1417" s="46"/>
      <c r="J1417" s="46"/>
      <c r="W1417" s="46"/>
      <c r="X1417" s="46"/>
    </row>
    <row r="1418" ht="15.75" customHeight="1">
      <c r="C1418" s="39"/>
      <c r="D1418" s="39"/>
      <c r="E1418" s="39"/>
      <c r="F1418" s="39"/>
      <c r="G1418" s="39"/>
      <c r="H1418" s="39"/>
      <c r="I1418" s="46"/>
      <c r="J1418" s="46"/>
      <c r="W1418" s="46"/>
      <c r="X1418" s="46"/>
    </row>
    <row r="1419" ht="15.75" customHeight="1">
      <c r="C1419" s="43"/>
      <c r="D1419" s="43"/>
      <c r="E1419" s="43"/>
      <c r="F1419" s="43"/>
      <c r="G1419" s="43"/>
      <c r="H1419" s="43"/>
      <c r="I1419" s="46"/>
      <c r="J1419" s="46"/>
      <c r="W1419" s="46"/>
      <c r="X1419" s="46"/>
    </row>
    <row r="1420" ht="15.75" customHeight="1">
      <c r="C1420" s="53"/>
      <c r="D1420" s="53"/>
      <c r="E1420" s="53"/>
      <c r="F1420" s="53"/>
      <c r="G1420" s="53"/>
      <c r="H1420" s="53"/>
      <c r="I1420" s="46"/>
      <c r="J1420" s="46"/>
      <c r="W1420" s="46"/>
      <c r="X1420" s="46"/>
    </row>
    <row r="1421" ht="15.75" customHeight="1">
      <c r="C1421" s="41"/>
      <c r="D1421" s="41"/>
      <c r="E1421" s="41"/>
      <c r="F1421" s="41"/>
      <c r="G1421" s="41"/>
      <c r="H1421" s="41"/>
      <c r="I1421" s="46"/>
      <c r="J1421" s="46"/>
      <c r="W1421" s="46"/>
      <c r="X1421" s="46"/>
    </row>
    <row r="1422" ht="15.75" customHeight="1">
      <c r="C1422" s="49"/>
      <c r="D1422" s="49"/>
      <c r="E1422" s="49"/>
      <c r="F1422" s="49"/>
      <c r="G1422" s="49"/>
      <c r="H1422" s="49"/>
      <c r="I1422" s="46"/>
      <c r="J1422" s="46"/>
      <c r="W1422" s="46"/>
      <c r="X1422" s="46"/>
    </row>
    <row r="1423" ht="15.75" customHeight="1">
      <c r="C1423" s="45"/>
      <c r="D1423" s="45"/>
      <c r="E1423" s="45"/>
      <c r="F1423" s="45"/>
      <c r="G1423" s="45"/>
      <c r="H1423" s="45"/>
      <c r="I1423" s="46"/>
      <c r="J1423" s="46"/>
      <c r="W1423" s="46"/>
      <c r="X1423" s="46"/>
    </row>
    <row r="1424" ht="15.75" customHeight="1">
      <c r="C1424" s="35"/>
      <c r="D1424" s="35"/>
      <c r="E1424" s="35"/>
      <c r="F1424" s="35"/>
      <c r="G1424" s="35"/>
      <c r="H1424" s="35"/>
      <c r="I1424" s="46"/>
      <c r="J1424" s="46"/>
      <c r="W1424" s="46"/>
      <c r="X1424" s="46"/>
    </row>
    <row r="1425" ht="15.75" customHeight="1">
      <c r="C1425" s="52"/>
      <c r="D1425" s="52"/>
      <c r="E1425" s="52"/>
      <c r="F1425" s="52"/>
      <c r="G1425" s="52"/>
      <c r="H1425" s="52"/>
      <c r="I1425" s="46"/>
      <c r="J1425" s="46"/>
      <c r="W1425" s="46"/>
      <c r="X1425" s="46"/>
    </row>
    <row r="1426" ht="15.75" customHeight="1">
      <c r="C1426" s="39"/>
      <c r="D1426" s="39"/>
      <c r="E1426" s="39"/>
      <c r="F1426" s="39"/>
      <c r="G1426" s="39"/>
      <c r="H1426" s="39"/>
      <c r="I1426" s="46"/>
      <c r="J1426" s="46"/>
      <c r="W1426" s="46"/>
      <c r="X1426" s="46"/>
    </row>
    <row r="1427" ht="15.75" customHeight="1">
      <c r="C1427" s="54"/>
      <c r="D1427" s="54"/>
      <c r="E1427" s="54"/>
      <c r="F1427" s="54"/>
      <c r="G1427" s="54"/>
      <c r="H1427" s="54"/>
      <c r="I1427" s="46"/>
      <c r="J1427" s="46"/>
      <c r="W1427" s="46"/>
      <c r="X1427" s="46"/>
    </row>
    <row r="1428" ht="15.75" customHeight="1">
      <c r="C1428" s="32"/>
      <c r="D1428" s="32"/>
      <c r="E1428" s="32"/>
      <c r="F1428" s="32"/>
      <c r="G1428" s="32"/>
      <c r="H1428" s="32"/>
      <c r="I1428" s="46"/>
      <c r="J1428" s="46"/>
      <c r="W1428" s="46"/>
      <c r="X1428" s="46"/>
    </row>
    <row r="1429" ht="15.75" customHeight="1">
      <c r="C1429" s="45"/>
      <c r="D1429" s="45"/>
      <c r="E1429" s="45"/>
      <c r="F1429" s="45"/>
      <c r="G1429" s="45"/>
      <c r="H1429" s="45"/>
      <c r="I1429" s="46"/>
      <c r="J1429" s="46"/>
      <c r="W1429" s="46"/>
      <c r="X1429" s="46"/>
    </row>
    <row r="1430" ht="15.75" customHeight="1">
      <c r="C1430" s="46"/>
      <c r="D1430" s="46"/>
      <c r="E1430" s="46"/>
      <c r="F1430" s="46"/>
      <c r="G1430" s="46"/>
      <c r="H1430" s="46"/>
      <c r="I1430" s="46"/>
      <c r="J1430" s="46"/>
      <c r="W1430" s="46"/>
      <c r="X1430" s="46"/>
    </row>
    <row r="1431" ht="15.75" customHeight="1">
      <c r="C1431" s="39"/>
      <c r="D1431" s="39"/>
      <c r="E1431" s="39"/>
      <c r="F1431" s="39"/>
      <c r="G1431" s="39"/>
      <c r="H1431" s="39"/>
      <c r="I1431" s="46"/>
      <c r="J1431" s="46"/>
      <c r="W1431" s="46"/>
      <c r="X1431" s="46"/>
    </row>
    <row r="1432" ht="15.75" customHeight="1">
      <c r="C1432" s="40"/>
      <c r="D1432" s="40"/>
      <c r="E1432" s="40"/>
      <c r="F1432" s="40"/>
      <c r="G1432" s="40"/>
      <c r="H1432" s="40"/>
      <c r="I1432" s="46"/>
      <c r="J1432" s="46"/>
      <c r="W1432" s="46"/>
      <c r="X1432" s="46"/>
    </row>
    <row r="1433" ht="15.75" customHeight="1">
      <c r="C1433" s="46"/>
      <c r="D1433" s="46"/>
      <c r="E1433" s="46"/>
      <c r="F1433" s="46"/>
      <c r="G1433" s="46"/>
      <c r="H1433" s="46"/>
      <c r="I1433" s="46"/>
      <c r="J1433" s="46"/>
      <c r="W1433" s="46"/>
      <c r="X1433" s="46"/>
    </row>
    <row r="1434" ht="15.75" customHeight="1">
      <c r="C1434" s="42"/>
      <c r="D1434" s="42"/>
      <c r="E1434" s="42"/>
      <c r="F1434" s="42"/>
      <c r="G1434" s="42"/>
      <c r="H1434" s="42"/>
      <c r="I1434" s="46"/>
      <c r="J1434" s="46"/>
      <c r="W1434" s="46"/>
      <c r="X1434" s="46"/>
    </row>
    <row r="1435" ht="15.75" customHeight="1">
      <c r="C1435" s="45"/>
      <c r="D1435" s="45"/>
      <c r="E1435" s="45"/>
      <c r="F1435" s="45"/>
      <c r="G1435" s="45"/>
      <c r="H1435" s="45"/>
      <c r="I1435" s="46"/>
      <c r="J1435" s="46"/>
      <c r="W1435" s="46"/>
      <c r="X1435" s="46"/>
    </row>
    <row r="1436" ht="15.75" customHeight="1">
      <c r="C1436" s="45"/>
      <c r="D1436" s="45"/>
      <c r="E1436" s="45"/>
      <c r="F1436" s="45"/>
      <c r="G1436" s="45"/>
      <c r="H1436" s="45"/>
      <c r="I1436" s="46"/>
      <c r="J1436" s="46"/>
      <c r="W1436" s="46"/>
      <c r="X1436" s="46"/>
    </row>
    <row r="1437" ht="15.75" customHeight="1">
      <c r="C1437" s="48"/>
      <c r="D1437" s="48"/>
      <c r="E1437" s="48"/>
      <c r="F1437" s="48"/>
      <c r="G1437" s="48"/>
      <c r="H1437" s="48"/>
      <c r="I1437" s="46"/>
      <c r="J1437" s="46"/>
      <c r="W1437" s="46"/>
      <c r="X1437" s="46"/>
    </row>
    <row r="1438" ht="15.75" customHeight="1">
      <c r="C1438" s="36"/>
      <c r="D1438" s="36"/>
      <c r="E1438" s="36"/>
      <c r="F1438" s="36"/>
      <c r="G1438" s="36"/>
      <c r="H1438" s="36"/>
      <c r="I1438" s="46"/>
      <c r="J1438" s="46"/>
      <c r="W1438" s="46"/>
      <c r="X1438" s="46"/>
    </row>
    <row r="1439" ht="15.75" customHeight="1">
      <c r="C1439" s="40"/>
      <c r="D1439" s="40"/>
      <c r="E1439" s="40"/>
      <c r="F1439" s="40"/>
      <c r="G1439" s="40"/>
      <c r="H1439" s="40"/>
      <c r="I1439" s="46"/>
      <c r="J1439" s="46"/>
      <c r="W1439" s="46"/>
      <c r="X1439" s="46"/>
    </row>
    <row r="1440" ht="15.75" customHeight="1">
      <c r="C1440" s="45"/>
      <c r="D1440" s="45"/>
      <c r="E1440" s="45"/>
      <c r="F1440" s="45"/>
      <c r="G1440" s="45"/>
      <c r="H1440" s="45"/>
      <c r="I1440" s="46"/>
      <c r="J1440" s="46"/>
      <c r="W1440" s="46"/>
      <c r="X1440" s="46"/>
    </row>
    <row r="1441" ht="15.75" customHeight="1">
      <c r="C1441" s="34"/>
      <c r="D1441" s="34"/>
      <c r="E1441" s="34"/>
      <c r="F1441" s="34"/>
      <c r="G1441" s="34"/>
      <c r="H1441" s="34"/>
      <c r="I1441" s="46"/>
      <c r="J1441" s="46"/>
      <c r="W1441" s="46"/>
      <c r="X1441" s="46"/>
    </row>
    <row r="1442" ht="15.75" customHeight="1">
      <c r="C1442" s="48"/>
      <c r="D1442" s="48"/>
      <c r="E1442" s="48"/>
      <c r="F1442" s="48"/>
      <c r="G1442" s="48"/>
      <c r="H1442" s="48"/>
      <c r="I1442" s="46"/>
      <c r="J1442" s="46"/>
      <c r="W1442" s="46"/>
      <c r="X1442" s="46"/>
    </row>
    <row r="1443" ht="15.75" customHeight="1">
      <c r="C1443" s="34"/>
      <c r="D1443" s="34"/>
      <c r="E1443" s="34"/>
      <c r="F1443" s="34"/>
      <c r="G1443" s="34"/>
      <c r="H1443" s="34"/>
      <c r="I1443" s="46"/>
      <c r="J1443" s="46"/>
      <c r="W1443" s="46"/>
      <c r="X1443" s="46"/>
    </row>
    <row r="1444" ht="15.75" customHeight="1">
      <c r="C1444" s="37"/>
      <c r="D1444" s="37"/>
      <c r="E1444" s="37"/>
      <c r="F1444" s="37"/>
      <c r="G1444" s="37"/>
      <c r="H1444" s="37"/>
      <c r="I1444" s="46"/>
      <c r="J1444" s="46"/>
      <c r="W1444" s="46"/>
      <c r="X1444" s="46"/>
    </row>
    <row r="1445" ht="15.75" customHeight="1">
      <c r="C1445" s="52"/>
      <c r="D1445" s="52"/>
      <c r="E1445" s="52"/>
      <c r="F1445" s="52"/>
      <c r="G1445" s="52"/>
      <c r="H1445" s="52"/>
      <c r="I1445" s="46"/>
      <c r="J1445" s="46"/>
      <c r="W1445" s="46"/>
      <c r="X1445" s="46"/>
    </row>
    <row r="1446" ht="15.75" customHeight="1">
      <c r="C1446" s="48"/>
      <c r="D1446" s="48"/>
      <c r="E1446" s="48"/>
      <c r="F1446" s="48"/>
      <c r="G1446" s="48"/>
      <c r="H1446" s="48"/>
      <c r="I1446" s="46"/>
      <c r="J1446" s="46"/>
      <c r="W1446" s="46"/>
      <c r="X1446" s="46"/>
    </row>
    <row r="1447" ht="15.75" customHeight="1">
      <c r="C1447" s="52"/>
      <c r="D1447" s="52"/>
      <c r="E1447" s="52"/>
      <c r="F1447" s="52"/>
      <c r="G1447" s="52"/>
      <c r="H1447" s="52"/>
      <c r="I1447" s="46"/>
      <c r="J1447" s="46"/>
      <c r="W1447" s="46"/>
      <c r="X1447" s="46"/>
    </row>
    <row r="1448" ht="15.75" customHeight="1">
      <c r="C1448" s="39"/>
      <c r="D1448" s="39"/>
      <c r="E1448" s="39"/>
      <c r="F1448" s="39"/>
      <c r="G1448" s="39"/>
      <c r="H1448" s="39"/>
      <c r="I1448" s="46"/>
      <c r="J1448" s="46"/>
      <c r="W1448" s="46"/>
      <c r="X1448" s="46"/>
    </row>
    <row r="1449" ht="15.75" customHeight="1">
      <c r="C1449" s="43"/>
      <c r="D1449" s="43"/>
      <c r="E1449" s="43"/>
      <c r="F1449" s="43"/>
      <c r="G1449" s="43"/>
      <c r="H1449" s="43"/>
      <c r="I1449" s="46"/>
      <c r="J1449" s="46"/>
      <c r="W1449" s="46"/>
      <c r="X1449" s="46"/>
    </row>
    <row r="1450" ht="15.75" customHeight="1">
      <c r="C1450" s="43"/>
      <c r="D1450" s="43"/>
      <c r="E1450" s="43"/>
      <c r="F1450" s="43"/>
      <c r="G1450" s="43"/>
      <c r="H1450" s="43"/>
      <c r="I1450" s="46"/>
      <c r="J1450" s="46"/>
      <c r="W1450" s="46"/>
      <c r="X1450" s="46"/>
    </row>
    <row r="1451" ht="15.75" customHeight="1">
      <c r="C1451" s="51"/>
      <c r="D1451" s="51"/>
      <c r="E1451" s="51"/>
      <c r="F1451" s="51"/>
      <c r="G1451" s="51"/>
      <c r="H1451" s="51"/>
      <c r="I1451" s="46"/>
      <c r="J1451" s="46"/>
      <c r="W1451" s="46"/>
      <c r="X1451" s="46"/>
    </row>
    <row r="1452" ht="15.75" customHeight="1">
      <c r="C1452" s="46"/>
      <c r="D1452" s="46"/>
      <c r="E1452" s="46"/>
      <c r="F1452" s="46"/>
      <c r="G1452" s="46"/>
      <c r="H1452" s="46"/>
      <c r="I1452" s="46"/>
      <c r="J1452" s="46"/>
      <c r="W1452" s="46"/>
      <c r="X1452" s="46"/>
    </row>
    <row r="1453" ht="15.75" customHeight="1">
      <c r="C1453" s="54"/>
      <c r="D1453" s="54"/>
      <c r="E1453" s="54"/>
      <c r="F1453" s="54"/>
      <c r="G1453" s="54"/>
      <c r="H1453" s="54"/>
      <c r="I1453" s="46"/>
      <c r="J1453" s="46"/>
      <c r="W1453" s="46"/>
      <c r="X1453" s="46"/>
    </row>
    <row r="1454" ht="15.75" customHeight="1">
      <c r="C1454" s="52"/>
      <c r="D1454" s="52"/>
      <c r="E1454" s="52"/>
      <c r="F1454" s="52"/>
      <c r="G1454" s="52"/>
      <c r="H1454" s="52"/>
      <c r="I1454" s="46"/>
      <c r="J1454" s="46"/>
      <c r="W1454" s="46"/>
      <c r="X1454" s="46"/>
    </row>
    <row r="1455" ht="15.75" customHeight="1">
      <c r="C1455" s="43"/>
      <c r="D1455" s="43"/>
      <c r="E1455" s="43"/>
      <c r="F1455" s="43"/>
      <c r="G1455" s="43"/>
      <c r="H1455" s="43"/>
      <c r="I1455" s="46"/>
      <c r="J1455" s="46"/>
      <c r="W1455" s="46"/>
      <c r="X1455" s="46"/>
    </row>
    <row r="1456" ht="15.75" customHeight="1">
      <c r="C1456" s="48"/>
      <c r="D1456" s="48"/>
      <c r="E1456" s="48"/>
      <c r="F1456" s="48"/>
      <c r="G1456" s="48"/>
      <c r="H1456" s="48"/>
      <c r="I1456" s="46"/>
      <c r="J1456" s="46"/>
      <c r="W1456" s="46"/>
      <c r="X1456" s="46"/>
    </row>
    <row r="1457" ht="15.75" customHeight="1">
      <c r="C1457" s="48"/>
      <c r="D1457" s="48"/>
      <c r="E1457" s="48"/>
      <c r="F1457" s="48"/>
      <c r="G1457" s="48"/>
      <c r="H1457" s="48"/>
      <c r="I1457" s="46"/>
      <c r="J1457" s="46"/>
      <c r="W1457" s="46"/>
      <c r="X1457" s="46"/>
    </row>
    <row r="1458" ht="15.75" customHeight="1">
      <c r="C1458" s="40"/>
      <c r="D1458" s="40"/>
      <c r="E1458" s="40"/>
      <c r="F1458" s="40"/>
      <c r="G1458" s="40"/>
      <c r="H1458" s="40"/>
      <c r="I1458" s="46"/>
      <c r="J1458" s="46"/>
      <c r="W1458" s="46"/>
      <c r="X1458" s="46"/>
    </row>
    <row r="1459" ht="15.75" customHeight="1">
      <c r="C1459" s="49"/>
      <c r="D1459" s="49"/>
      <c r="E1459" s="49"/>
      <c r="F1459" s="49"/>
      <c r="G1459" s="49"/>
      <c r="H1459" s="49"/>
      <c r="I1459" s="46"/>
      <c r="J1459" s="46"/>
      <c r="W1459" s="46"/>
      <c r="X1459" s="46"/>
    </row>
    <row r="1460" ht="15.75" customHeight="1">
      <c r="C1460" s="43"/>
      <c r="D1460" s="43"/>
      <c r="E1460" s="43"/>
      <c r="F1460" s="43"/>
      <c r="G1460" s="43"/>
      <c r="H1460" s="43"/>
      <c r="I1460" s="46"/>
      <c r="J1460" s="46"/>
      <c r="W1460" s="46"/>
      <c r="X1460" s="46"/>
    </row>
    <row r="1461" ht="15.75" customHeight="1">
      <c r="C1461" s="53"/>
      <c r="D1461" s="53"/>
      <c r="E1461" s="53"/>
      <c r="F1461" s="53"/>
      <c r="G1461" s="53"/>
      <c r="H1461" s="53"/>
      <c r="I1461" s="46"/>
      <c r="J1461" s="46"/>
      <c r="W1461" s="46"/>
      <c r="X1461" s="46"/>
    </row>
    <row r="1462" ht="15.75" customHeight="1">
      <c r="C1462" s="54"/>
      <c r="D1462" s="54"/>
      <c r="E1462" s="54"/>
      <c r="F1462" s="54"/>
      <c r="G1462" s="54"/>
      <c r="H1462" s="54"/>
      <c r="I1462" s="46"/>
      <c r="J1462" s="46"/>
      <c r="W1462" s="46"/>
      <c r="X1462" s="46"/>
    </row>
    <row r="1463" ht="15.75" customHeight="1">
      <c r="C1463" s="36"/>
      <c r="D1463" s="36"/>
      <c r="E1463" s="36"/>
      <c r="F1463" s="36"/>
      <c r="G1463" s="36"/>
      <c r="H1463" s="36"/>
      <c r="I1463" s="46"/>
      <c r="J1463" s="46"/>
      <c r="W1463" s="46"/>
      <c r="X1463" s="46"/>
    </row>
    <row r="1464" ht="15.75" customHeight="1">
      <c r="C1464" s="49"/>
      <c r="D1464" s="49"/>
      <c r="E1464" s="49"/>
      <c r="F1464" s="49"/>
      <c r="G1464" s="49"/>
      <c r="H1464" s="49"/>
      <c r="I1464" s="46"/>
      <c r="J1464" s="46"/>
      <c r="W1464" s="46"/>
      <c r="X1464" s="46"/>
    </row>
    <row r="1465" ht="15.75" customHeight="1">
      <c r="C1465" s="45"/>
      <c r="D1465" s="45"/>
      <c r="E1465" s="45"/>
      <c r="F1465" s="45"/>
      <c r="G1465" s="45"/>
      <c r="H1465" s="45"/>
      <c r="I1465" s="46"/>
      <c r="J1465" s="46"/>
      <c r="W1465" s="46"/>
      <c r="X1465" s="46"/>
    </row>
    <row r="1466" ht="15.75" customHeight="1">
      <c r="C1466" s="40"/>
      <c r="D1466" s="40"/>
      <c r="E1466" s="40"/>
      <c r="F1466" s="40"/>
      <c r="G1466" s="40"/>
      <c r="H1466" s="40"/>
      <c r="I1466" s="46"/>
      <c r="J1466" s="46"/>
      <c r="W1466" s="46"/>
      <c r="X1466" s="46"/>
    </row>
    <row r="1467" ht="15.75" customHeight="1">
      <c r="C1467" s="34"/>
      <c r="D1467" s="34"/>
      <c r="E1467" s="34"/>
      <c r="F1467" s="34"/>
      <c r="G1467" s="34"/>
      <c r="H1467" s="34"/>
      <c r="I1467" s="46"/>
      <c r="J1467" s="46"/>
      <c r="W1467" s="46"/>
      <c r="X1467" s="46"/>
    </row>
    <row r="1468" ht="15.75" customHeight="1">
      <c r="C1468" s="49"/>
      <c r="D1468" s="49"/>
      <c r="E1468" s="49"/>
      <c r="F1468" s="49"/>
      <c r="G1468" s="49"/>
      <c r="H1468" s="49"/>
      <c r="I1468" s="46"/>
      <c r="J1468" s="46"/>
      <c r="W1468" s="46"/>
      <c r="X1468" s="46"/>
    </row>
    <row r="1469" ht="15.75" customHeight="1">
      <c r="C1469" s="34"/>
      <c r="D1469" s="34"/>
      <c r="E1469" s="34"/>
      <c r="F1469" s="34"/>
      <c r="G1469" s="34"/>
      <c r="H1469" s="34"/>
      <c r="I1469" s="46"/>
      <c r="J1469" s="46"/>
      <c r="W1469" s="46"/>
      <c r="X1469" s="46"/>
    </row>
    <row r="1470" ht="15.75" customHeight="1">
      <c r="C1470" s="54"/>
      <c r="D1470" s="54"/>
      <c r="E1470" s="54"/>
      <c r="F1470" s="54"/>
      <c r="G1470" s="54"/>
      <c r="H1470" s="54"/>
      <c r="I1470" s="46"/>
      <c r="J1470" s="46"/>
      <c r="W1470" s="46"/>
      <c r="X1470" s="46"/>
    </row>
    <row r="1471" ht="15.75" customHeight="1">
      <c r="C1471" s="42"/>
      <c r="D1471" s="42"/>
      <c r="E1471" s="42"/>
      <c r="F1471" s="42"/>
      <c r="G1471" s="42"/>
      <c r="H1471" s="42"/>
      <c r="I1471" s="46"/>
      <c r="J1471" s="46"/>
      <c r="W1471" s="46"/>
      <c r="X1471" s="46"/>
    </row>
    <row r="1472" ht="15.75" customHeight="1">
      <c r="C1472" s="47"/>
      <c r="D1472" s="47"/>
      <c r="E1472" s="47"/>
      <c r="F1472" s="47"/>
      <c r="G1472" s="47"/>
      <c r="H1472" s="47"/>
      <c r="I1472" s="46"/>
      <c r="J1472" s="46"/>
      <c r="W1472" s="46"/>
      <c r="X1472" s="46"/>
    </row>
    <row r="1473" ht="15.75" customHeight="1">
      <c r="C1473" s="43"/>
      <c r="D1473" s="43"/>
      <c r="E1473" s="43"/>
      <c r="F1473" s="43"/>
      <c r="G1473" s="43"/>
      <c r="H1473" s="43"/>
      <c r="I1473" s="46"/>
      <c r="J1473" s="46"/>
      <c r="W1473" s="46"/>
      <c r="X1473" s="46"/>
    </row>
    <row r="1474" ht="15.75" customHeight="1">
      <c r="C1474" s="52"/>
      <c r="D1474" s="52"/>
      <c r="E1474" s="52"/>
      <c r="F1474" s="52"/>
      <c r="G1474" s="52"/>
      <c r="H1474" s="52"/>
      <c r="I1474" s="46"/>
      <c r="J1474" s="46"/>
      <c r="W1474" s="46"/>
      <c r="X1474" s="46"/>
    </row>
    <row r="1475" ht="15.75" customHeight="1">
      <c r="C1475" s="43"/>
      <c r="D1475" s="43"/>
      <c r="E1475" s="43"/>
      <c r="F1475" s="43"/>
      <c r="G1475" s="43"/>
      <c r="H1475" s="43"/>
      <c r="I1475" s="46"/>
      <c r="J1475" s="46"/>
      <c r="W1475" s="46"/>
      <c r="X1475" s="46"/>
    </row>
    <row r="1476" ht="15.75" customHeight="1">
      <c r="C1476" s="34"/>
      <c r="D1476" s="34"/>
      <c r="E1476" s="34"/>
      <c r="F1476" s="34"/>
      <c r="G1476" s="34"/>
      <c r="H1476" s="34"/>
      <c r="I1476" s="46"/>
      <c r="J1476" s="46"/>
      <c r="W1476" s="46"/>
      <c r="X1476" s="46"/>
    </row>
    <row r="1477" ht="15.75" customHeight="1">
      <c r="C1477" s="48"/>
      <c r="D1477" s="48"/>
      <c r="E1477" s="48"/>
      <c r="F1477" s="48"/>
      <c r="G1477" s="48"/>
      <c r="H1477" s="48"/>
      <c r="I1477" s="46"/>
      <c r="J1477" s="46"/>
      <c r="W1477" s="46"/>
      <c r="X1477" s="46"/>
    </row>
    <row r="1478" ht="15.75" customHeight="1">
      <c r="C1478" s="46"/>
      <c r="D1478" s="46"/>
      <c r="E1478" s="46"/>
      <c r="F1478" s="46"/>
      <c r="G1478" s="46"/>
      <c r="H1478" s="46"/>
      <c r="I1478" s="46"/>
      <c r="J1478" s="46"/>
      <c r="W1478" s="46"/>
      <c r="X1478" s="46"/>
    </row>
    <row r="1479" ht="15.75" customHeight="1">
      <c r="C1479" s="45"/>
      <c r="D1479" s="45"/>
      <c r="E1479" s="45"/>
      <c r="F1479" s="45"/>
      <c r="G1479" s="45"/>
      <c r="H1479" s="45"/>
      <c r="I1479" s="46"/>
      <c r="J1479" s="46"/>
      <c r="W1479" s="46"/>
      <c r="X1479" s="46"/>
    </row>
    <row r="1480" ht="15.75" customHeight="1">
      <c r="C1480" s="40"/>
      <c r="D1480" s="40"/>
      <c r="E1480" s="40"/>
      <c r="F1480" s="40"/>
      <c r="G1480" s="40"/>
      <c r="H1480" s="40"/>
      <c r="I1480" s="46"/>
      <c r="J1480" s="46"/>
      <c r="W1480" s="46"/>
      <c r="X1480" s="46"/>
    </row>
    <row r="1481" ht="15.75" customHeight="1">
      <c r="C1481" s="34"/>
      <c r="D1481" s="34"/>
      <c r="E1481" s="34"/>
      <c r="F1481" s="34"/>
      <c r="G1481" s="34"/>
      <c r="H1481" s="34"/>
      <c r="I1481" s="46"/>
      <c r="J1481" s="46"/>
      <c r="W1481" s="46"/>
      <c r="X1481" s="46"/>
    </row>
    <row r="1482" ht="15.75" customHeight="1">
      <c r="C1482" s="36"/>
      <c r="D1482" s="36"/>
      <c r="E1482" s="36"/>
      <c r="F1482" s="36"/>
      <c r="G1482" s="36"/>
      <c r="H1482" s="36"/>
      <c r="I1482" s="46"/>
      <c r="J1482" s="46"/>
      <c r="W1482" s="46"/>
      <c r="X1482" s="46"/>
    </row>
    <row r="1483" ht="15.75" customHeight="1">
      <c r="C1483" s="46"/>
      <c r="D1483" s="46"/>
      <c r="E1483" s="46"/>
      <c r="F1483" s="46"/>
      <c r="G1483" s="46"/>
      <c r="H1483" s="46"/>
      <c r="I1483" s="46"/>
      <c r="J1483" s="46"/>
      <c r="W1483" s="46"/>
      <c r="X1483" s="46"/>
    </row>
    <row r="1484" ht="15.75" customHeight="1">
      <c r="C1484" s="32"/>
      <c r="D1484" s="32"/>
      <c r="E1484" s="32"/>
      <c r="F1484" s="32"/>
      <c r="G1484" s="32"/>
      <c r="H1484" s="32"/>
      <c r="I1484" s="54"/>
      <c r="J1484" s="54"/>
      <c r="W1484" s="46"/>
      <c r="X1484" s="46"/>
    </row>
    <row r="1485" ht="15.75" customHeight="1">
      <c r="C1485" s="37"/>
      <c r="D1485" s="37"/>
      <c r="E1485" s="37"/>
      <c r="F1485" s="37"/>
      <c r="G1485" s="37"/>
      <c r="H1485" s="37"/>
      <c r="I1485" s="54"/>
      <c r="J1485" s="54"/>
      <c r="W1485" s="46"/>
      <c r="X1485" s="46"/>
    </row>
    <row r="1486" ht="15.75" customHeight="1">
      <c r="C1486" s="46"/>
      <c r="D1486" s="46"/>
      <c r="E1486" s="46"/>
      <c r="F1486" s="46"/>
      <c r="G1486" s="46"/>
      <c r="H1486" s="46"/>
      <c r="I1486" s="54"/>
      <c r="J1486" s="54"/>
      <c r="W1486" s="54"/>
      <c r="X1486" s="54"/>
    </row>
    <row r="1487" ht="15.75" customHeight="1">
      <c r="C1487" s="45"/>
      <c r="D1487" s="45"/>
      <c r="E1487" s="45"/>
      <c r="F1487" s="45"/>
      <c r="G1487" s="45"/>
      <c r="H1487" s="45"/>
      <c r="I1487" s="54"/>
      <c r="J1487" s="54"/>
      <c r="W1487" s="54"/>
      <c r="X1487" s="54"/>
    </row>
    <row r="1488" ht="15.75" customHeight="1">
      <c r="C1488" s="36"/>
      <c r="D1488" s="36"/>
      <c r="E1488" s="36"/>
      <c r="F1488" s="36"/>
      <c r="G1488" s="36"/>
      <c r="H1488" s="36"/>
      <c r="I1488" s="54"/>
      <c r="J1488" s="54"/>
      <c r="W1488" s="54"/>
      <c r="X1488" s="54"/>
    </row>
    <row r="1489" ht="15.75" customHeight="1">
      <c r="C1489" s="52"/>
      <c r="D1489" s="52"/>
      <c r="E1489" s="52"/>
      <c r="F1489" s="52"/>
      <c r="G1489" s="52"/>
      <c r="H1489" s="52"/>
      <c r="I1489" s="54"/>
      <c r="J1489" s="54"/>
      <c r="W1489" s="54"/>
      <c r="X1489" s="54"/>
    </row>
    <row r="1490" ht="15.75" customHeight="1">
      <c r="C1490" s="32"/>
      <c r="D1490" s="32"/>
      <c r="E1490" s="32"/>
      <c r="F1490" s="32"/>
      <c r="G1490" s="32"/>
      <c r="H1490" s="32"/>
      <c r="I1490" s="54"/>
      <c r="J1490" s="54"/>
      <c r="W1490" s="54"/>
      <c r="X1490" s="54"/>
    </row>
    <row r="1491" ht="15.75" customHeight="1">
      <c r="C1491" s="46"/>
      <c r="D1491" s="46"/>
      <c r="E1491" s="46"/>
      <c r="F1491" s="46"/>
      <c r="G1491" s="46"/>
      <c r="H1491" s="46"/>
      <c r="I1491" s="54"/>
      <c r="J1491" s="54"/>
      <c r="W1491" s="54"/>
      <c r="X1491" s="54"/>
    </row>
    <row r="1492" ht="15.75" customHeight="1">
      <c r="C1492" s="48"/>
      <c r="D1492" s="48"/>
      <c r="E1492" s="48"/>
      <c r="F1492" s="48"/>
      <c r="G1492" s="48"/>
      <c r="H1492" s="48"/>
      <c r="I1492" s="54"/>
      <c r="J1492" s="54"/>
      <c r="W1492" s="54"/>
      <c r="X1492" s="54"/>
    </row>
    <row r="1493" ht="15.75" customHeight="1">
      <c r="C1493" s="53"/>
      <c r="D1493" s="53"/>
      <c r="E1493" s="53"/>
      <c r="F1493" s="53"/>
      <c r="G1493" s="53"/>
      <c r="H1493" s="53"/>
      <c r="I1493" s="54"/>
      <c r="J1493" s="54"/>
      <c r="W1493" s="54"/>
      <c r="X1493" s="54"/>
    </row>
    <row r="1494" ht="15.75" customHeight="1">
      <c r="C1494" s="51"/>
      <c r="D1494" s="51"/>
      <c r="E1494" s="51"/>
      <c r="F1494" s="51"/>
      <c r="G1494" s="51"/>
      <c r="H1494" s="51"/>
      <c r="I1494" s="54"/>
      <c r="J1494" s="54"/>
      <c r="W1494" s="54"/>
      <c r="X1494" s="54"/>
    </row>
    <row r="1495" ht="15.75" customHeight="1">
      <c r="C1495" s="54"/>
      <c r="D1495" s="54"/>
      <c r="E1495" s="54"/>
      <c r="F1495" s="54"/>
      <c r="G1495" s="54"/>
      <c r="H1495" s="54"/>
      <c r="I1495" s="54"/>
      <c r="J1495" s="54"/>
      <c r="W1495" s="54"/>
      <c r="X1495" s="54"/>
    </row>
    <row r="1496" ht="15.75" customHeight="1">
      <c r="C1496" s="47"/>
      <c r="D1496" s="47"/>
      <c r="E1496" s="47"/>
      <c r="F1496" s="47"/>
      <c r="G1496" s="47"/>
      <c r="H1496" s="47"/>
      <c r="I1496" s="54"/>
      <c r="J1496" s="54"/>
      <c r="W1496" s="54"/>
      <c r="X1496" s="54"/>
    </row>
    <row r="1497" ht="15.75" customHeight="1">
      <c r="C1497" s="41"/>
      <c r="D1497" s="41"/>
      <c r="E1497" s="41"/>
      <c r="F1497" s="41"/>
      <c r="G1497" s="41"/>
      <c r="H1497" s="41"/>
      <c r="I1497" s="54"/>
      <c r="J1497" s="54"/>
      <c r="W1497" s="54"/>
      <c r="X1497" s="54"/>
    </row>
    <row r="1498" ht="15.75" customHeight="1">
      <c r="C1498" s="54"/>
      <c r="D1498" s="54"/>
      <c r="E1498" s="54"/>
      <c r="F1498" s="54"/>
      <c r="G1498" s="54"/>
      <c r="H1498" s="54"/>
      <c r="I1498" s="54"/>
      <c r="J1498" s="54"/>
      <c r="W1498" s="54"/>
      <c r="X1498" s="54"/>
    </row>
    <row r="1499" ht="15.75" customHeight="1">
      <c r="C1499" s="49"/>
      <c r="D1499" s="49"/>
      <c r="E1499" s="49"/>
      <c r="F1499" s="49"/>
      <c r="G1499" s="49"/>
      <c r="H1499" s="49"/>
      <c r="I1499" s="54"/>
      <c r="J1499" s="54"/>
      <c r="W1499" s="54"/>
      <c r="X1499" s="54"/>
    </row>
    <row r="1500" ht="15.75" customHeight="1">
      <c r="C1500" s="38"/>
      <c r="D1500" s="38"/>
      <c r="E1500" s="38"/>
      <c r="F1500" s="38"/>
      <c r="G1500" s="38"/>
      <c r="H1500" s="38"/>
      <c r="I1500" s="54"/>
      <c r="J1500" s="54"/>
      <c r="W1500" s="54"/>
      <c r="X1500" s="54"/>
    </row>
    <row r="1501" ht="15.75" customHeight="1">
      <c r="C1501" s="52"/>
      <c r="D1501" s="52"/>
      <c r="E1501" s="52"/>
      <c r="F1501" s="52"/>
      <c r="G1501" s="52"/>
      <c r="H1501" s="52"/>
      <c r="I1501" s="54"/>
      <c r="J1501" s="54"/>
      <c r="W1501" s="54"/>
      <c r="X1501" s="54"/>
    </row>
    <row r="1502" ht="15.75" customHeight="1">
      <c r="C1502" s="53"/>
      <c r="D1502" s="53"/>
      <c r="E1502" s="53"/>
      <c r="F1502" s="53"/>
      <c r="G1502" s="53"/>
      <c r="H1502" s="53"/>
      <c r="I1502" s="54"/>
      <c r="J1502" s="54"/>
      <c r="W1502" s="54"/>
      <c r="X1502" s="54"/>
    </row>
    <row r="1503" ht="15.75" customHeight="1">
      <c r="C1503" s="51"/>
      <c r="D1503" s="51"/>
      <c r="E1503" s="51"/>
      <c r="F1503" s="51"/>
      <c r="G1503" s="51"/>
      <c r="H1503" s="51"/>
      <c r="I1503" s="54"/>
      <c r="J1503" s="54"/>
      <c r="W1503" s="54"/>
      <c r="X1503" s="54"/>
    </row>
    <row r="1504" ht="15.75" customHeight="1">
      <c r="C1504" s="50"/>
      <c r="D1504" s="50"/>
      <c r="E1504" s="50"/>
      <c r="F1504" s="50"/>
      <c r="G1504" s="50"/>
      <c r="H1504" s="50"/>
      <c r="I1504" s="54"/>
      <c r="J1504" s="54"/>
      <c r="W1504" s="54"/>
      <c r="X1504" s="54"/>
    </row>
    <row r="1505" ht="15.75" customHeight="1">
      <c r="C1505" s="53"/>
      <c r="D1505" s="53"/>
      <c r="E1505" s="53"/>
      <c r="F1505" s="53"/>
      <c r="G1505" s="53"/>
      <c r="H1505" s="53"/>
      <c r="I1505" s="54"/>
      <c r="J1505" s="54"/>
      <c r="W1505" s="54"/>
      <c r="X1505" s="54"/>
    </row>
    <row r="1506" ht="15.75" customHeight="1">
      <c r="C1506" s="54"/>
      <c r="D1506" s="54"/>
      <c r="E1506" s="54"/>
      <c r="F1506" s="54"/>
      <c r="G1506" s="54"/>
      <c r="H1506" s="54"/>
      <c r="I1506" s="54"/>
      <c r="J1506" s="54"/>
      <c r="W1506" s="54"/>
      <c r="X1506" s="54"/>
    </row>
    <row r="1507" ht="15.75" customHeight="1">
      <c r="C1507" s="49"/>
      <c r="D1507" s="49"/>
      <c r="E1507" s="49"/>
      <c r="F1507" s="49"/>
      <c r="G1507" s="49"/>
      <c r="H1507" s="49"/>
      <c r="I1507" s="54"/>
      <c r="J1507" s="54"/>
      <c r="W1507" s="54"/>
      <c r="X1507" s="54"/>
    </row>
    <row r="1508" ht="15.75" customHeight="1">
      <c r="C1508" s="46"/>
      <c r="D1508" s="46"/>
      <c r="E1508" s="46"/>
      <c r="F1508" s="46"/>
      <c r="G1508" s="46"/>
      <c r="H1508" s="46"/>
      <c r="I1508" s="54"/>
      <c r="J1508" s="54"/>
      <c r="W1508" s="54"/>
      <c r="X1508" s="54"/>
    </row>
    <row r="1509" ht="15.75" customHeight="1">
      <c r="C1509" s="34"/>
      <c r="D1509" s="34"/>
      <c r="E1509" s="34"/>
      <c r="F1509" s="34"/>
      <c r="G1509" s="34"/>
      <c r="H1509" s="34"/>
      <c r="I1509" s="54"/>
      <c r="J1509" s="54"/>
      <c r="W1509" s="54"/>
      <c r="X1509" s="54"/>
    </row>
    <row r="1510" ht="15.75" customHeight="1">
      <c r="C1510" s="52"/>
      <c r="D1510" s="52"/>
      <c r="E1510" s="52"/>
      <c r="F1510" s="52"/>
      <c r="G1510" s="52"/>
      <c r="H1510" s="52"/>
      <c r="I1510" s="54"/>
      <c r="J1510" s="54"/>
      <c r="W1510" s="54"/>
      <c r="X1510" s="54"/>
    </row>
    <row r="1511" ht="15.75" customHeight="1">
      <c r="C1511" s="52"/>
      <c r="D1511" s="52"/>
      <c r="E1511" s="52"/>
      <c r="F1511" s="52"/>
      <c r="G1511" s="52"/>
      <c r="H1511" s="52"/>
      <c r="I1511" s="54"/>
      <c r="J1511" s="54"/>
      <c r="W1511" s="54"/>
      <c r="X1511" s="54"/>
    </row>
    <row r="1512" ht="15.75" customHeight="1">
      <c r="C1512" s="53"/>
      <c r="D1512" s="53"/>
      <c r="E1512" s="53"/>
      <c r="F1512" s="53"/>
      <c r="G1512" s="53"/>
      <c r="H1512" s="53"/>
      <c r="I1512" s="54"/>
      <c r="J1512" s="54"/>
      <c r="W1512" s="54"/>
      <c r="X1512" s="54"/>
    </row>
    <row r="1513" ht="15.75" customHeight="1">
      <c r="C1513" s="50"/>
      <c r="D1513" s="50"/>
      <c r="E1513" s="50"/>
      <c r="F1513" s="50"/>
      <c r="G1513" s="50"/>
      <c r="H1513" s="50"/>
      <c r="I1513" s="54"/>
      <c r="J1513" s="54"/>
      <c r="W1513" s="54"/>
      <c r="X1513" s="54"/>
    </row>
    <row r="1514" ht="15.75" customHeight="1">
      <c r="C1514" s="39"/>
      <c r="D1514" s="39"/>
      <c r="E1514" s="39"/>
      <c r="F1514" s="39"/>
      <c r="G1514" s="39"/>
      <c r="H1514" s="39"/>
      <c r="I1514" s="54"/>
      <c r="J1514" s="54"/>
      <c r="W1514" s="54"/>
      <c r="X1514" s="54"/>
    </row>
    <row r="1515" ht="15.75" customHeight="1">
      <c r="C1515" s="43"/>
      <c r="D1515" s="43"/>
      <c r="E1515" s="43"/>
      <c r="F1515" s="43"/>
      <c r="G1515" s="43"/>
      <c r="H1515" s="43"/>
      <c r="I1515" s="54"/>
      <c r="J1515" s="54"/>
      <c r="W1515" s="54"/>
      <c r="X1515" s="54"/>
    </row>
    <row r="1516" ht="15.75" customHeight="1">
      <c r="C1516" s="38"/>
      <c r="D1516" s="38"/>
      <c r="E1516" s="38"/>
      <c r="F1516" s="38"/>
      <c r="G1516" s="38"/>
      <c r="H1516" s="38"/>
      <c r="I1516" s="54"/>
      <c r="J1516" s="54"/>
      <c r="W1516" s="54"/>
      <c r="X1516" s="54"/>
    </row>
    <row r="1517" ht="15.75" customHeight="1">
      <c r="C1517" s="32"/>
      <c r="D1517" s="32"/>
      <c r="E1517" s="32"/>
      <c r="F1517" s="32"/>
      <c r="G1517" s="32"/>
      <c r="H1517" s="32"/>
      <c r="I1517" s="54"/>
      <c r="J1517" s="54"/>
      <c r="W1517" s="54"/>
      <c r="X1517" s="54"/>
    </row>
    <row r="1518" ht="15.75" customHeight="1">
      <c r="C1518" s="48"/>
      <c r="D1518" s="48"/>
      <c r="E1518" s="48"/>
      <c r="F1518" s="48"/>
      <c r="G1518" s="48"/>
      <c r="H1518" s="48"/>
      <c r="I1518" s="54"/>
      <c r="J1518" s="54"/>
      <c r="W1518" s="54"/>
      <c r="X1518" s="54"/>
    </row>
    <row r="1519" ht="15.75" customHeight="1">
      <c r="C1519" s="51"/>
      <c r="D1519" s="51"/>
      <c r="E1519" s="51"/>
      <c r="F1519" s="51"/>
      <c r="G1519" s="51"/>
      <c r="H1519" s="51"/>
      <c r="I1519" s="54"/>
      <c r="J1519" s="54"/>
      <c r="W1519" s="54"/>
      <c r="X1519" s="54"/>
    </row>
    <row r="1520" ht="15.75" customHeight="1">
      <c r="C1520" s="53"/>
      <c r="D1520" s="53"/>
      <c r="E1520" s="53"/>
      <c r="F1520" s="53"/>
      <c r="G1520" s="53"/>
      <c r="H1520" s="53"/>
      <c r="I1520" s="54"/>
      <c r="J1520" s="54"/>
      <c r="W1520" s="54"/>
      <c r="X1520" s="54"/>
    </row>
    <row r="1521" ht="15.75" customHeight="1">
      <c r="C1521" s="34"/>
      <c r="D1521" s="34"/>
      <c r="E1521" s="34"/>
      <c r="F1521" s="34"/>
      <c r="G1521" s="34"/>
      <c r="H1521" s="34"/>
      <c r="I1521" s="54"/>
      <c r="J1521" s="54"/>
      <c r="W1521" s="54"/>
      <c r="X1521" s="54"/>
    </row>
    <row r="1522" ht="15.75" customHeight="1">
      <c r="C1522" s="38"/>
      <c r="D1522" s="38"/>
      <c r="E1522" s="38"/>
      <c r="F1522" s="38"/>
      <c r="G1522" s="38"/>
      <c r="H1522" s="38"/>
      <c r="I1522" s="54"/>
      <c r="J1522" s="54"/>
      <c r="W1522" s="54"/>
      <c r="X1522" s="54"/>
    </row>
    <row r="1523" ht="15.75" customHeight="1">
      <c r="C1523" s="45"/>
      <c r="D1523" s="45"/>
      <c r="E1523" s="45"/>
      <c r="F1523" s="45"/>
      <c r="G1523" s="45"/>
      <c r="H1523" s="45"/>
      <c r="I1523" s="54"/>
      <c r="J1523" s="54"/>
      <c r="W1523" s="54"/>
      <c r="X1523" s="54"/>
    </row>
    <row r="1524" ht="15.75" customHeight="1">
      <c r="C1524" s="43"/>
      <c r="D1524" s="43"/>
      <c r="E1524" s="43"/>
      <c r="F1524" s="43"/>
      <c r="G1524" s="43"/>
      <c r="H1524" s="43"/>
      <c r="I1524" s="54"/>
      <c r="J1524" s="54"/>
      <c r="W1524" s="54"/>
      <c r="X1524" s="54"/>
    </row>
    <row r="1525" ht="15.75" customHeight="1">
      <c r="C1525" s="43"/>
      <c r="D1525" s="43"/>
      <c r="E1525" s="43"/>
      <c r="F1525" s="43"/>
      <c r="G1525" s="43"/>
      <c r="H1525" s="43"/>
      <c r="I1525" s="54"/>
      <c r="J1525" s="54"/>
      <c r="W1525" s="54"/>
      <c r="X1525" s="54"/>
    </row>
    <row r="1526" ht="15.75" customHeight="1">
      <c r="C1526" s="34"/>
      <c r="D1526" s="34"/>
      <c r="E1526" s="34"/>
      <c r="F1526" s="34"/>
      <c r="G1526" s="34"/>
      <c r="H1526" s="34"/>
      <c r="I1526" s="54"/>
      <c r="J1526" s="54"/>
      <c r="W1526" s="54"/>
      <c r="X1526" s="54"/>
    </row>
    <row r="1527" ht="15.75" customHeight="1">
      <c r="C1527" s="35"/>
      <c r="D1527" s="35"/>
      <c r="E1527" s="35"/>
      <c r="F1527" s="35"/>
      <c r="G1527" s="35"/>
      <c r="H1527" s="35"/>
      <c r="I1527" s="54"/>
      <c r="J1527" s="54"/>
      <c r="W1527" s="54"/>
      <c r="X1527" s="54"/>
    </row>
    <row r="1528" ht="15.75" customHeight="1">
      <c r="C1528" s="39"/>
      <c r="D1528" s="39"/>
      <c r="E1528" s="39"/>
      <c r="F1528" s="39"/>
      <c r="G1528" s="39"/>
      <c r="H1528" s="39"/>
      <c r="I1528" s="54"/>
      <c r="J1528" s="54"/>
      <c r="W1528" s="54"/>
      <c r="X1528" s="54"/>
    </row>
    <row r="1529" ht="15.75" customHeight="1">
      <c r="C1529" s="45"/>
      <c r="D1529" s="45"/>
      <c r="E1529" s="45"/>
      <c r="F1529" s="45"/>
      <c r="G1529" s="45"/>
      <c r="H1529" s="45"/>
      <c r="I1529" s="54"/>
      <c r="J1529" s="54"/>
      <c r="W1529" s="54"/>
      <c r="X1529" s="54"/>
    </row>
    <row r="1530" ht="15.75" customHeight="1">
      <c r="C1530" s="32"/>
      <c r="D1530" s="32"/>
      <c r="E1530" s="32"/>
      <c r="F1530" s="32"/>
      <c r="G1530" s="32"/>
      <c r="H1530" s="32"/>
      <c r="I1530" s="54"/>
      <c r="J1530" s="54"/>
      <c r="W1530" s="54"/>
      <c r="X1530" s="54"/>
    </row>
    <row r="1531" ht="15.75" customHeight="1">
      <c r="C1531" s="52"/>
      <c r="D1531" s="52"/>
      <c r="E1531" s="52"/>
      <c r="F1531" s="52"/>
      <c r="G1531" s="52"/>
      <c r="H1531" s="52"/>
      <c r="I1531" s="54"/>
      <c r="J1531" s="54"/>
      <c r="W1531" s="54"/>
      <c r="X1531" s="54"/>
    </row>
    <row r="1532" ht="15.75" customHeight="1">
      <c r="C1532" s="52"/>
      <c r="D1532" s="52"/>
      <c r="E1532" s="52"/>
      <c r="F1532" s="52"/>
      <c r="G1532" s="52"/>
      <c r="H1532" s="52"/>
      <c r="I1532" s="54"/>
      <c r="J1532" s="54"/>
      <c r="W1532" s="54"/>
      <c r="X1532" s="54"/>
    </row>
    <row r="1533" ht="15.75" customHeight="1">
      <c r="C1533" s="34"/>
      <c r="D1533" s="34"/>
      <c r="E1533" s="34"/>
      <c r="F1533" s="34"/>
      <c r="G1533" s="34"/>
      <c r="H1533" s="34"/>
      <c r="I1533" s="54"/>
      <c r="J1533" s="54"/>
      <c r="W1533" s="54"/>
      <c r="X1533" s="54"/>
    </row>
    <row r="1534" ht="15.75" customHeight="1">
      <c r="C1534" s="43"/>
      <c r="D1534" s="43"/>
      <c r="E1534" s="43"/>
      <c r="F1534" s="43"/>
      <c r="G1534" s="43"/>
      <c r="H1534" s="43"/>
      <c r="I1534" s="54"/>
      <c r="J1534" s="54"/>
      <c r="W1534" s="54"/>
      <c r="X1534" s="54"/>
    </row>
    <row r="1535" ht="15.75" customHeight="1">
      <c r="C1535" s="32"/>
      <c r="D1535" s="32"/>
      <c r="E1535" s="32"/>
      <c r="F1535" s="32"/>
      <c r="G1535" s="32"/>
      <c r="H1535" s="32"/>
      <c r="I1535" s="54"/>
      <c r="J1535" s="54"/>
      <c r="W1535" s="54"/>
      <c r="X1535" s="54"/>
    </row>
    <row r="1536" ht="15.75" customHeight="1">
      <c r="C1536" s="52"/>
      <c r="D1536" s="52"/>
      <c r="E1536" s="52"/>
      <c r="F1536" s="52"/>
      <c r="G1536" s="52"/>
      <c r="H1536" s="52"/>
      <c r="I1536" s="54"/>
      <c r="J1536" s="54"/>
      <c r="W1536" s="54"/>
      <c r="X1536" s="54"/>
    </row>
    <row r="1537" ht="15.75" customHeight="1">
      <c r="C1537" s="36"/>
      <c r="D1537" s="36"/>
      <c r="E1537" s="36"/>
      <c r="F1537" s="36"/>
      <c r="G1537" s="36"/>
      <c r="H1537" s="36"/>
      <c r="I1537" s="54"/>
      <c r="J1537" s="54"/>
      <c r="W1537" s="54"/>
      <c r="X1537" s="54"/>
    </row>
    <row r="1538" ht="15.75" customHeight="1">
      <c r="C1538" s="36"/>
      <c r="D1538" s="36"/>
      <c r="E1538" s="36"/>
      <c r="F1538" s="36"/>
      <c r="G1538" s="36"/>
      <c r="H1538" s="36"/>
      <c r="I1538" s="54"/>
      <c r="J1538" s="54"/>
      <c r="W1538" s="54"/>
      <c r="X1538" s="54"/>
    </row>
    <row r="1539" ht="15.75" customHeight="1">
      <c r="C1539" s="47"/>
      <c r="D1539" s="47"/>
      <c r="E1539" s="47"/>
      <c r="F1539" s="47"/>
      <c r="G1539" s="47"/>
      <c r="H1539" s="47"/>
      <c r="I1539" s="54"/>
      <c r="J1539" s="54"/>
      <c r="W1539" s="54"/>
      <c r="X1539" s="54"/>
    </row>
    <row r="1540" ht="15.75" customHeight="1">
      <c r="C1540" s="42"/>
      <c r="D1540" s="42"/>
      <c r="E1540" s="42"/>
      <c r="F1540" s="42"/>
      <c r="G1540" s="42"/>
      <c r="H1540" s="42"/>
      <c r="I1540" s="54"/>
      <c r="J1540" s="54"/>
      <c r="W1540" s="54"/>
      <c r="X1540" s="54"/>
    </row>
    <row r="1541" ht="15.75" customHeight="1">
      <c r="C1541" s="38"/>
      <c r="D1541" s="38"/>
      <c r="E1541" s="38"/>
      <c r="F1541" s="38"/>
      <c r="G1541" s="38"/>
      <c r="H1541" s="38"/>
      <c r="I1541" s="54"/>
      <c r="J1541" s="54"/>
      <c r="W1541" s="54"/>
      <c r="X1541" s="54"/>
    </row>
    <row r="1542" ht="15.75" customHeight="1">
      <c r="C1542" s="39"/>
      <c r="D1542" s="39"/>
      <c r="E1542" s="39"/>
      <c r="F1542" s="39"/>
      <c r="G1542" s="39"/>
      <c r="H1542" s="39"/>
      <c r="I1542" s="54"/>
      <c r="J1542" s="54"/>
      <c r="W1542" s="54"/>
      <c r="X1542" s="54"/>
    </row>
    <row r="1543" ht="15.75" customHeight="1">
      <c r="C1543" s="53"/>
      <c r="D1543" s="53"/>
      <c r="E1543" s="53"/>
      <c r="F1543" s="53"/>
      <c r="G1543" s="53"/>
      <c r="H1543" s="53"/>
      <c r="I1543" s="54"/>
      <c r="J1543" s="54"/>
      <c r="W1543" s="54"/>
      <c r="X1543" s="54"/>
    </row>
    <row r="1544" ht="15.75" customHeight="1">
      <c r="C1544" s="53"/>
      <c r="D1544" s="53"/>
      <c r="E1544" s="53"/>
      <c r="F1544" s="53"/>
      <c r="G1544" s="53"/>
      <c r="H1544" s="53"/>
      <c r="I1544" s="52"/>
      <c r="J1544" s="52"/>
      <c r="W1544" s="54"/>
      <c r="X1544" s="54"/>
    </row>
    <row r="1545" ht="15.75" customHeight="1">
      <c r="C1545" s="49"/>
      <c r="D1545" s="49"/>
      <c r="E1545" s="49"/>
      <c r="F1545" s="49"/>
      <c r="G1545" s="49"/>
      <c r="H1545" s="49"/>
      <c r="I1545" s="52"/>
      <c r="J1545" s="52"/>
      <c r="W1545" s="54"/>
      <c r="X1545" s="54"/>
    </row>
    <row r="1546" ht="15.75" customHeight="1">
      <c r="C1546" s="48"/>
      <c r="D1546" s="48"/>
      <c r="E1546" s="48"/>
      <c r="F1546" s="48"/>
      <c r="G1546" s="48"/>
      <c r="H1546" s="48"/>
      <c r="I1546" s="52"/>
      <c r="J1546" s="52"/>
      <c r="W1546" s="52"/>
      <c r="X1546" s="52"/>
    </row>
    <row r="1547" ht="15.75" customHeight="1">
      <c r="C1547" s="38"/>
      <c r="D1547" s="38"/>
      <c r="E1547" s="38"/>
      <c r="F1547" s="38"/>
      <c r="G1547" s="38"/>
      <c r="H1547" s="38"/>
      <c r="I1547" s="52"/>
      <c r="J1547" s="52"/>
      <c r="W1547" s="52"/>
      <c r="X1547" s="52"/>
    </row>
    <row r="1548" ht="15.75" customHeight="1">
      <c r="C1548" s="50"/>
      <c r="D1548" s="50"/>
      <c r="E1548" s="50"/>
      <c r="F1548" s="50"/>
      <c r="G1548" s="50"/>
      <c r="H1548" s="50"/>
      <c r="I1548" s="52"/>
      <c r="J1548" s="52"/>
      <c r="W1548" s="52"/>
      <c r="X1548" s="52"/>
    </row>
    <row r="1549" ht="15.75" customHeight="1">
      <c r="C1549" s="54"/>
      <c r="D1549" s="54"/>
      <c r="E1549" s="54"/>
      <c r="F1549" s="54"/>
      <c r="G1549" s="54"/>
      <c r="H1549" s="54"/>
      <c r="I1549" s="52"/>
      <c r="J1549" s="52"/>
      <c r="W1549" s="52"/>
      <c r="X1549" s="52"/>
    </row>
    <row r="1550" ht="15.75" customHeight="1">
      <c r="C1550" s="41"/>
      <c r="D1550" s="41"/>
      <c r="E1550" s="41"/>
      <c r="F1550" s="41"/>
      <c r="G1550" s="41"/>
      <c r="H1550" s="41"/>
      <c r="I1550" s="52"/>
      <c r="J1550" s="52"/>
      <c r="W1550" s="52"/>
      <c r="X1550" s="52"/>
    </row>
    <row r="1551" ht="15.75" customHeight="1">
      <c r="C1551" s="49"/>
      <c r="D1551" s="49"/>
      <c r="E1551" s="49"/>
      <c r="F1551" s="49"/>
      <c r="G1551" s="49"/>
      <c r="H1551" s="49"/>
      <c r="I1551" s="52"/>
      <c r="J1551" s="52"/>
      <c r="W1551" s="52"/>
      <c r="X1551" s="52"/>
    </row>
    <row r="1552" ht="15.75" customHeight="1">
      <c r="C1552" s="40"/>
      <c r="D1552" s="40"/>
      <c r="E1552" s="40"/>
      <c r="F1552" s="40"/>
      <c r="G1552" s="40"/>
      <c r="H1552" s="40"/>
      <c r="I1552" s="52"/>
      <c r="J1552" s="52"/>
      <c r="W1552" s="52"/>
      <c r="X1552" s="52"/>
    </row>
    <row r="1553" ht="15.75" customHeight="1">
      <c r="C1553" s="45"/>
      <c r="D1553" s="45"/>
      <c r="E1553" s="45"/>
      <c r="F1553" s="45"/>
      <c r="G1553" s="45"/>
      <c r="H1553" s="45"/>
      <c r="I1553" s="52"/>
      <c r="J1553" s="52"/>
      <c r="W1553" s="52"/>
      <c r="X1553" s="52"/>
    </row>
    <row r="1554" ht="15.75" customHeight="1">
      <c r="C1554" s="49"/>
      <c r="D1554" s="49"/>
      <c r="E1554" s="49"/>
      <c r="F1554" s="49"/>
      <c r="G1554" s="49"/>
      <c r="H1554" s="49"/>
      <c r="I1554" s="52"/>
      <c r="J1554" s="52"/>
      <c r="W1554" s="52"/>
      <c r="X1554" s="52"/>
    </row>
    <row r="1555" ht="15.75" customHeight="1">
      <c r="C1555" s="53"/>
      <c r="D1555" s="53"/>
      <c r="E1555" s="53"/>
      <c r="F1555" s="53"/>
      <c r="G1555" s="53"/>
      <c r="H1555" s="53"/>
      <c r="I1555" s="52"/>
      <c r="J1555" s="52"/>
      <c r="W1555" s="52"/>
      <c r="X1555" s="52"/>
    </row>
    <row r="1556" ht="15.75" customHeight="1">
      <c r="C1556" s="36"/>
      <c r="D1556" s="36"/>
      <c r="E1556" s="36"/>
      <c r="F1556" s="36"/>
      <c r="G1556" s="36"/>
      <c r="H1556" s="36"/>
      <c r="I1556" s="52"/>
      <c r="J1556" s="52"/>
      <c r="W1556" s="52"/>
      <c r="X1556" s="52"/>
    </row>
    <row r="1557" ht="15.75" customHeight="1">
      <c r="C1557" s="45"/>
      <c r="D1557" s="45"/>
      <c r="E1557" s="45"/>
      <c r="F1557" s="45"/>
      <c r="G1557" s="45"/>
      <c r="H1557" s="45"/>
      <c r="I1557" s="52"/>
      <c r="J1557" s="52"/>
      <c r="W1557" s="52"/>
      <c r="X1557" s="52"/>
    </row>
    <row r="1558" ht="15.75" customHeight="1">
      <c r="C1558" s="36"/>
      <c r="D1558" s="36"/>
      <c r="E1558" s="36"/>
      <c r="F1558" s="36"/>
      <c r="G1558" s="36"/>
      <c r="H1558" s="36"/>
      <c r="I1558" s="52"/>
      <c r="J1558" s="52"/>
      <c r="W1558" s="52"/>
      <c r="X1558" s="52"/>
    </row>
    <row r="1559" ht="15.75" customHeight="1">
      <c r="C1559" s="36"/>
      <c r="D1559" s="36"/>
      <c r="E1559" s="36"/>
      <c r="F1559" s="36"/>
      <c r="G1559" s="36"/>
      <c r="H1559" s="36"/>
      <c r="I1559" s="52"/>
      <c r="J1559" s="52"/>
      <c r="W1559" s="52"/>
      <c r="X1559" s="52"/>
    </row>
    <row r="1560" ht="15.75" customHeight="1">
      <c r="C1560" s="45"/>
      <c r="D1560" s="45"/>
      <c r="E1560" s="45"/>
      <c r="F1560" s="45"/>
      <c r="G1560" s="45"/>
      <c r="H1560" s="45"/>
      <c r="I1560" s="52"/>
      <c r="J1560" s="52"/>
      <c r="W1560" s="52"/>
      <c r="X1560" s="52"/>
    </row>
    <row r="1561" ht="15.75" customHeight="1">
      <c r="C1561" s="53"/>
      <c r="D1561" s="53"/>
      <c r="E1561" s="53"/>
      <c r="F1561" s="53"/>
      <c r="G1561" s="53"/>
      <c r="H1561" s="53"/>
      <c r="I1561" s="52"/>
      <c r="J1561" s="52"/>
      <c r="W1561" s="52"/>
      <c r="X1561" s="52"/>
    </row>
    <row r="1562" ht="15.75" customHeight="1">
      <c r="C1562" s="45"/>
      <c r="D1562" s="45"/>
      <c r="E1562" s="45"/>
      <c r="F1562" s="45"/>
      <c r="G1562" s="45"/>
      <c r="H1562" s="45"/>
      <c r="I1562" s="52"/>
      <c r="J1562" s="52"/>
      <c r="W1562" s="52"/>
      <c r="X1562" s="52"/>
    </row>
    <row r="1563" ht="15.75" customHeight="1">
      <c r="C1563" s="48"/>
      <c r="D1563" s="48"/>
      <c r="E1563" s="48"/>
      <c r="F1563" s="48"/>
      <c r="G1563" s="48"/>
      <c r="H1563" s="48"/>
      <c r="I1563" s="52"/>
      <c r="J1563" s="52"/>
      <c r="W1563" s="52"/>
      <c r="X1563" s="52"/>
    </row>
    <row r="1564" ht="15.75" customHeight="1">
      <c r="C1564" s="41"/>
      <c r="D1564" s="41"/>
      <c r="E1564" s="41"/>
      <c r="F1564" s="41"/>
      <c r="G1564" s="41"/>
      <c r="H1564" s="41"/>
      <c r="I1564" s="52"/>
      <c r="J1564" s="52"/>
      <c r="W1564" s="52"/>
      <c r="X1564" s="52"/>
    </row>
    <row r="1565" ht="15.75" customHeight="1">
      <c r="C1565" s="47"/>
      <c r="D1565" s="47"/>
      <c r="E1565" s="47"/>
      <c r="F1565" s="47"/>
      <c r="G1565" s="47"/>
      <c r="H1565" s="47"/>
      <c r="I1565" s="52"/>
      <c r="J1565" s="52"/>
      <c r="W1565" s="52"/>
      <c r="X1565" s="52"/>
    </row>
    <row r="1566" ht="15.75" customHeight="1">
      <c r="C1566" s="41"/>
      <c r="D1566" s="41"/>
      <c r="E1566" s="41"/>
      <c r="F1566" s="41"/>
      <c r="G1566" s="41"/>
      <c r="H1566" s="41"/>
      <c r="I1566" s="52"/>
      <c r="J1566" s="52"/>
      <c r="W1566" s="52"/>
      <c r="X1566" s="52"/>
    </row>
    <row r="1567" ht="15.75" customHeight="1">
      <c r="C1567" s="53"/>
      <c r="D1567" s="53"/>
      <c r="E1567" s="53"/>
      <c r="F1567" s="53"/>
      <c r="G1567" s="53"/>
      <c r="H1567" s="53"/>
      <c r="I1567" s="52"/>
      <c r="J1567" s="52"/>
      <c r="W1567" s="52"/>
      <c r="X1567" s="52"/>
    </row>
    <row r="1568" ht="15.75" customHeight="1">
      <c r="C1568" s="49"/>
      <c r="D1568" s="49"/>
      <c r="E1568" s="49"/>
      <c r="F1568" s="49"/>
      <c r="G1568" s="49"/>
      <c r="H1568" s="49"/>
      <c r="I1568" s="52"/>
      <c r="J1568" s="52"/>
      <c r="W1568" s="52"/>
      <c r="X1568" s="52"/>
    </row>
    <row r="1569" ht="15.75" customHeight="1">
      <c r="C1569" s="42"/>
      <c r="D1569" s="42"/>
      <c r="E1569" s="42"/>
      <c r="F1569" s="42"/>
      <c r="G1569" s="42"/>
      <c r="H1569" s="42"/>
      <c r="I1569" s="52"/>
      <c r="J1569" s="52"/>
      <c r="W1569" s="52"/>
      <c r="X1569" s="52"/>
    </row>
    <row r="1570" ht="15.75" customHeight="1">
      <c r="C1570" s="52"/>
      <c r="D1570" s="52"/>
      <c r="E1570" s="52"/>
      <c r="F1570" s="52"/>
      <c r="G1570" s="52"/>
      <c r="H1570" s="52"/>
      <c r="I1570" s="52"/>
      <c r="J1570" s="52"/>
      <c r="W1570" s="52"/>
      <c r="X1570" s="52"/>
    </row>
    <row r="1571" ht="15.75" customHeight="1">
      <c r="C1571" s="42"/>
      <c r="D1571" s="42"/>
      <c r="E1571" s="42"/>
      <c r="F1571" s="42"/>
      <c r="G1571" s="42"/>
      <c r="H1571" s="42"/>
      <c r="I1571" s="52"/>
      <c r="J1571" s="52"/>
      <c r="W1571" s="52"/>
      <c r="X1571" s="52"/>
    </row>
    <row r="1572" ht="15.75" customHeight="1">
      <c r="C1572" s="49"/>
      <c r="D1572" s="49"/>
      <c r="E1572" s="49"/>
      <c r="F1572" s="49"/>
      <c r="G1572" s="49"/>
      <c r="H1572" s="49"/>
      <c r="I1572" s="52"/>
      <c r="J1572" s="52"/>
      <c r="W1572" s="52"/>
      <c r="X1572" s="52"/>
    </row>
    <row r="1573" ht="15.75" customHeight="1">
      <c r="C1573" s="52"/>
      <c r="D1573" s="52"/>
      <c r="E1573" s="52"/>
      <c r="F1573" s="52"/>
      <c r="G1573" s="52"/>
      <c r="H1573" s="52"/>
      <c r="I1573" s="52"/>
      <c r="J1573" s="52"/>
      <c r="W1573" s="52"/>
      <c r="X1573" s="52"/>
    </row>
    <row r="1574" ht="15.75" customHeight="1">
      <c r="C1574" s="34"/>
      <c r="D1574" s="34"/>
      <c r="E1574" s="34"/>
      <c r="F1574" s="34"/>
      <c r="G1574" s="34"/>
      <c r="H1574" s="34"/>
      <c r="I1574" s="52"/>
      <c r="J1574" s="52"/>
      <c r="W1574" s="52"/>
      <c r="X1574" s="52"/>
    </row>
    <row r="1575" ht="15.75" customHeight="1">
      <c r="C1575" s="40"/>
      <c r="D1575" s="40"/>
      <c r="E1575" s="40"/>
      <c r="F1575" s="40"/>
      <c r="G1575" s="40"/>
      <c r="H1575" s="40"/>
      <c r="I1575" s="52"/>
      <c r="J1575" s="52"/>
      <c r="W1575" s="52"/>
      <c r="X1575" s="52"/>
    </row>
    <row r="1576" ht="15.75" customHeight="1">
      <c r="C1576" s="39"/>
      <c r="D1576" s="39"/>
      <c r="E1576" s="39"/>
      <c r="F1576" s="39"/>
      <c r="G1576" s="39"/>
      <c r="H1576" s="39"/>
      <c r="I1576" s="52"/>
      <c r="J1576" s="52"/>
      <c r="W1576" s="52"/>
      <c r="X1576" s="52"/>
    </row>
    <row r="1577" ht="15.75" customHeight="1">
      <c r="C1577" s="37"/>
      <c r="D1577" s="37"/>
      <c r="E1577" s="37"/>
      <c r="F1577" s="37"/>
      <c r="G1577" s="37"/>
      <c r="H1577" s="37"/>
      <c r="I1577" s="52"/>
      <c r="J1577" s="52"/>
      <c r="W1577" s="52"/>
      <c r="X1577" s="52"/>
    </row>
    <row r="1578" ht="15.75" customHeight="1">
      <c r="C1578" s="47"/>
      <c r="D1578" s="47"/>
      <c r="E1578" s="47"/>
      <c r="F1578" s="47"/>
      <c r="G1578" s="47"/>
      <c r="H1578" s="47"/>
      <c r="I1578" s="52"/>
      <c r="J1578" s="52"/>
      <c r="W1578" s="52"/>
      <c r="X1578" s="52"/>
    </row>
    <row r="1579" ht="15.75" customHeight="1">
      <c r="C1579" s="41"/>
      <c r="D1579" s="41"/>
      <c r="E1579" s="41"/>
      <c r="F1579" s="41"/>
      <c r="G1579" s="41"/>
      <c r="H1579" s="41"/>
      <c r="I1579" s="52"/>
      <c r="J1579" s="52"/>
      <c r="W1579" s="52"/>
      <c r="X1579" s="52"/>
    </row>
    <row r="1580" ht="15.75" customHeight="1">
      <c r="C1580" s="32"/>
      <c r="D1580" s="32"/>
      <c r="E1580" s="32"/>
      <c r="F1580" s="32"/>
      <c r="G1580" s="32"/>
      <c r="H1580" s="32"/>
      <c r="I1580" s="52"/>
      <c r="J1580" s="52"/>
      <c r="W1580" s="52"/>
      <c r="X1580" s="52"/>
    </row>
    <row r="1581" ht="15.75" customHeight="1">
      <c r="C1581" s="54"/>
      <c r="D1581" s="54"/>
      <c r="E1581" s="54"/>
      <c r="F1581" s="54"/>
      <c r="G1581" s="54"/>
      <c r="H1581" s="54"/>
      <c r="I1581" s="52"/>
      <c r="J1581" s="52"/>
      <c r="W1581" s="52"/>
      <c r="X1581" s="52"/>
    </row>
    <row r="1582" ht="15.75" customHeight="1">
      <c r="C1582" s="40"/>
      <c r="D1582" s="40"/>
      <c r="E1582" s="40"/>
      <c r="F1582" s="40"/>
      <c r="G1582" s="40"/>
      <c r="H1582" s="40"/>
      <c r="I1582" s="52"/>
      <c r="J1582" s="52"/>
      <c r="W1582" s="52"/>
      <c r="X1582" s="52"/>
    </row>
    <row r="1583" ht="15.75" customHeight="1">
      <c r="C1583" s="54"/>
      <c r="D1583" s="54"/>
      <c r="E1583" s="54"/>
      <c r="F1583" s="54"/>
      <c r="G1583" s="54"/>
      <c r="H1583" s="54"/>
      <c r="I1583" s="52"/>
      <c r="J1583" s="52"/>
      <c r="W1583" s="52"/>
      <c r="X1583" s="52"/>
    </row>
    <row r="1584" ht="15.75" customHeight="1">
      <c r="C1584" s="34"/>
      <c r="D1584" s="34"/>
      <c r="E1584" s="34"/>
      <c r="F1584" s="34"/>
      <c r="G1584" s="34"/>
      <c r="H1584" s="34"/>
      <c r="I1584" s="52"/>
      <c r="J1584" s="52"/>
      <c r="W1584" s="52"/>
      <c r="X1584" s="52"/>
    </row>
    <row r="1585" ht="15.75" customHeight="1">
      <c r="C1585" s="49"/>
      <c r="D1585" s="49"/>
      <c r="E1585" s="49"/>
      <c r="F1585" s="49"/>
      <c r="G1585" s="49"/>
      <c r="H1585" s="49"/>
      <c r="I1585" s="52"/>
      <c r="J1585" s="52"/>
      <c r="W1585" s="52"/>
      <c r="X1585" s="52"/>
    </row>
    <row r="1586" ht="15.75" customHeight="1">
      <c r="C1586" s="46"/>
      <c r="D1586" s="46"/>
      <c r="E1586" s="46"/>
      <c r="F1586" s="46"/>
      <c r="G1586" s="46"/>
      <c r="H1586" s="46"/>
      <c r="I1586" s="52"/>
      <c r="J1586" s="52"/>
      <c r="W1586" s="52"/>
      <c r="X1586" s="52"/>
    </row>
    <row r="1587" ht="15.75" customHeight="1">
      <c r="C1587" s="34"/>
      <c r="D1587" s="34"/>
      <c r="E1587" s="34"/>
      <c r="F1587" s="34"/>
      <c r="G1587" s="34"/>
      <c r="H1587" s="34"/>
      <c r="I1587" s="52"/>
      <c r="J1587" s="52"/>
      <c r="W1587" s="52"/>
      <c r="X1587" s="52"/>
    </row>
    <row r="1588" ht="15.75" customHeight="1">
      <c r="C1588" s="52"/>
      <c r="D1588" s="52"/>
      <c r="E1588" s="52"/>
      <c r="F1588" s="52"/>
      <c r="G1588" s="52"/>
      <c r="H1588" s="52"/>
      <c r="I1588" s="52"/>
      <c r="J1588" s="52"/>
      <c r="W1588" s="52"/>
      <c r="X1588" s="52"/>
    </row>
    <row r="1589" ht="15.75" customHeight="1">
      <c r="C1589" s="48"/>
      <c r="D1589" s="48"/>
      <c r="E1589" s="48"/>
      <c r="F1589" s="48"/>
      <c r="G1589" s="48"/>
      <c r="H1589" s="48"/>
      <c r="I1589" s="52"/>
      <c r="J1589" s="52"/>
      <c r="W1589" s="52"/>
      <c r="X1589" s="52"/>
    </row>
    <row r="1590" ht="15.75" customHeight="1">
      <c r="C1590" s="50"/>
      <c r="D1590" s="50"/>
      <c r="E1590" s="50"/>
      <c r="F1590" s="50"/>
      <c r="G1590" s="50"/>
      <c r="H1590" s="50"/>
      <c r="I1590" s="52"/>
      <c r="J1590" s="52"/>
      <c r="W1590" s="52"/>
      <c r="X1590" s="52"/>
    </row>
    <row r="1591" ht="15.75" customHeight="1">
      <c r="C1591" s="37"/>
      <c r="D1591" s="37"/>
      <c r="E1591" s="37"/>
      <c r="F1591" s="37"/>
      <c r="G1591" s="37"/>
      <c r="H1591" s="37"/>
      <c r="I1591" s="52"/>
      <c r="J1591" s="52"/>
      <c r="W1591" s="52"/>
      <c r="X1591" s="52"/>
    </row>
    <row r="1592" ht="15.75" customHeight="1">
      <c r="C1592" s="41"/>
      <c r="D1592" s="41"/>
      <c r="E1592" s="41"/>
      <c r="F1592" s="41"/>
      <c r="G1592" s="41"/>
      <c r="H1592" s="41"/>
      <c r="I1592" s="52"/>
      <c r="J1592" s="52"/>
      <c r="W1592" s="52"/>
      <c r="X1592" s="52"/>
    </row>
    <row r="1593" ht="15.75" customHeight="1">
      <c r="C1593" s="48"/>
      <c r="D1593" s="48"/>
      <c r="E1593" s="48"/>
      <c r="F1593" s="48"/>
      <c r="G1593" s="48"/>
      <c r="H1593" s="48"/>
      <c r="I1593" s="52"/>
      <c r="J1593" s="52"/>
      <c r="W1593" s="52"/>
      <c r="X1593" s="52"/>
    </row>
    <row r="1594" ht="15.75" customHeight="1">
      <c r="C1594" s="35"/>
      <c r="D1594" s="35"/>
      <c r="E1594" s="35"/>
      <c r="F1594" s="35"/>
      <c r="G1594" s="35"/>
      <c r="H1594" s="35"/>
      <c r="I1594" s="52"/>
      <c r="J1594" s="52"/>
      <c r="W1594" s="52"/>
      <c r="X1594" s="52"/>
    </row>
    <row r="1595" ht="15.75" customHeight="1">
      <c r="C1595" s="38"/>
      <c r="D1595" s="38"/>
      <c r="E1595" s="38"/>
      <c r="F1595" s="38"/>
      <c r="G1595" s="38"/>
      <c r="H1595" s="38"/>
      <c r="I1595" s="52"/>
      <c r="J1595" s="52"/>
      <c r="W1595" s="52"/>
      <c r="X1595" s="52"/>
    </row>
    <row r="1596" ht="15.75" customHeight="1">
      <c r="C1596" s="49"/>
      <c r="D1596" s="49"/>
      <c r="E1596" s="49"/>
      <c r="F1596" s="49"/>
      <c r="G1596" s="49"/>
      <c r="H1596" s="49"/>
      <c r="I1596" s="52"/>
      <c r="J1596" s="52"/>
      <c r="W1596" s="52"/>
      <c r="X1596" s="52"/>
    </row>
    <row r="1597" ht="15.75" customHeight="1">
      <c r="C1597" s="53"/>
      <c r="D1597" s="53"/>
      <c r="E1597" s="53"/>
      <c r="F1597" s="53"/>
      <c r="G1597" s="53"/>
      <c r="H1597" s="53"/>
      <c r="I1597" s="52"/>
      <c r="J1597" s="52"/>
      <c r="W1597" s="52"/>
      <c r="X1597" s="52"/>
    </row>
    <row r="1598" ht="15.75" customHeight="1">
      <c r="C1598" s="46"/>
      <c r="D1598" s="46"/>
      <c r="E1598" s="46"/>
      <c r="F1598" s="46"/>
      <c r="G1598" s="46"/>
      <c r="H1598" s="46"/>
      <c r="I1598" s="52"/>
      <c r="J1598" s="52"/>
      <c r="W1598" s="52"/>
      <c r="X1598" s="52"/>
    </row>
    <row r="1599" ht="15.75" customHeight="1">
      <c r="C1599" s="52"/>
      <c r="D1599" s="52"/>
      <c r="E1599" s="52"/>
      <c r="F1599" s="52"/>
      <c r="G1599" s="52"/>
      <c r="H1599" s="52"/>
      <c r="I1599" s="52"/>
      <c r="J1599" s="52"/>
      <c r="W1599" s="52"/>
      <c r="X1599" s="52"/>
    </row>
    <row r="1600" ht="15.75" customHeight="1">
      <c r="C1600" s="52"/>
      <c r="D1600" s="52"/>
      <c r="E1600" s="52"/>
      <c r="F1600" s="52"/>
      <c r="G1600" s="52"/>
      <c r="H1600" s="52"/>
      <c r="I1600" s="52"/>
      <c r="J1600" s="52"/>
      <c r="W1600" s="52"/>
      <c r="X1600" s="52"/>
    </row>
    <row r="1601" ht="15.75" customHeight="1">
      <c r="C1601" s="34"/>
      <c r="D1601" s="34"/>
      <c r="E1601" s="34"/>
      <c r="F1601" s="34"/>
      <c r="G1601" s="34"/>
      <c r="H1601" s="34"/>
      <c r="I1601" s="52"/>
      <c r="J1601" s="52"/>
      <c r="W1601" s="52"/>
      <c r="X1601" s="52"/>
    </row>
    <row r="1602" ht="15.75" customHeight="1">
      <c r="C1602" s="53"/>
      <c r="D1602" s="53"/>
      <c r="E1602" s="53"/>
      <c r="F1602" s="53"/>
      <c r="G1602" s="53"/>
      <c r="H1602" s="53"/>
      <c r="I1602" s="52"/>
      <c r="J1602" s="52"/>
      <c r="W1602" s="52"/>
      <c r="X1602" s="52"/>
    </row>
    <row r="1603" ht="15.75" customHeight="1">
      <c r="C1603" s="43"/>
      <c r="D1603" s="43"/>
      <c r="E1603" s="43"/>
      <c r="F1603" s="43"/>
      <c r="G1603" s="43"/>
      <c r="H1603" s="43"/>
      <c r="I1603" s="52"/>
      <c r="J1603" s="52"/>
      <c r="W1603" s="52"/>
      <c r="X1603" s="52"/>
    </row>
    <row r="1604" ht="15.75" customHeight="1">
      <c r="C1604" s="46"/>
      <c r="D1604" s="46"/>
      <c r="E1604" s="46"/>
      <c r="F1604" s="46"/>
      <c r="G1604" s="46"/>
      <c r="H1604" s="46"/>
      <c r="I1604" s="52"/>
      <c r="J1604" s="52"/>
      <c r="W1604" s="52"/>
      <c r="X1604" s="52"/>
    </row>
    <row r="1605" ht="15.75" customHeight="1">
      <c r="C1605" s="49"/>
      <c r="D1605" s="49"/>
      <c r="E1605" s="49"/>
      <c r="F1605" s="49"/>
      <c r="G1605" s="49"/>
      <c r="H1605" s="49"/>
      <c r="I1605" s="52"/>
      <c r="J1605" s="52"/>
      <c r="W1605" s="52"/>
      <c r="X1605" s="52"/>
    </row>
    <row r="1606" ht="15.75" customHeight="1">
      <c r="C1606" s="32"/>
      <c r="D1606" s="32"/>
      <c r="E1606" s="32"/>
      <c r="F1606" s="32"/>
      <c r="G1606" s="32"/>
      <c r="H1606" s="32"/>
      <c r="I1606" s="34"/>
      <c r="J1606" s="34"/>
      <c r="W1606" s="52"/>
      <c r="X1606" s="52"/>
    </row>
    <row r="1607" ht="15.75" customHeight="1">
      <c r="C1607" s="52"/>
      <c r="D1607" s="52"/>
      <c r="E1607" s="52"/>
      <c r="F1607" s="52"/>
      <c r="G1607" s="52"/>
      <c r="H1607" s="52"/>
      <c r="I1607" s="34"/>
      <c r="J1607" s="34"/>
      <c r="W1607" s="52"/>
      <c r="X1607" s="52"/>
    </row>
    <row r="1608" ht="15.75" customHeight="1">
      <c r="C1608" s="34"/>
      <c r="D1608" s="34"/>
      <c r="E1608" s="34"/>
      <c r="F1608" s="34"/>
      <c r="G1608" s="34"/>
      <c r="H1608" s="34"/>
      <c r="I1608" s="34"/>
      <c r="J1608" s="34"/>
      <c r="W1608" s="34"/>
      <c r="X1608" s="34"/>
    </row>
    <row r="1609" ht="15.75" customHeight="1">
      <c r="C1609" s="34"/>
      <c r="D1609" s="34"/>
      <c r="E1609" s="34"/>
      <c r="F1609" s="34"/>
      <c r="G1609" s="34"/>
      <c r="H1609" s="34"/>
      <c r="I1609" s="34"/>
      <c r="J1609" s="34"/>
      <c r="W1609" s="34"/>
      <c r="X1609" s="34"/>
    </row>
    <row r="1610" ht="15.75" customHeight="1">
      <c r="C1610" s="54"/>
      <c r="D1610" s="54"/>
      <c r="E1610" s="54"/>
      <c r="F1610" s="54"/>
      <c r="G1610" s="54"/>
      <c r="H1610" s="54"/>
      <c r="I1610" s="34"/>
      <c r="J1610" s="34"/>
      <c r="W1610" s="34"/>
      <c r="X1610" s="34"/>
    </row>
    <row r="1611" ht="15.75" customHeight="1">
      <c r="C1611" s="40"/>
      <c r="D1611" s="40"/>
      <c r="E1611" s="40"/>
      <c r="F1611" s="40"/>
      <c r="G1611" s="40"/>
      <c r="H1611" s="40"/>
      <c r="I1611" s="34"/>
      <c r="J1611" s="34"/>
      <c r="W1611" s="34"/>
      <c r="X1611" s="34"/>
    </row>
    <row r="1612" ht="15.75" customHeight="1">
      <c r="C1612" s="54"/>
      <c r="D1612" s="54"/>
      <c r="E1612" s="54"/>
      <c r="F1612" s="54"/>
      <c r="G1612" s="54"/>
      <c r="H1612" s="54"/>
      <c r="I1612" s="34"/>
      <c r="J1612" s="34"/>
      <c r="W1612" s="34"/>
      <c r="X1612" s="34"/>
    </row>
    <row r="1613" ht="15.75" customHeight="1">
      <c r="C1613" s="46"/>
      <c r="D1613" s="46"/>
      <c r="E1613" s="46"/>
      <c r="F1613" s="46"/>
      <c r="G1613" s="46"/>
      <c r="H1613" s="46"/>
      <c r="I1613" s="34"/>
      <c r="J1613" s="34"/>
      <c r="W1613" s="34"/>
      <c r="X1613" s="34"/>
    </row>
    <row r="1614" ht="15.75" customHeight="1">
      <c r="C1614" s="35"/>
      <c r="D1614" s="35"/>
      <c r="E1614" s="35"/>
      <c r="F1614" s="35"/>
      <c r="G1614" s="35"/>
      <c r="H1614" s="35"/>
      <c r="I1614" s="34"/>
      <c r="J1614" s="34"/>
      <c r="W1614" s="34"/>
      <c r="X1614" s="34"/>
    </row>
    <row r="1615" ht="15.75" customHeight="1">
      <c r="C1615" s="43"/>
      <c r="D1615" s="43"/>
      <c r="E1615" s="43"/>
      <c r="F1615" s="43"/>
      <c r="G1615" s="43"/>
      <c r="H1615" s="43"/>
      <c r="I1615" s="34"/>
      <c r="J1615" s="34"/>
      <c r="W1615" s="34"/>
      <c r="X1615" s="34"/>
    </row>
    <row r="1616" ht="15.75" customHeight="1">
      <c r="C1616" s="41"/>
      <c r="D1616" s="41"/>
      <c r="E1616" s="41"/>
      <c r="F1616" s="41"/>
      <c r="G1616" s="41"/>
      <c r="H1616" s="41"/>
      <c r="I1616" s="34"/>
      <c r="J1616" s="34"/>
      <c r="W1616" s="34"/>
      <c r="X1616" s="34"/>
    </row>
    <row r="1617" ht="15.75" customHeight="1">
      <c r="C1617" s="54"/>
      <c r="D1617" s="54"/>
      <c r="E1617" s="54"/>
      <c r="F1617" s="54"/>
      <c r="G1617" s="54"/>
      <c r="H1617" s="54"/>
      <c r="I1617" s="34"/>
      <c r="J1617" s="34"/>
      <c r="W1617" s="34"/>
      <c r="X1617" s="34"/>
    </row>
    <row r="1618" ht="15.75" customHeight="1">
      <c r="C1618" s="34"/>
      <c r="D1618" s="34"/>
      <c r="E1618" s="34"/>
      <c r="F1618" s="34"/>
      <c r="G1618" s="34"/>
      <c r="H1618" s="34"/>
      <c r="I1618" s="34"/>
      <c r="J1618" s="34"/>
      <c r="W1618" s="34"/>
      <c r="X1618" s="34"/>
    </row>
    <row r="1619" ht="15.75" customHeight="1">
      <c r="C1619" s="38"/>
      <c r="D1619" s="38"/>
      <c r="E1619" s="38"/>
      <c r="F1619" s="38"/>
      <c r="G1619" s="38"/>
      <c r="H1619" s="38"/>
      <c r="I1619" s="34"/>
      <c r="J1619" s="34"/>
      <c r="W1619" s="34"/>
      <c r="X1619" s="34"/>
    </row>
    <row r="1620" ht="15.75" customHeight="1">
      <c r="C1620" s="43"/>
      <c r="D1620" s="43"/>
      <c r="E1620" s="43"/>
      <c r="F1620" s="43"/>
      <c r="G1620" s="43"/>
      <c r="H1620" s="43"/>
      <c r="I1620" s="34"/>
      <c r="J1620" s="34"/>
      <c r="W1620" s="34"/>
      <c r="X1620" s="34"/>
    </row>
    <row r="1621" ht="15.75" customHeight="1">
      <c r="C1621" s="46"/>
      <c r="D1621" s="46"/>
      <c r="E1621" s="46"/>
      <c r="F1621" s="46"/>
      <c r="G1621" s="46"/>
      <c r="H1621" s="46"/>
      <c r="I1621" s="34"/>
      <c r="J1621" s="34"/>
      <c r="W1621" s="34"/>
      <c r="X1621" s="34"/>
    </row>
    <row r="1622" ht="15.75" customHeight="1">
      <c r="C1622" s="43"/>
      <c r="D1622" s="43"/>
      <c r="E1622" s="43"/>
      <c r="F1622" s="43"/>
      <c r="G1622" s="43"/>
      <c r="H1622" s="43"/>
      <c r="I1622" s="34"/>
      <c r="J1622" s="34"/>
      <c r="W1622" s="34"/>
      <c r="X1622" s="34"/>
    </row>
    <row r="1623" ht="15.75" customHeight="1">
      <c r="C1623" s="46"/>
      <c r="D1623" s="46"/>
      <c r="E1623" s="46"/>
      <c r="F1623" s="46"/>
      <c r="G1623" s="46"/>
      <c r="H1623" s="46"/>
      <c r="I1623" s="34"/>
      <c r="J1623" s="34"/>
      <c r="W1623" s="34"/>
      <c r="X1623" s="34"/>
    </row>
    <row r="1624" ht="15.75" customHeight="1">
      <c r="C1624" s="34"/>
      <c r="D1624" s="34"/>
      <c r="E1624" s="34"/>
      <c r="F1624" s="34"/>
      <c r="G1624" s="34"/>
      <c r="H1624" s="34"/>
      <c r="I1624" s="34"/>
      <c r="J1624" s="34"/>
      <c r="W1624" s="34"/>
      <c r="X1624" s="34"/>
    </row>
    <row r="1625" ht="15.75" customHeight="1">
      <c r="C1625" s="38"/>
      <c r="D1625" s="38"/>
      <c r="E1625" s="38"/>
      <c r="F1625" s="38"/>
      <c r="G1625" s="38"/>
      <c r="H1625" s="38"/>
      <c r="I1625" s="34"/>
      <c r="J1625" s="34"/>
      <c r="W1625" s="34"/>
      <c r="X1625" s="34"/>
    </row>
    <row r="1626" ht="15.75" customHeight="1">
      <c r="C1626" s="45"/>
      <c r="D1626" s="45"/>
      <c r="E1626" s="45"/>
      <c r="F1626" s="45"/>
      <c r="G1626" s="45"/>
      <c r="H1626" s="45"/>
      <c r="I1626" s="34"/>
      <c r="J1626" s="34"/>
      <c r="W1626" s="34"/>
      <c r="X1626" s="34"/>
    </row>
    <row r="1627" ht="15.75" customHeight="1">
      <c r="C1627" s="46"/>
      <c r="D1627" s="46"/>
      <c r="E1627" s="46"/>
      <c r="F1627" s="46"/>
      <c r="G1627" s="46"/>
      <c r="H1627" s="46"/>
      <c r="I1627" s="34"/>
      <c r="J1627" s="34"/>
      <c r="W1627" s="34"/>
      <c r="X1627" s="34"/>
    </row>
    <row r="1628" ht="15.75" customHeight="1">
      <c r="C1628" s="53"/>
      <c r="D1628" s="53"/>
      <c r="E1628" s="53"/>
      <c r="F1628" s="53"/>
      <c r="G1628" s="53"/>
      <c r="H1628" s="53"/>
      <c r="I1628" s="34"/>
      <c r="J1628" s="34"/>
      <c r="W1628" s="34"/>
      <c r="X1628" s="34"/>
    </row>
    <row r="1629" ht="15.75" customHeight="1">
      <c r="C1629" s="39"/>
      <c r="D1629" s="39"/>
      <c r="E1629" s="39"/>
      <c r="F1629" s="39"/>
      <c r="G1629" s="39"/>
      <c r="H1629" s="39"/>
      <c r="I1629" s="34"/>
      <c r="J1629" s="34"/>
      <c r="W1629" s="34"/>
      <c r="X1629" s="34"/>
    </row>
    <row r="1630" ht="15.75" customHeight="1">
      <c r="C1630" s="45"/>
      <c r="D1630" s="45"/>
      <c r="E1630" s="45"/>
      <c r="F1630" s="45"/>
      <c r="G1630" s="45"/>
      <c r="H1630" s="45"/>
      <c r="I1630" s="34"/>
      <c r="J1630" s="34"/>
      <c r="W1630" s="34"/>
      <c r="X1630" s="34"/>
    </row>
    <row r="1631" ht="15.75" customHeight="1">
      <c r="C1631" s="52"/>
      <c r="D1631" s="52"/>
      <c r="E1631" s="52"/>
      <c r="F1631" s="52"/>
      <c r="G1631" s="52"/>
      <c r="H1631" s="52"/>
      <c r="I1631" s="34"/>
      <c r="J1631" s="34"/>
      <c r="W1631" s="34"/>
      <c r="X1631" s="34"/>
    </row>
    <row r="1632" ht="15.75" customHeight="1">
      <c r="C1632" s="46"/>
      <c r="D1632" s="46"/>
      <c r="E1632" s="46"/>
      <c r="F1632" s="46"/>
      <c r="G1632" s="46"/>
      <c r="H1632" s="46"/>
      <c r="I1632" s="34"/>
      <c r="J1632" s="34"/>
      <c r="W1632" s="34"/>
      <c r="X1632" s="34"/>
    </row>
    <row r="1633" ht="15.75" customHeight="1">
      <c r="C1633" s="46"/>
      <c r="D1633" s="46"/>
      <c r="E1633" s="46"/>
      <c r="F1633" s="46"/>
      <c r="G1633" s="46"/>
      <c r="H1633" s="46"/>
      <c r="I1633" s="34"/>
      <c r="J1633" s="34"/>
      <c r="W1633" s="34"/>
      <c r="X1633" s="34"/>
    </row>
    <row r="1634" ht="15.75" customHeight="1">
      <c r="C1634" s="39"/>
      <c r="D1634" s="39"/>
      <c r="E1634" s="39"/>
      <c r="F1634" s="39"/>
      <c r="G1634" s="39"/>
      <c r="H1634" s="39"/>
      <c r="I1634" s="34"/>
      <c r="J1634" s="34"/>
      <c r="W1634" s="34"/>
      <c r="X1634" s="34"/>
    </row>
    <row r="1635" ht="15.75" customHeight="1">
      <c r="C1635" s="50"/>
      <c r="D1635" s="50"/>
      <c r="E1635" s="50"/>
      <c r="F1635" s="50"/>
      <c r="G1635" s="50"/>
      <c r="H1635" s="50"/>
      <c r="I1635" s="34"/>
      <c r="J1635" s="34"/>
      <c r="W1635" s="34"/>
      <c r="X1635" s="34"/>
    </row>
    <row r="1636" ht="15.75" customHeight="1">
      <c r="C1636" s="51"/>
      <c r="D1636" s="51"/>
      <c r="E1636" s="51"/>
      <c r="F1636" s="51"/>
      <c r="G1636" s="51"/>
      <c r="H1636" s="51"/>
      <c r="I1636" s="34"/>
      <c r="J1636" s="34"/>
      <c r="W1636" s="34"/>
      <c r="X1636" s="34"/>
    </row>
    <row r="1637" ht="15.75" customHeight="1">
      <c r="C1637" s="47"/>
      <c r="D1637" s="47"/>
      <c r="E1637" s="47"/>
      <c r="F1637" s="47"/>
      <c r="G1637" s="47"/>
      <c r="H1637" s="47"/>
      <c r="I1637" s="34"/>
      <c r="J1637" s="34"/>
      <c r="W1637" s="34"/>
      <c r="X1637" s="34"/>
    </row>
    <row r="1638" ht="15.75" customHeight="1">
      <c r="C1638" s="48"/>
      <c r="D1638" s="48"/>
      <c r="E1638" s="48"/>
      <c r="F1638" s="48"/>
      <c r="G1638" s="48"/>
      <c r="H1638" s="48"/>
      <c r="I1638" s="34"/>
      <c r="J1638" s="34"/>
      <c r="W1638" s="34"/>
      <c r="X1638" s="34"/>
    </row>
    <row r="1639" ht="15.75" customHeight="1">
      <c r="C1639" s="38"/>
      <c r="D1639" s="38"/>
      <c r="E1639" s="38"/>
      <c r="F1639" s="38"/>
      <c r="G1639" s="38"/>
      <c r="H1639" s="38"/>
      <c r="I1639" s="34"/>
      <c r="J1639" s="34"/>
      <c r="W1639" s="34"/>
      <c r="X1639" s="34"/>
    </row>
    <row r="1640" ht="15.75" customHeight="1">
      <c r="C1640" s="48"/>
      <c r="D1640" s="48"/>
      <c r="E1640" s="48"/>
      <c r="F1640" s="48"/>
      <c r="G1640" s="48"/>
      <c r="H1640" s="48"/>
      <c r="I1640" s="34"/>
      <c r="J1640" s="34"/>
      <c r="W1640" s="34"/>
      <c r="X1640" s="34"/>
    </row>
    <row r="1641" ht="15.75" customHeight="1">
      <c r="C1641" s="51"/>
      <c r="D1641" s="51"/>
      <c r="E1641" s="51"/>
      <c r="F1641" s="51"/>
      <c r="G1641" s="51"/>
      <c r="H1641" s="51"/>
      <c r="I1641" s="34"/>
      <c r="J1641" s="34"/>
      <c r="W1641" s="34"/>
      <c r="X1641" s="34"/>
    </row>
    <row r="1642" ht="15.75" customHeight="1">
      <c r="C1642" s="36"/>
      <c r="D1642" s="36"/>
      <c r="E1642" s="36"/>
      <c r="F1642" s="36"/>
      <c r="G1642" s="36"/>
      <c r="H1642" s="36"/>
      <c r="I1642" s="34"/>
      <c r="J1642" s="34"/>
      <c r="W1642" s="34"/>
      <c r="X1642" s="34"/>
    </row>
    <row r="1643" ht="15.75" customHeight="1">
      <c r="C1643" s="52"/>
      <c r="D1643" s="52"/>
      <c r="E1643" s="52"/>
      <c r="F1643" s="52"/>
      <c r="G1643" s="52"/>
      <c r="H1643" s="52"/>
      <c r="I1643" s="34"/>
      <c r="J1643" s="34"/>
      <c r="W1643" s="34"/>
      <c r="X1643" s="34"/>
    </row>
    <row r="1644" ht="15.75" customHeight="1">
      <c r="C1644" s="51"/>
      <c r="D1644" s="51"/>
      <c r="E1644" s="51"/>
      <c r="F1644" s="51"/>
      <c r="G1644" s="51"/>
      <c r="H1644" s="51"/>
      <c r="I1644" s="34"/>
      <c r="J1644" s="34"/>
      <c r="W1644" s="34"/>
      <c r="X1644" s="34"/>
    </row>
    <row r="1645" ht="15.75" customHeight="1">
      <c r="C1645" s="47"/>
      <c r="D1645" s="47"/>
      <c r="E1645" s="47"/>
      <c r="F1645" s="47"/>
      <c r="G1645" s="47"/>
      <c r="H1645" s="47"/>
      <c r="I1645" s="34"/>
      <c r="J1645" s="34"/>
      <c r="W1645" s="34"/>
      <c r="X1645" s="34"/>
    </row>
    <row r="1646" ht="15.75" customHeight="1">
      <c r="C1646" s="37"/>
      <c r="D1646" s="37"/>
      <c r="E1646" s="37"/>
      <c r="F1646" s="37"/>
      <c r="G1646" s="37"/>
      <c r="H1646" s="37"/>
      <c r="I1646" s="34"/>
      <c r="J1646" s="34"/>
      <c r="W1646" s="34"/>
      <c r="X1646" s="34"/>
    </row>
    <row r="1647" ht="15.75" customHeight="1">
      <c r="C1647" s="46"/>
      <c r="D1647" s="46"/>
      <c r="E1647" s="46"/>
      <c r="F1647" s="46"/>
      <c r="G1647" s="46"/>
      <c r="H1647" s="46"/>
      <c r="I1647" s="34"/>
      <c r="J1647" s="34"/>
      <c r="W1647" s="34"/>
      <c r="X1647" s="34"/>
    </row>
    <row r="1648" ht="15.75" customHeight="1">
      <c r="C1648" s="48"/>
      <c r="D1648" s="48"/>
      <c r="E1648" s="48"/>
      <c r="F1648" s="48"/>
      <c r="G1648" s="48"/>
      <c r="H1648" s="48"/>
      <c r="I1648" s="34"/>
      <c r="J1648" s="34"/>
      <c r="W1648" s="34"/>
      <c r="X1648" s="34"/>
    </row>
    <row r="1649" ht="15.75" customHeight="1">
      <c r="C1649" s="38"/>
      <c r="D1649" s="38"/>
      <c r="E1649" s="38"/>
      <c r="F1649" s="38"/>
      <c r="G1649" s="38"/>
      <c r="H1649" s="38"/>
      <c r="I1649" s="34"/>
      <c r="J1649" s="34"/>
      <c r="W1649" s="34"/>
      <c r="X1649" s="34"/>
    </row>
    <row r="1650" ht="15.75" customHeight="1">
      <c r="C1650" s="38"/>
      <c r="D1650" s="38"/>
      <c r="E1650" s="38"/>
      <c r="F1650" s="38"/>
      <c r="G1650" s="38"/>
      <c r="H1650" s="38"/>
      <c r="I1650" s="34"/>
      <c r="J1650" s="34"/>
      <c r="W1650" s="34"/>
      <c r="X1650" s="34"/>
    </row>
    <row r="1651" ht="15.75" customHeight="1">
      <c r="C1651" s="43"/>
      <c r="D1651" s="43"/>
      <c r="E1651" s="43"/>
      <c r="F1651" s="43"/>
      <c r="G1651" s="43"/>
      <c r="H1651" s="43"/>
      <c r="I1651" s="34"/>
      <c r="J1651" s="34"/>
      <c r="W1651" s="34"/>
      <c r="X1651" s="34"/>
    </row>
    <row r="1652" ht="15.75" customHeight="1">
      <c r="C1652" s="51"/>
      <c r="D1652" s="51"/>
      <c r="E1652" s="51"/>
      <c r="F1652" s="51"/>
      <c r="G1652" s="51"/>
      <c r="H1652" s="51"/>
      <c r="I1652" s="34"/>
      <c r="J1652" s="34"/>
      <c r="W1652" s="34"/>
      <c r="X1652" s="34"/>
    </row>
    <row r="1653" ht="15.75" customHeight="1">
      <c r="C1653" s="36"/>
      <c r="D1653" s="36"/>
      <c r="E1653" s="36"/>
      <c r="F1653" s="36"/>
      <c r="G1653" s="36"/>
      <c r="H1653" s="36"/>
      <c r="I1653" s="34"/>
      <c r="J1653" s="34"/>
      <c r="W1653" s="34"/>
      <c r="X1653" s="34"/>
    </row>
    <row r="1654" ht="15.75" customHeight="1">
      <c r="C1654" s="54"/>
      <c r="D1654" s="54"/>
      <c r="E1654" s="54"/>
      <c r="F1654" s="54"/>
      <c r="G1654" s="54"/>
      <c r="H1654" s="54"/>
      <c r="I1654" s="34"/>
      <c r="J1654" s="34"/>
      <c r="W1654" s="34"/>
      <c r="X1654" s="34"/>
    </row>
    <row r="1655" ht="15.75" customHeight="1">
      <c r="C1655" s="39"/>
      <c r="D1655" s="39"/>
      <c r="E1655" s="39"/>
      <c r="F1655" s="39"/>
      <c r="G1655" s="39"/>
      <c r="H1655" s="39"/>
      <c r="I1655" s="34"/>
      <c r="J1655" s="34"/>
      <c r="W1655" s="34"/>
      <c r="X1655" s="34"/>
    </row>
    <row r="1656" ht="15.75" customHeight="1">
      <c r="C1656" s="46"/>
      <c r="D1656" s="46"/>
      <c r="E1656" s="46"/>
      <c r="F1656" s="46"/>
      <c r="G1656" s="46"/>
      <c r="H1656" s="46"/>
      <c r="I1656" s="34"/>
      <c r="J1656" s="34"/>
      <c r="W1656" s="34"/>
      <c r="X1656" s="34"/>
    </row>
    <row r="1657" ht="15.75" customHeight="1">
      <c r="C1657" s="49"/>
      <c r="D1657" s="49"/>
      <c r="E1657" s="49"/>
      <c r="F1657" s="49"/>
      <c r="G1657" s="49"/>
      <c r="H1657" s="49"/>
      <c r="I1657" s="34" t="s">
        <v>400</v>
      </c>
      <c r="J1657" s="34">
        <v>2.0</v>
      </c>
      <c r="W1657" s="34"/>
      <c r="X1657" s="34"/>
    </row>
    <row r="1658" ht="15.75" customHeight="1">
      <c r="C1658" s="52"/>
      <c r="D1658" s="52"/>
      <c r="E1658" s="52"/>
      <c r="F1658" s="52"/>
      <c r="G1658" s="52"/>
      <c r="H1658" s="52"/>
      <c r="I1658" s="34"/>
      <c r="J1658" s="34"/>
      <c r="W1658" s="34"/>
      <c r="X1658" s="34"/>
    </row>
    <row r="1659" ht="15.75" customHeight="1">
      <c r="C1659" s="38"/>
      <c r="D1659" s="38"/>
      <c r="E1659" s="38"/>
      <c r="F1659" s="38"/>
      <c r="G1659" s="38"/>
      <c r="H1659" s="38"/>
      <c r="I1659" s="34"/>
      <c r="J1659" s="34"/>
      <c r="W1659" s="34"/>
      <c r="X1659" s="34"/>
    </row>
    <row r="1660" ht="15.75" customHeight="1">
      <c r="C1660" s="38"/>
      <c r="D1660" s="38"/>
      <c r="E1660" s="38"/>
      <c r="F1660" s="38"/>
      <c r="G1660" s="38"/>
      <c r="H1660" s="38"/>
      <c r="I1660" s="34"/>
      <c r="J1660" s="34"/>
      <c r="W1660" s="34"/>
      <c r="X1660" s="34"/>
    </row>
    <row r="1661" ht="15.75" customHeight="1">
      <c r="C1661" s="50"/>
      <c r="D1661" s="50"/>
      <c r="E1661" s="50"/>
      <c r="F1661" s="50"/>
      <c r="G1661" s="50"/>
      <c r="H1661" s="50"/>
      <c r="I1661" s="34"/>
      <c r="J1661" s="34"/>
      <c r="W1661" s="34"/>
      <c r="X1661" s="34"/>
    </row>
    <row r="1662" ht="15.75" customHeight="1">
      <c r="C1662" s="40"/>
      <c r="D1662" s="40"/>
      <c r="E1662" s="40"/>
      <c r="F1662" s="40"/>
      <c r="G1662" s="40"/>
      <c r="H1662" s="40"/>
      <c r="I1662" s="34"/>
      <c r="J1662" s="34"/>
      <c r="W1662" s="34"/>
      <c r="X1662" s="34"/>
    </row>
    <row r="1663" ht="15.75" customHeight="1">
      <c r="C1663" s="43"/>
      <c r="D1663" s="43"/>
      <c r="E1663" s="43"/>
      <c r="F1663" s="43"/>
      <c r="G1663" s="43"/>
      <c r="H1663" s="43"/>
      <c r="I1663" s="34"/>
      <c r="J1663" s="34"/>
      <c r="W1663" s="34"/>
      <c r="X1663" s="34"/>
    </row>
    <row r="1664" ht="15.75" customHeight="1">
      <c r="C1664" s="36"/>
      <c r="D1664" s="36"/>
      <c r="E1664" s="36"/>
      <c r="F1664" s="36"/>
      <c r="G1664" s="36"/>
      <c r="H1664" s="36"/>
      <c r="I1664" s="34"/>
      <c r="J1664" s="34"/>
      <c r="W1664" s="34"/>
      <c r="X1664" s="34"/>
    </row>
    <row r="1665" ht="15.75" customHeight="1">
      <c r="C1665" s="37"/>
      <c r="D1665" s="37"/>
      <c r="E1665" s="37"/>
      <c r="F1665" s="37"/>
      <c r="G1665" s="37"/>
      <c r="H1665" s="37"/>
      <c r="I1665" s="53"/>
      <c r="J1665" s="53"/>
      <c r="W1665" s="34"/>
      <c r="X1665" s="34"/>
    </row>
    <row r="1666" ht="15.75" customHeight="1">
      <c r="C1666" s="54"/>
      <c r="D1666" s="54"/>
      <c r="E1666" s="54"/>
      <c r="F1666" s="54"/>
      <c r="G1666" s="54"/>
      <c r="H1666" s="54"/>
      <c r="I1666" s="53"/>
      <c r="J1666" s="53"/>
      <c r="W1666" s="53"/>
      <c r="X1666" s="53"/>
    </row>
    <row r="1667" ht="15.75" customHeight="1">
      <c r="C1667" s="43"/>
      <c r="D1667" s="43"/>
      <c r="E1667" s="43"/>
      <c r="F1667" s="43"/>
      <c r="G1667" s="43"/>
      <c r="H1667" s="43"/>
      <c r="I1667" s="53"/>
      <c r="J1667" s="53"/>
      <c r="W1667" s="53"/>
      <c r="X1667" s="53"/>
    </row>
    <row r="1668" ht="15.75" customHeight="1">
      <c r="C1668" s="46"/>
      <c r="D1668" s="46"/>
      <c r="E1668" s="46"/>
      <c r="F1668" s="46"/>
      <c r="G1668" s="46"/>
      <c r="H1668" s="46"/>
      <c r="I1668" s="53"/>
      <c r="J1668" s="53"/>
      <c r="W1668" s="53"/>
      <c r="X1668" s="53"/>
    </row>
    <row r="1669" ht="15.75" customHeight="1">
      <c r="C1669" s="54"/>
      <c r="D1669" s="54"/>
      <c r="E1669" s="54"/>
      <c r="F1669" s="54"/>
      <c r="G1669" s="54"/>
      <c r="H1669" s="54"/>
      <c r="I1669" s="53"/>
      <c r="J1669" s="53"/>
      <c r="W1669" s="53"/>
      <c r="X1669" s="53"/>
    </row>
    <row r="1670" ht="15.75" customHeight="1">
      <c r="C1670" s="46"/>
      <c r="D1670" s="46"/>
      <c r="E1670" s="46"/>
      <c r="F1670" s="46"/>
      <c r="G1670" s="46"/>
      <c r="H1670" s="46"/>
      <c r="I1670" s="53"/>
      <c r="J1670" s="53"/>
      <c r="W1670" s="53"/>
      <c r="X1670" s="53"/>
    </row>
    <row r="1671" ht="15.75" customHeight="1">
      <c r="C1671" s="50"/>
      <c r="D1671" s="50"/>
      <c r="E1671" s="50"/>
      <c r="F1671" s="50"/>
      <c r="G1671" s="50"/>
      <c r="H1671" s="50"/>
      <c r="I1671" s="53"/>
      <c r="J1671" s="53"/>
      <c r="W1671" s="53"/>
      <c r="X1671" s="53"/>
    </row>
    <row r="1672" ht="15.75" customHeight="1">
      <c r="C1672" s="43"/>
      <c r="D1672" s="43"/>
      <c r="E1672" s="43"/>
      <c r="F1672" s="43"/>
      <c r="G1672" s="43"/>
      <c r="H1672" s="43"/>
      <c r="I1672" s="53"/>
      <c r="J1672" s="53"/>
      <c r="W1672" s="53"/>
      <c r="X1672" s="53"/>
    </row>
    <row r="1673" ht="15.75" customHeight="1">
      <c r="C1673" s="54"/>
      <c r="D1673" s="54"/>
      <c r="E1673" s="54"/>
      <c r="F1673" s="54"/>
      <c r="G1673" s="54"/>
      <c r="H1673" s="54"/>
      <c r="I1673" s="53"/>
      <c r="J1673" s="53"/>
      <c r="W1673" s="53"/>
      <c r="X1673" s="53"/>
    </row>
    <row r="1674" ht="15.75" customHeight="1">
      <c r="C1674" s="41"/>
      <c r="D1674" s="41"/>
      <c r="E1674" s="41"/>
      <c r="F1674" s="41"/>
      <c r="G1674" s="41"/>
      <c r="H1674" s="41"/>
      <c r="I1674" s="53"/>
      <c r="J1674" s="53"/>
      <c r="W1674" s="53"/>
      <c r="X1674" s="53"/>
    </row>
    <row r="1675" ht="15.75" customHeight="1">
      <c r="C1675" s="35"/>
      <c r="D1675" s="35"/>
      <c r="E1675" s="35"/>
      <c r="F1675" s="35"/>
      <c r="G1675" s="35"/>
      <c r="H1675" s="35"/>
      <c r="I1675" s="53"/>
      <c r="J1675" s="53"/>
      <c r="W1675" s="53"/>
      <c r="X1675" s="53"/>
    </row>
    <row r="1676" ht="15.75" customHeight="1">
      <c r="C1676" s="49"/>
      <c r="D1676" s="49"/>
      <c r="E1676" s="49"/>
      <c r="F1676" s="49"/>
      <c r="G1676" s="49"/>
      <c r="H1676" s="49"/>
      <c r="I1676" s="53"/>
      <c r="J1676" s="53"/>
      <c r="W1676" s="53"/>
      <c r="X1676" s="53"/>
    </row>
    <row r="1677" ht="15.75" customHeight="1">
      <c r="C1677" s="54"/>
      <c r="D1677" s="54"/>
      <c r="E1677" s="54"/>
      <c r="F1677" s="54"/>
      <c r="G1677" s="54"/>
      <c r="H1677" s="54"/>
      <c r="I1677" s="53"/>
      <c r="J1677" s="53"/>
      <c r="W1677" s="53"/>
      <c r="X1677" s="53"/>
    </row>
    <row r="1678" ht="15.75" customHeight="1">
      <c r="C1678" s="36"/>
      <c r="D1678" s="36"/>
      <c r="E1678" s="36"/>
      <c r="F1678" s="36"/>
      <c r="G1678" s="36"/>
      <c r="H1678" s="36"/>
      <c r="I1678" s="53"/>
      <c r="J1678" s="53"/>
      <c r="W1678" s="53"/>
      <c r="X1678" s="53"/>
    </row>
    <row r="1679" ht="15.75" customHeight="1">
      <c r="C1679" s="45"/>
      <c r="D1679" s="45"/>
      <c r="E1679" s="45"/>
      <c r="F1679" s="45"/>
      <c r="G1679" s="45"/>
      <c r="H1679" s="45"/>
      <c r="I1679" s="53"/>
      <c r="J1679" s="53"/>
      <c r="W1679" s="53"/>
      <c r="X1679" s="53"/>
    </row>
    <row r="1680" ht="15.75" customHeight="1">
      <c r="C1680" s="35"/>
      <c r="D1680" s="35"/>
      <c r="E1680" s="35"/>
      <c r="F1680" s="35"/>
      <c r="G1680" s="35"/>
      <c r="H1680" s="35"/>
      <c r="I1680" s="53"/>
      <c r="J1680" s="53"/>
      <c r="W1680" s="53"/>
      <c r="X1680" s="53"/>
    </row>
    <row r="1681" ht="15.75" customHeight="1">
      <c r="C1681" s="40"/>
      <c r="D1681" s="40"/>
      <c r="E1681" s="40"/>
      <c r="F1681" s="40"/>
      <c r="G1681" s="40"/>
      <c r="H1681" s="40"/>
      <c r="I1681" s="53"/>
      <c r="J1681" s="53"/>
      <c r="W1681" s="53"/>
      <c r="X1681" s="53"/>
    </row>
    <row r="1682" ht="15.75" customHeight="1">
      <c r="C1682" s="40"/>
      <c r="D1682" s="40"/>
      <c r="E1682" s="40"/>
      <c r="F1682" s="40"/>
      <c r="G1682" s="40"/>
      <c r="H1682" s="40"/>
      <c r="I1682" s="53"/>
      <c r="J1682" s="53"/>
      <c r="W1682" s="53"/>
      <c r="X1682" s="53"/>
    </row>
    <row r="1683" ht="15.75" customHeight="1">
      <c r="C1683" s="53"/>
      <c r="D1683" s="53"/>
      <c r="E1683" s="53"/>
      <c r="F1683" s="53"/>
      <c r="G1683" s="53"/>
      <c r="H1683" s="53"/>
      <c r="I1683" s="53"/>
      <c r="J1683" s="53"/>
      <c r="W1683" s="53"/>
      <c r="X1683" s="53"/>
    </row>
    <row r="1684" ht="15.75" customHeight="1">
      <c r="C1684" s="45"/>
      <c r="D1684" s="45"/>
      <c r="E1684" s="45"/>
      <c r="F1684" s="45"/>
      <c r="G1684" s="45"/>
      <c r="H1684" s="45"/>
      <c r="I1684" s="53"/>
      <c r="J1684" s="53"/>
      <c r="W1684" s="53"/>
      <c r="X1684" s="53"/>
    </row>
    <row r="1685" ht="15.75" customHeight="1">
      <c r="C1685" s="41"/>
      <c r="D1685" s="41"/>
      <c r="E1685" s="41"/>
      <c r="F1685" s="41"/>
      <c r="G1685" s="41"/>
      <c r="H1685" s="41"/>
      <c r="I1685" s="53"/>
      <c r="J1685" s="53"/>
      <c r="W1685" s="53"/>
      <c r="X1685" s="53"/>
    </row>
    <row r="1686" ht="15.75" customHeight="1">
      <c r="C1686" s="34"/>
      <c r="D1686" s="34"/>
      <c r="E1686" s="34"/>
      <c r="F1686" s="34"/>
      <c r="G1686" s="34"/>
      <c r="H1686" s="34"/>
      <c r="I1686" s="53"/>
      <c r="J1686" s="53"/>
      <c r="W1686" s="53"/>
      <c r="X1686" s="53"/>
    </row>
    <row r="1687" ht="15.75" customHeight="1">
      <c r="C1687" s="43"/>
      <c r="D1687" s="43"/>
      <c r="E1687" s="43"/>
      <c r="F1687" s="43"/>
      <c r="G1687" s="43"/>
      <c r="H1687" s="43"/>
      <c r="I1687" s="53"/>
      <c r="J1687" s="53"/>
      <c r="W1687" s="53"/>
      <c r="X1687" s="53"/>
    </row>
    <row r="1688" ht="15.75" customHeight="1">
      <c r="C1688" s="40"/>
      <c r="D1688" s="40"/>
      <c r="E1688" s="40"/>
      <c r="F1688" s="40"/>
      <c r="G1688" s="40"/>
      <c r="H1688" s="40"/>
      <c r="I1688" s="53"/>
      <c r="J1688" s="53"/>
      <c r="W1688" s="53"/>
      <c r="X1688" s="53"/>
    </row>
    <row r="1689" ht="15.75" customHeight="1">
      <c r="C1689" s="37"/>
      <c r="D1689" s="37"/>
      <c r="E1689" s="37"/>
      <c r="F1689" s="37"/>
      <c r="G1689" s="37"/>
      <c r="H1689" s="37"/>
      <c r="I1689" s="53"/>
      <c r="J1689" s="53"/>
      <c r="W1689" s="53"/>
      <c r="X1689" s="53"/>
    </row>
    <row r="1690" ht="15.75" customHeight="1">
      <c r="C1690" s="37"/>
      <c r="D1690" s="37"/>
      <c r="E1690" s="37"/>
      <c r="F1690" s="37"/>
      <c r="G1690" s="37"/>
      <c r="H1690" s="37"/>
      <c r="I1690" s="53"/>
      <c r="J1690" s="53"/>
      <c r="W1690" s="53"/>
      <c r="X1690" s="53"/>
    </row>
    <row r="1691" ht="15.75" customHeight="1">
      <c r="C1691" s="46"/>
      <c r="D1691" s="46"/>
      <c r="E1691" s="46"/>
      <c r="F1691" s="46"/>
      <c r="G1691" s="46"/>
      <c r="H1691" s="46"/>
      <c r="I1691" s="53"/>
      <c r="J1691" s="53"/>
      <c r="W1691" s="53"/>
      <c r="X1691" s="53"/>
    </row>
    <row r="1692" ht="15.75" customHeight="1">
      <c r="C1692" s="46"/>
      <c r="D1692" s="46"/>
      <c r="E1692" s="46"/>
      <c r="F1692" s="46"/>
      <c r="G1692" s="46"/>
      <c r="H1692" s="46"/>
      <c r="I1692" s="53"/>
      <c r="J1692" s="53"/>
      <c r="W1692" s="53"/>
      <c r="X1692" s="53"/>
    </row>
    <row r="1693" ht="15.75" customHeight="1">
      <c r="C1693" s="36"/>
      <c r="D1693" s="36"/>
      <c r="E1693" s="36"/>
      <c r="F1693" s="36"/>
      <c r="G1693" s="36"/>
      <c r="H1693" s="36"/>
      <c r="I1693" s="53"/>
      <c r="J1693" s="53"/>
      <c r="W1693" s="53"/>
      <c r="X1693" s="53"/>
    </row>
    <row r="1694" ht="15.75" customHeight="1">
      <c r="C1694" s="54"/>
      <c r="D1694" s="54"/>
      <c r="E1694" s="54"/>
      <c r="F1694" s="54"/>
      <c r="G1694" s="54"/>
      <c r="H1694" s="54"/>
      <c r="I1694" s="53"/>
      <c r="J1694" s="53"/>
      <c r="W1694" s="53"/>
      <c r="X1694" s="53"/>
    </row>
    <row r="1695" ht="15.75" customHeight="1">
      <c r="C1695" s="43"/>
      <c r="D1695" s="43"/>
      <c r="E1695" s="43"/>
      <c r="F1695" s="43"/>
      <c r="G1695" s="43"/>
      <c r="H1695" s="43"/>
      <c r="I1695" s="53"/>
      <c r="J1695" s="53"/>
      <c r="W1695" s="53"/>
      <c r="X1695" s="53"/>
    </row>
    <row r="1696" ht="15.75" customHeight="1">
      <c r="C1696" s="38"/>
      <c r="D1696" s="38"/>
      <c r="E1696" s="38"/>
      <c r="F1696" s="38"/>
      <c r="G1696" s="38"/>
      <c r="H1696" s="38"/>
      <c r="I1696" s="53"/>
      <c r="J1696" s="53"/>
      <c r="W1696" s="53"/>
      <c r="X1696" s="53"/>
    </row>
    <row r="1697" ht="15.75" customHeight="1">
      <c r="C1697" s="36"/>
      <c r="D1697" s="36"/>
      <c r="E1697" s="36"/>
      <c r="F1697" s="36"/>
      <c r="G1697" s="36"/>
      <c r="H1697" s="36"/>
      <c r="I1697" s="53"/>
      <c r="J1697" s="53"/>
      <c r="W1697" s="53"/>
      <c r="X1697" s="53"/>
    </row>
    <row r="1698" ht="15.75" customHeight="1">
      <c r="C1698" s="49"/>
      <c r="D1698" s="49"/>
      <c r="E1698" s="49"/>
      <c r="F1698" s="49"/>
      <c r="G1698" s="49"/>
      <c r="H1698" s="49"/>
      <c r="I1698" s="53"/>
      <c r="J1698" s="53"/>
      <c r="W1698" s="53"/>
      <c r="X1698" s="53"/>
    </row>
    <row r="1699" ht="15.75" customHeight="1">
      <c r="C1699" s="47"/>
      <c r="D1699" s="47"/>
      <c r="E1699" s="47"/>
      <c r="F1699" s="47"/>
      <c r="G1699" s="47"/>
      <c r="H1699" s="47"/>
      <c r="I1699" s="53"/>
      <c r="J1699" s="53"/>
      <c r="W1699" s="53"/>
      <c r="X1699" s="53"/>
    </row>
    <row r="1700" ht="15.75" customHeight="1">
      <c r="C1700" s="53"/>
      <c r="D1700" s="53"/>
      <c r="E1700" s="53"/>
      <c r="F1700" s="53"/>
      <c r="G1700" s="53"/>
      <c r="H1700" s="53"/>
      <c r="I1700" s="53"/>
      <c r="J1700" s="53"/>
      <c r="W1700" s="53"/>
      <c r="X1700" s="53"/>
    </row>
    <row r="1701" ht="15.75" customHeight="1">
      <c r="C1701" s="47"/>
      <c r="D1701" s="47"/>
      <c r="E1701" s="47"/>
      <c r="F1701" s="47"/>
      <c r="G1701" s="47"/>
      <c r="H1701" s="47"/>
      <c r="I1701" s="53"/>
      <c r="J1701" s="53"/>
      <c r="W1701" s="53"/>
      <c r="X1701" s="53"/>
    </row>
    <row r="1702" ht="15.75" customHeight="1">
      <c r="C1702" s="49"/>
      <c r="D1702" s="49"/>
      <c r="E1702" s="49"/>
      <c r="F1702" s="49"/>
      <c r="G1702" s="49"/>
      <c r="H1702" s="49"/>
      <c r="I1702" s="53"/>
      <c r="J1702" s="53"/>
      <c r="W1702" s="53"/>
      <c r="X1702" s="53"/>
    </row>
    <row r="1703" ht="15.75" customHeight="1">
      <c r="C1703" s="38"/>
      <c r="D1703" s="38"/>
      <c r="E1703" s="38"/>
      <c r="F1703" s="38"/>
      <c r="G1703" s="38"/>
      <c r="H1703" s="38"/>
      <c r="I1703" s="53"/>
      <c r="J1703" s="53"/>
      <c r="W1703" s="53"/>
      <c r="X1703" s="53"/>
    </row>
    <row r="1704" ht="15.75" customHeight="1">
      <c r="C1704" s="48"/>
      <c r="D1704" s="48"/>
      <c r="E1704" s="48"/>
      <c r="F1704" s="48"/>
      <c r="G1704" s="48"/>
      <c r="H1704" s="48"/>
      <c r="I1704" s="53"/>
      <c r="J1704" s="53"/>
      <c r="W1704" s="53"/>
      <c r="X1704" s="53"/>
    </row>
    <row r="1705" ht="15.75" customHeight="1">
      <c r="C1705" s="52"/>
      <c r="D1705" s="52"/>
      <c r="E1705" s="52"/>
      <c r="F1705" s="52"/>
      <c r="G1705" s="52"/>
      <c r="H1705" s="52"/>
      <c r="I1705" s="53"/>
      <c r="J1705" s="53"/>
      <c r="W1705" s="53"/>
      <c r="X1705" s="53"/>
    </row>
    <row r="1706" ht="15.75" customHeight="1">
      <c r="C1706" s="46"/>
      <c r="D1706" s="46"/>
      <c r="E1706" s="46"/>
      <c r="F1706" s="46"/>
      <c r="G1706" s="46"/>
      <c r="H1706" s="46"/>
      <c r="I1706" s="53"/>
      <c r="J1706" s="53"/>
      <c r="W1706" s="53"/>
      <c r="X1706" s="53"/>
    </row>
    <row r="1707" ht="15.75" customHeight="1">
      <c r="C1707" s="39"/>
      <c r="D1707" s="39"/>
      <c r="E1707" s="39"/>
      <c r="F1707" s="39"/>
      <c r="G1707" s="39"/>
      <c r="H1707" s="39"/>
      <c r="I1707" s="53"/>
      <c r="J1707" s="53"/>
      <c r="W1707" s="53"/>
      <c r="X1707" s="53"/>
    </row>
    <row r="1708" ht="15.75" customHeight="1">
      <c r="C1708" s="41"/>
      <c r="D1708" s="41"/>
      <c r="E1708" s="41"/>
      <c r="F1708" s="41"/>
      <c r="G1708" s="41"/>
      <c r="H1708" s="41"/>
      <c r="I1708" s="53"/>
      <c r="J1708" s="53"/>
      <c r="W1708" s="53"/>
      <c r="X1708" s="53"/>
    </row>
    <row r="1709" ht="15.75" customHeight="1">
      <c r="C1709" s="48"/>
      <c r="D1709" s="48"/>
      <c r="E1709" s="48"/>
      <c r="F1709" s="48"/>
      <c r="G1709" s="48"/>
      <c r="H1709" s="48"/>
      <c r="I1709" s="53"/>
      <c r="J1709" s="53"/>
      <c r="W1709" s="53"/>
      <c r="X1709" s="53"/>
    </row>
    <row r="1710" ht="15.75" customHeight="1">
      <c r="C1710" s="42"/>
      <c r="D1710" s="42"/>
      <c r="E1710" s="42"/>
      <c r="F1710" s="42"/>
      <c r="G1710" s="42"/>
      <c r="H1710" s="42"/>
      <c r="I1710" s="53"/>
      <c r="J1710" s="53"/>
      <c r="W1710" s="53"/>
      <c r="X1710" s="53"/>
    </row>
    <row r="1711" ht="15.75" customHeight="1">
      <c r="C1711" s="43"/>
      <c r="D1711" s="43"/>
      <c r="E1711" s="43"/>
      <c r="F1711" s="43"/>
      <c r="G1711" s="43"/>
      <c r="H1711" s="43"/>
      <c r="I1711" s="53"/>
      <c r="J1711" s="53"/>
      <c r="W1711" s="53"/>
      <c r="X1711" s="53"/>
    </row>
    <row r="1712" ht="15.75" customHeight="1">
      <c r="C1712" s="41"/>
      <c r="D1712" s="41"/>
      <c r="E1712" s="41"/>
      <c r="F1712" s="41"/>
      <c r="G1712" s="41"/>
      <c r="H1712" s="41"/>
      <c r="I1712" s="53"/>
      <c r="J1712" s="53"/>
      <c r="W1712" s="53"/>
      <c r="X1712" s="53"/>
    </row>
    <row r="1713" ht="15.75" customHeight="1">
      <c r="C1713" s="54"/>
      <c r="D1713" s="54"/>
      <c r="E1713" s="54"/>
      <c r="F1713" s="54"/>
      <c r="G1713" s="54"/>
      <c r="H1713" s="54"/>
      <c r="I1713" s="53"/>
      <c r="J1713" s="53"/>
      <c r="W1713" s="53"/>
      <c r="X1713" s="53"/>
    </row>
    <row r="1714" ht="15.75" customHeight="1">
      <c r="C1714" s="36"/>
      <c r="D1714" s="36"/>
      <c r="E1714" s="36"/>
      <c r="F1714" s="36"/>
      <c r="G1714" s="36"/>
      <c r="H1714" s="36"/>
      <c r="I1714" s="53"/>
      <c r="J1714" s="53"/>
      <c r="W1714" s="53"/>
      <c r="X1714" s="53"/>
    </row>
    <row r="1715" ht="15.75" customHeight="1">
      <c r="C1715" s="34"/>
      <c r="D1715" s="34"/>
      <c r="E1715" s="34"/>
      <c r="F1715" s="34"/>
      <c r="G1715" s="34"/>
      <c r="H1715" s="34"/>
      <c r="I1715" s="53"/>
      <c r="J1715" s="53"/>
      <c r="W1715" s="53"/>
      <c r="X1715" s="53"/>
    </row>
    <row r="1716" ht="15.75" customHeight="1">
      <c r="C1716" s="43"/>
      <c r="D1716" s="43"/>
      <c r="E1716" s="43"/>
      <c r="F1716" s="43"/>
      <c r="G1716" s="43"/>
      <c r="H1716" s="43"/>
      <c r="I1716" s="53"/>
      <c r="J1716" s="53"/>
      <c r="W1716" s="53"/>
      <c r="X1716" s="53"/>
    </row>
    <row r="1717" ht="15.75" customHeight="1">
      <c r="C1717" s="53"/>
      <c r="D1717" s="53"/>
      <c r="E1717" s="53"/>
      <c r="F1717" s="53"/>
      <c r="G1717" s="53"/>
      <c r="H1717" s="53"/>
      <c r="I1717" s="53"/>
      <c r="J1717" s="53"/>
      <c r="W1717" s="53"/>
      <c r="X1717" s="53"/>
    </row>
    <row r="1718" ht="15.75" customHeight="1">
      <c r="C1718" s="48"/>
      <c r="D1718" s="48"/>
      <c r="E1718" s="48"/>
      <c r="F1718" s="48"/>
      <c r="G1718" s="48"/>
      <c r="H1718" s="48"/>
      <c r="I1718" s="53"/>
      <c r="J1718" s="53"/>
      <c r="W1718" s="53"/>
      <c r="X1718" s="53"/>
    </row>
    <row r="1719" ht="15.75" customHeight="1">
      <c r="C1719" s="34"/>
      <c r="D1719" s="34"/>
      <c r="E1719" s="34"/>
      <c r="F1719" s="34"/>
      <c r="G1719" s="34"/>
      <c r="H1719" s="34"/>
      <c r="I1719" s="53"/>
      <c r="J1719" s="53"/>
      <c r="W1719" s="53"/>
      <c r="X1719" s="53"/>
    </row>
    <row r="1720" ht="15.75" customHeight="1">
      <c r="C1720" s="48"/>
      <c r="D1720" s="48"/>
      <c r="E1720" s="48"/>
      <c r="F1720" s="48"/>
      <c r="G1720" s="48"/>
      <c r="H1720" s="48"/>
      <c r="I1720" s="53"/>
      <c r="J1720" s="53"/>
      <c r="W1720" s="53"/>
      <c r="X1720" s="53"/>
    </row>
    <row r="1721" ht="15.75" customHeight="1">
      <c r="C1721" s="51"/>
      <c r="D1721" s="51"/>
      <c r="E1721" s="51"/>
      <c r="F1721" s="51"/>
      <c r="G1721" s="51"/>
      <c r="H1721" s="51"/>
      <c r="I1721" s="53"/>
      <c r="J1721" s="53"/>
      <c r="W1721" s="53"/>
      <c r="X1721" s="53"/>
    </row>
    <row r="1722" ht="15.75" customHeight="1">
      <c r="C1722" s="38"/>
      <c r="D1722" s="38"/>
      <c r="E1722" s="38"/>
      <c r="F1722" s="38"/>
      <c r="G1722" s="38"/>
      <c r="H1722" s="38"/>
      <c r="I1722" s="53"/>
      <c r="J1722" s="53"/>
      <c r="W1722" s="53"/>
      <c r="X1722" s="53"/>
    </row>
    <row r="1723" ht="15.75" customHeight="1">
      <c r="C1723" s="46"/>
      <c r="D1723" s="46"/>
      <c r="E1723" s="46"/>
      <c r="F1723" s="46"/>
      <c r="G1723" s="46"/>
      <c r="H1723" s="46"/>
      <c r="I1723" s="53"/>
      <c r="J1723" s="53"/>
      <c r="W1723" s="53"/>
      <c r="X1723" s="53"/>
    </row>
    <row r="1724" ht="15.75" customHeight="1">
      <c r="C1724" s="49"/>
      <c r="D1724" s="49"/>
      <c r="E1724" s="49"/>
      <c r="F1724" s="49"/>
      <c r="G1724" s="49"/>
      <c r="H1724" s="49"/>
      <c r="I1724" s="49"/>
      <c r="J1724" s="49"/>
      <c r="W1724" s="53"/>
      <c r="X1724" s="53"/>
    </row>
    <row r="1725" ht="15.75" customHeight="1">
      <c r="C1725" s="53"/>
      <c r="D1725" s="53"/>
      <c r="E1725" s="53"/>
      <c r="F1725" s="53"/>
      <c r="G1725" s="53"/>
      <c r="H1725" s="53"/>
      <c r="I1725" s="49"/>
      <c r="J1725" s="49"/>
      <c r="W1725" s="49"/>
      <c r="X1725" s="49"/>
    </row>
    <row r="1726" ht="15.75" customHeight="1">
      <c r="C1726" s="50"/>
      <c r="D1726" s="50"/>
      <c r="E1726" s="50"/>
      <c r="F1726" s="50"/>
      <c r="G1726" s="50"/>
      <c r="H1726" s="50"/>
      <c r="I1726" s="49"/>
      <c r="J1726" s="49"/>
      <c r="W1726" s="49"/>
      <c r="X1726" s="49"/>
    </row>
    <row r="1727" ht="15.75" customHeight="1">
      <c r="C1727" s="42"/>
      <c r="D1727" s="42"/>
      <c r="E1727" s="42"/>
      <c r="F1727" s="42"/>
      <c r="G1727" s="42"/>
      <c r="H1727" s="42"/>
      <c r="I1727" s="49"/>
      <c r="J1727" s="49"/>
      <c r="W1727" s="49"/>
      <c r="X1727" s="49"/>
    </row>
    <row r="1728" ht="15.75" customHeight="1">
      <c r="C1728" s="34"/>
      <c r="D1728" s="34"/>
      <c r="E1728" s="34"/>
      <c r="F1728" s="34"/>
      <c r="G1728" s="34"/>
      <c r="H1728" s="34"/>
      <c r="I1728" s="49"/>
      <c r="J1728" s="49"/>
      <c r="W1728" s="49"/>
      <c r="X1728" s="49"/>
    </row>
    <row r="1729" ht="15.75" customHeight="1">
      <c r="C1729" s="53"/>
      <c r="D1729" s="53"/>
      <c r="E1729" s="53"/>
      <c r="F1729" s="53"/>
      <c r="G1729" s="53"/>
      <c r="H1729" s="53"/>
      <c r="I1729" s="49"/>
      <c r="J1729" s="49"/>
      <c r="W1729" s="49"/>
      <c r="X1729" s="49"/>
    </row>
    <row r="1730" ht="15.75" customHeight="1">
      <c r="C1730" s="52"/>
      <c r="D1730" s="52"/>
      <c r="E1730" s="52"/>
      <c r="F1730" s="52"/>
      <c r="G1730" s="52"/>
      <c r="H1730" s="52"/>
      <c r="I1730" s="49"/>
      <c r="J1730" s="49"/>
      <c r="W1730" s="49"/>
      <c r="X1730" s="49"/>
    </row>
    <row r="1731" ht="15.75" customHeight="1">
      <c r="C1731" s="38"/>
      <c r="D1731" s="38"/>
      <c r="E1731" s="38"/>
      <c r="F1731" s="38"/>
      <c r="G1731" s="38"/>
      <c r="H1731" s="38"/>
      <c r="I1731" s="49"/>
      <c r="J1731" s="49"/>
      <c r="W1731" s="49"/>
      <c r="X1731" s="49"/>
    </row>
    <row r="1732" ht="15.75" customHeight="1">
      <c r="C1732" s="34"/>
      <c r="D1732" s="34"/>
      <c r="E1732" s="34"/>
      <c r="F1732" s="34"/>
      <c r="G1732" s="34"/>
      <c r="H1732" s="34"/>
      <c r="I1732" s="49"/>
      <c r="J1732" s="49"/>
      <c r="W1732" s="49"/>
      <c r="X1732" s="49"/>
    </row>
    <row r="1733" ht="15.75" customHeight="1">
      <c r="C1733" s="36"/>
      <c r="D1733" s="36"/>
      <c r="E1733" s="36"/>
      <c r="F1733" s="36"/>
      <c r="G1733" s="36"/>
      <c r="H1733" s="36"/>
      <c r="I1733" s="49"/>
      <c r="J1733" s="49"/>
      <c r="W1733" s="49"/>
      <c r="X1733" s="49"/>
    </row>
    <row r="1734" ht="15.75" customHeight="1">
      <c r="C1734" s="52"/>
      <c r="D1734" s="52"/>
      <c r="E1734" s="52"/>
      <c r="F1734" s="52"/>
      <c r="G1734" s="52"/>
      <c r="H1734" s="52"/>
      <c r="I1734" s="49"/>
      <c r="J1734" s="49"/>
      <c r="W1734" s="49"/>
      <c r="X1734" s="49"/>
    </row>
    <row r="1735" ht="15.75" customHeight="1">
      <c r="C1735" s="34"/>
      <c r="D1735" s="34"/>
      <c r="E1735" s="34"/>
      <c r="F1735" s="34"/>
      <c r="G1735" s="34"/>
      <c r="H1735" s="34"/>
      <c r="I1735" s="49"/>
      <c r="J1735" s="49"/>
      <c r="W1735" s="49"/>
      <c r="X1735" s="49"/>
    </row>
    <row r="1736" ht="15.75" customHeight="1">
      <c r="C1736" s="40"/>
      <c r="D1736" s="40"/>
      <c r="E1736" s="40"/>
      <c r="F1736" s="40"/>
      <c r="G1736" s="40"/>
      <c r="H1736" s="40"/>
      <c r="I1736" s="49"/>
      <c r="J1736" s="49"/>
      <c r="W1736" s="49"/>
      <c r="X1736" s="49"/>
    </row>
    <row r="1737" ht="15.75" customHeight="1">
      <c r="C1737" s="42"/>
      <c r="D1737" s="42"/>
      <c r="E1737" s="42"/>
      <c r="F1737" s="42"/>
      <c r="G1737" s="42"/>
      <c r="H1737" s="42"/>
      <c r="I1737" s="49"/>
      <c r="J1737" s="49"/>
      <c r="W1737" s="49"/>
      <c r="X1737" s="49"/>
    </row>
    <row r="1738" ht="15.75" customHeight="1">
      <c r="C1738" s="43"/>
      <c r="D1738" s="43"/>
      <c r="E1738" s="43"/>
      <c r="F1738" s="43"/>
      <c r="G1738" s="43"/>
      <c r="H1738" s="43"/>
      <c r="I1738" s="49"/>
      <c r="J1738" s="49"/>
      <c r="W1738" s="49"/>
      <c r="X1738" s="49"/>
    </row>
    <row r="1739" ht="15.75" customHeight="1">
      <c r="C1739" s="40"/>
      <c r="D1739" s="40"/>
      <c r="E1739" s="40"/>
      <c r="F1739" s="40"/>
      <c r="G1739" s="40"/>
      <c r="H1739" s="40"/>
      <c r="I1739" s="49"/>
      <c r="J1739" s="49"/>
      <c r="W1739" s="49"/>
      <c r="X1739" s="49"/>
    </row>
    <row r="1740" ht="15.75" customHeight="1">
      <c r="C1740" s="43"/>
      <c r="D1740" s="43"/>
      <c r="E1740" s="43"/>
      <c r="F1740" s="43"/>
      <c r="G1740" s="43"/>
      <c r="H1740" s="43"/>
      <c r="I1740" s="49"/>
      <c r="J1740" s="49"/>
      <c r="W1740" s="49"/>
      <c r="X1740" s="49"/>
    </row>
    <row r="1741" ht="15.75" customHeight="1">
      <c r="C1741" s="40"/>
      <c r="D1741" s="40"/>
      <c r="E1741" s="40"/>
      <c r="F1741" s="40"/>
      <c r="G1741" s="40"/>
      <c r="H1741" s="40"/>
      <c r="I1741" s="49"/>
      <c r="J1741" s="49"/>
      <c r="W1741" s="49"/>
      <c r="X1741" s="49"/>
    </row>
    <row r="1742" ht="15.75" customHeight="1">
      <c r="C1742" s="54"/>
      <c r="D1742" s="54"/>
      <c r="E1742" s="54"/>
      <c r="F1742" s="54"/>
      <c r="G1742" s="54"/>
      <c r="H1742" s="54"/>
      <c r="I1742" s="49"/>
      <c r="J1742" s="49"/>
      <c r="W1742" s="49"/>
      <c r="X1742" s="49"/>
    </row>
    <row r="1743" ht="15.75" customHeight="1">
      <c r="C1743" s="39"/>
      <c r="D1743" s="39"/>
      <c r="E1743" s="39"/>
      <c r="F1743" s="39"/>
      <c r="G1743" s="39"/>
      <c r="H1743" s="39"/>
      <c r="I1743" s="49"/>
      <c r="J1743" s="49"/>
      <c r="W1743" s="49"/>
      <c r="X1743" s="49"/>
    </row>
    <row r="1744" ht="15.75" customHeight="1">
      <c r="C1744" s="53"/>
      <c r="D1744" s="53"/>
      <c r="E1744" s="53"/>
      <c r="F1744" s="53"/>
      <c r="G1744" s="53"/>
      <c r="H1744" s="53"/>
      <c r="I1744" s="49"/>
      <c r="J1744" s="49"/>
      <c r="W1744" s="49"/>
      <c r="X1744" s="49"/>
    </row>
    <row r="1745" ht="15.75" customHeight="1">
      <c r="C1745" s="36"/>
      <c r="D1745" s="36"/>
      <c r="E1745" s="36"/>
      <c r="F1745" s="36"/>
      <c r="G1745" s="36"/>
      <c r="H1745" s="36"/>
      <c r="I1745" s="49"/>
      <c r="J1745" s="49"/>
      <c r="W1745" s="49"/>
      <c r="X1745" s="49"/>
    </row>
    <row r="1746" ht="15.75" customHeight="1">
      <c r="C1746" s="53"/>
      <c r="D1746" s="53"/>
      <c r="E1746" s="53"/>
      <c r="F1746" s="53"/>
      <c r="G1746" s="53"/>
      <c r="H1746" s="53"/>
      <c r="I1746" s="49"/>
      <c r="J1746" s="49"/>
      <c r="W1746" s="49"/>
      <c r="X1746" s="49"/>
    </row>
    <row r="1747" ht="15.75" customHeight="1">
      <c r="C1747" s="53"/>
      <c r="D1747" s="53"/>
      <c r="E1747" s="53"/>
      <c r="F1747" s="53"/>
      <c r="G1747" s="53"/>
      <c r="H1747" s="53"/>
      <c r="I1747" s="49"/>
      <c r="J1747" s="49"/>
      <c r="W1747" s="49"/>
      <c r="X1747" s="49"/>
    </row>
    <row r="1748" ht="15.75" customHeight="1">
      <c r="C1748" s="52"/>
      <c r="D1748" s="52"/>
      <c r="E1748" s="52"/>
      <c r="F1748" s="52"/>
      <c r="G1748" s="52"/>
      <c r="H1748" s="52"/>
      <c r="I1748" s="49"/>
      <c r="J1748" s="49"/>
      <c r="W1748" s="49"/>
      <c r="X1748" s="49"/>
    </row>
    <row r="1749" ht="15.75" customHeight="1">
      <c r="C1749" s="46"/>
      <c r="D1749" s="46"/>
      <c r="E1749" s="46"/>
      <c r="F1749" s="46"/>
      <c r="G1749" s="46"/>
      <c r="H1749" s="46"/>
      <c r="I1749" s="49"/>
      <c r="J1749" s="49"/>
      <c r="W1749" s="49"/>
      <c r="X1749" s="49"/>
    </row>
    <row r="1750" ht="15.75" customHeight="1">
      <c r="C1750" s="46"/>
      <c r="D1750" s="46"/>
      <c r="E1750" s="46"/>
      <c r="F1750" s="46"/>
      <c r="G1750" s="46"/>
      <c r="H1750" s="46"/>
      <c r="I1750" s="49"/>
      <c r="J1750" s="49"/>
      <c r="W1750" s="49"/>
      <c r="X1750" s="49"/>
    </row>
    <row r="1751" ht="15.75" customHeight="1">
      <c r="C1751" s="48"/>
      <c r="D1751" s="48"/>
      <c r="E1751" s="48"/>
      <c r="F1751" s="48"/>
      <c r="G1751" s="48"/>
      <c r="H1751" s="48"/>
      <c r="I1751" s="49"/>
      <c r="J1751" s="49"/>
      <c r="W1751" s="49"/>
      <c r="X1751" s="49"/>
    </row>
    <row r="1752" ht="15.75" customHeight="1">
      <c r="C1752" s="47"/>
      <c r="D1752" s="47"/>
      <c r="E1752" s="47"/>
      <c r="F1752" s="47"/>
      <c r="G1752" s="47"/>
      <c r="H1752" s="47"/>
      <c r="I1752" s="49"/>
      <c r="J1752" s="49"/>
      <c r="W1752" s="49"/>
      <c r="X1752" s="49"/>
    </row>
    <row r="1753" ht="15.75" customHeight="1">
      <c r="C1753" s="48"/>
      <c r="D1753" s="48"/>
      <c r="E1753" s="48"/>
      <c r="F1753" s="48"/>
      <c r="G1753" s="48"/>
      <c r="H1753" s="48"/>
      <c r="I1753" s="49"/>
      <c r="J1753" s="49"/>
      <c r="W1753" s="49"/>
      <c r="X1753" s="49"/>
    </row>
    <row r="1754" ht="15.75" customHeight="1">
      <c r="C1754" s="45"/>
      <c r="D1754" s="45"/>
      <c r="E1754" s="45"/>
      <c r="F1754" s="45"/>
      <c r="G1754" s="45"/>
      <c r="H1754" s="45"/>
      <c r="I1754" s="49"/>
      <c r="J1754" s="49"/>
      <c r="W1754" s="49"/>
      <c r="X1754" s="49"/>
    </row>
    <row r="1755" ht="15.75" customHeight="1">
      <c r="C1755" s="48"/>
      <c r="D1755" s="48"/>
      <c r="E1755" s="48"/>
      <c r="F1755" s="48"/>
      <c r="G1755" s="48"/>
      <c r="H1755" s="48"/>
      <c r="I1755" s="49"/>
      <c r="J1755" s="49"/>
      <c r="W1755" s="49"/>
      <c r="X1755" s="49"/>
    </row>
    <row r="1756" ht="15.75" customHeight="1">
      <c r="C1756" s="48"/>
      <c r="D1756" s="48"/>
      <c r="E1756" s="48"/>
      <c r="F1756" s="48"/>
      <c r="G1756" s="48"/>
      <c r="H1756" s="48"/>
      <c r="I1756" s="49"/>
      <c r="J1756" s="49"/>
      <c r="W1756" s="49"/>
      <c r="X1756" s="49"/>
    </row>
    <row r="1757" ht="15.75" customHeight="1">
      <c r="C1757" s="52"/>
      <c r="D1757" s="52"/>
      <c r="E1757" s="52"/>
      <c r="F1757" s="52"/>
      <c r="G1757" s="52"/>
      <c r="H1757" s="52"/>
      <c r="I1757" s="49"/>
      <c r="J1757" s="49"/>
      <c r="W1757" s="49"/>
      <c r="X1757" s="49"/>
    </row>
    <row r="1758" ht="15.75" customHeight="1">
      <c r="C1758" s="46"/>
      <c r="D1758" s="46"/>
      <c r="E1758" s="46"/>
      <c r="F1758" s="46"/>
      <c r="G1758" s="46"/>
      <c r="H1758" s="46"/>
      <c r="I1758" s="49"/>
      <c r="J1758" s="49"/>
      <c r="W1758" s="49"/>
      <c r="X1758" s="49"/>
    </row>
    <row r="1759" ht="15.75" customHeight="1">
      <c r="C1759" s="42"/>
      <c r="D1759" s="42"/>
      <c r="E1759" s="42"/>
      <c r="F1759" s="42"/>
      <c r="G1759" s="42"/>
      <c r="H1759" s="42"/>
      <c r="I1759" s="49"/>
      <c r="J1759" s="49"/>
      <c r="W1759" s="49"/>
      <c r="X1759" s="49"/>
    </row>
    <row r="1760" ht="15.75" customHeight="1">
      <c r="C1760" s="54"/>
      <c r="D1760" s="54"/>
      <c r="E1760" s="54"/>
      <c r="F1760" s="54"/>
      <c r="G1760" s="54"/>
      <c r="H1760" s="54"/>
      <c r="I1760" s="49"/>
      <c r="J1760" s="49"/>
      <c r="W1760" s="49"/>
      <c r="X1760" s="49"/>
    </row>
    <row r="1761" ht="15.75" customHeight="1">
      <c r="C1761" s="54"/>
      <c r="D1761" s="54"/>
      <c r="E1761" s="54"/>
      <c r="F1761" s="54"/>
      <c r="G1761" s="54"/>
      <c r="H1761" s="54"/>
      <c r="I1761" s="49"/>
      <c r="J1761" s="49"/>
      <c r="W1761" s="49"/>
      <c r="X1761" s="49"/>
    </row>
    <row r="1762" ht="15.75" customHeight="1">
      <c r="C1762" s="35"/>
      <c r="D1762" s="35"/>
      <c r="E1762" s="35"/>
      <c r="F1762" s="35"/>
      <c r="G1762" s="35"/>
      <c r="H1762" s="35"/>
      <c r="I1762" s="49"/>
      <c r="J1762" s="49"/>
      <c r="W1762" s="49"/>
      <c r="X1762" s="49"/>
    </row>
    <row r="1763" ht="15.75" customHeight="1">
      <c r="C1763" s="43"/>
      <c r="D1763" s="43"/>
      <c r="E1763" s="43"/>
      <c r="F1763" s="43"/>
      <c r="G1763" s="43"/>
      <c r="H1763" s="43"/>
      <c r="I1763" s="49"/>
      <c r="J1763" s="49"/>
      <c r="W1763" s="49"/>
      <c r="X1763" s="49"/>
    </row>
    <row r="1764" ht="15.75" customHeight="1">
      <c r="C1764" s="39"/>
      <c r="D1764" s="39"/>
      <c r="E1764" s="39"/>
      <c r="F1764" s="39"/>
      <c r="G1764" s="39"/>
      <c r="H1764" s="39"/>
      <c r="I1764" s="49"/>
      <c r="J1764" s="49"/>
      <c r="W1764" s="49"/>
      <c r="X1764" s="49"/>
    </row>
    <row r="1765" ht="15.75" customHeight="1">
      <c r="C1765" s="47"/>
      <c r="D1765" s="47"/>
      <c r="E1765" s="47"/>
      <c r="F1765" s="47"/>
      <c r="G1765" s="47"/>
      <c r="H1765" s="47"/>
      <c r="I1765" s="49"/>
      <c r="J1765" s="49"/>
      <c r="W1765" s="49"/>
      <c r="X1765" s="49"/>
    </row>
    <row r="1766" ht="15.75" customHeight="1">
      <c r="C1766" s="32"/>
      <c r="D1766" s="32"/>
      <c r="E1766" s="32"/>
      <c r="F1766" s="32"/>
      <c r="G1766" s="32"/>
      <c r="H1766" s="32"/>
      <c r="I1766" s="49"/>
      <c r="J1766" s="49"/>
      <c r="W1766" s="49"/>
      <c r="X1766" s="49"/>
    </row>
    <row r="1767" ht="15.75" customHeight="1">
      <c r="C1767" s="42"/>
      <c r="D1767" s="42"/>
      <c r="E1767" s="42"/>
      <c r="F1767" s="42"/>
      <c r="G1767" s="42"/>
      <c r="H1767" s="42"/>
      <c r="I1767" s="49"/>
      <c r="J1767" s="49"/>
      <c r="W1767" s="49"/>
      <c r="X1767" s="49"/>
    </row>
    <row r="1768" ht="15.75" customHeight="1">
      <c r="C1768" s="54"/>
      <c r="D1768" s="54"/>
      <c r="E1768" s="54"/>
      <c r="F1768" s="54"/>
      <c r="G1768" s="54"/>
      <c r="H1768" s="54"/>
      <c r="I1768" s="49"/>
      <c r="J1768" s="49"/>
      <c r="W1768" s="49"/>
      <c r="X1768" s="49"/>
    </row>
    <row r="1769" ht="15.75" customHeight="1">
      <c r="C1769" s="50"/>
      <c r="D1769" s="50"/>
      <c r="E1769" s="50"/>
      <c r="F1769" s="50"/>
      <c r="G1769" s="50"/>
      <c r="H1769" s="50"/>
      <c r="I1769" s="49"/>
      <c r="J1769" s="49"/>
      <c r="W1769" s="49"/>
      <c r="X1769" s="49"/>
    </row>
    <row r="1770" ht="15.75" customHeight="1">
      <c r="C1770" s="34"/>
      <c r="D1770" s="34"/>
      <c r="E1770" s="34"/>
      <c r="F1770" s="34"/>
      <c r="G1770" s="34"/>
      <c r="H1770" s="34"/>
      <c r="I1770" s="49"/>
      <c r="J1770" s="49"/>
      <c r="W1770" s="49"/>
      <c r="X1770" s="49"/>
    </row>
    <row r="1771" ht="15.75" customHeight="1">
      <c r="C1771" s="54"/>
      <c r="D1771" s="54"/>
      <c r="E1771" s="54"/>
      <c r="F1771" s="54"/>
      <c r="G1771" s="54"/>
      <c r="H1771" s="54"/>
      <c r="I1771" s="49"/>
      <c r="J1771" s="49"/>
      <c r="W1771" s="49"/>
      <c r="X1771" s="49"/>
    </row>
    <row r="1772" ht="15.75" customHeight="1">
      <c r="C1772" s="40"/>
      <c r="D1772" s="40"/>
      <c r="E1772" s="40"/>
      <c r="F1772" s="40"/>
      <c r="G1772" s="40"/>
      <c r="H1772" s="40"/>
      <c r="I1772" s="49"/>
      <c r="J1772" s="49"/>
      <c r="W1772" s="49"/>
      <c r="X1772" s="49"/>
    </row>
    <row r="1773" ht="15.75" customHeight="1">
      <c r="C1773" s="38"/>
      <c r="D1773" s="38"/>
      <c r="E1773" s="38"/>
      <c r="F1773" s="38"/>
      <c r="G1773" s="38"/>
      <c r="H1773" s="38"/>
      <c r="I1773" s="49"/>
      <c r="J1773" s="49"/>
      <c r="W1773" s="49"/>
      <c r="X1773" s="49"/>
    </row>
    <row r="1774" ht="15.75" customHeight="1">
      <c r="C1774" s="53"/>
      <c r="D1774" s="53"/>
      <c r="E1774" s="53"/>
      <c r="F1774" s="53"/>
      <c r="G1774" s="53"/>
      <c r="H1774" s="53"/>
      <c r="I1774" s="49"/>
      <c r="J1774" s="49"/>
      <c r="W1774" s="49"/>
      <c r="X1774" s="49"/>
    </row>
    <row r="1775" ht="15.75" customHeight="1">
      <c r="C1775" s="36"/>
      <c r="D1775" s="36"/>
      <c r="E1775" s="36"/>
      <c r="F1775" s="36"/>
      <c r="G1775" s="36"/>
      <c r="H1775" s="36"/>
      <c r="I1775" s="49"/>
      <c r="J1775" s="49"/>
      <c r="W1775" s="49"/>
      <c r="X1775" s="49"/>
    </row>
    <row r="1776" ht="15.75" customHeight="1">
      <c r="C1776" s="53"/>
      <c r="D1776" s="53"/>
      <c r="E1776" s="53"/>
      <c r="F1776" s="53"/>
      <c r="G1776" s="53"/>
      <c r="H1776" s="53"/>
      <c r="I1776" s="49"/>
      <c r="J1776" s="49"/>
      <c r="W1776" s="49"/>
      <c r="X1776" s="49"/>
    </row>
    <row r="1777" ht="15.75" customHeight="1">
      <c r="C1777" s="48"/>
      <c r="D1777" s="48"/>
      <c r="E1777" s="48"/>
      <c r="F1777" s="48"/>
      <c r="G1777" s="48"/>
      <c r="H1777" s="48"/>
      <c r="I1777" s="49"/>
      <c r="J1777" s="49"/>
      <c r="W1777" s="49"/>
      <c r="X1777" s="49"/>
    </row>
    <row r="1778" ht="15.75" customHeight="1">
      <c r="C1778" s="40"/>
      <c r="D1778" s="40"/>
      <c r="E1778" s="40"/>
      <c r="F1778" s="40"/>
      <c r="G1778" s="40"/>
      <c r="H1778" s="40"/>
      <c r="I1778" s="49"/>
      <c r="J1778" s="49"/>
      <c r="W1778" s="49"/>
      <c r="X1778" s="49"/>
    </row>
    <row r="1779" ht="15.75" customHeight="1">
      <c r="C1779" s="51"/>
      <c r="D1779" s="51"/>
      <c r="E1779" s="51"/>
      <c r="F1779" s="51"/>
      <c r="G1779" s="51"/>
      <c r="H1779" s="51"/>
      <c r="I1779" s="49"/>
      <c r="J1779" s="49"/>
      <c r="W1779" s="49"/>
      <c r="X1779" s="49"/>
    </row>
    <row r="1780" ht="15.75" customHeight="1">
      <c r="C1780" s="34"/>
      <c r="D1780" s="34"/>
      <c r="E1780" s="34"/>
      <c r="F1780" s="34"/>
      <c r="G1780" s="34"/>
      <c r="H1780" s="34"/>
      <c r="I1780" s="49"/>
      <c r="J1780" s="49"/>
      <c r="W1780" s="49"/>
      <c r="X1780" s="49"/>
    </row>
    <row r="1781" ht="15.75" customHeight="1">
      <c r="C1781" s="53"/>
      <c r="D1781" s="53"/>
      <c r="E1781" s="53"/>
      <c r="F1781" s="53"/>
      <c r="G1781" s="53"/>
      <c r="H1781" s="53"/>
      <c r="I1781" s="49"/>
      <c r="J1781" s="49"/>
      <c r="W1781" s="49"/>
      <c r="X1781" s="49"/>
    </row>
    <row r="1782" ht="15.75" customHeight="1">
      <c r="C1782" s="32"/>
      <c r="D1782" s="32"/>
      <c r="E1782" s="32"/>
      <c r="F1782" s="32"/>
      <c r="G1782" s="32"/>
      <c r="H1782" s="32"/>
      <c r="I1782" s="49"/>
      <c r="J1782" s="49"/>
      <c r="W1782" s="49"/>
      <c r="X1782" s="49"/>
    </row>
    <row r="1783" ht="15.75" customHeight="1">
      <c r="C1783" s="43"/>
      <c r="D1783" s="43"/>
      <c r="E1783" s="43"/>
      <c r="F1783" s="43"/>
      <c r="G1783" s="43"/>
      <c r="H1783" s="43"/>
      <c r="I1783" s="49"/>
      <c r="J1783" s="49"/>
      <c r="W1783" s="49"/>
      <c r="X1783" s="49"/>
    </row>
    <row r="1784" ht="15.75" customHeight="1">
      <c r="C1784" s="41"/>
      <c r="D1784" s="41"/>
      <c r="E1784" s="41"/>
      <c r="F1784" s="41"/>
      <c r="G1784" s="41"/>
      <c r="H1784" s="41"/>
      <c r="I1784" s="49"/>
      <c r="J1784" s="49"/>
      <c r="W1784" s="49"/>
      <c r="X1784" s="49"/>
    </row>
    <row r="1785" ht="15.75" customHeight="1">
      <c r="C1785" s="46"/>
      <c r="D1785" s="46"/>
      <c r="E1785" s="46"/>
      <c r="F1785" s="46"/>
      <c r="G1785" s="46"/>
      <c r="H1785" s="46"/>
      <c r="I1785" s="49"/>
      <c r="J1785" s="49"/>
      <c r="W1785" s="49"/>
      <c r="X1785" s="49"/>
    </row>
    <row r="1786" ht="15.75" customHeight="1">
      <c r="C1786" s="53"/>
      <c r="D1786" s="53"/>
      <c r="E1786" s="53"/>
      <c r="F1786" s="53"/>
      <c r="G1786" s="53"/>
      <c r="H1786" s="53"/>
      <c r="I1786" s="49"/>
      <c r="J1786" s="49"/>
      <c r="W1786" s="49"/>
      <c r="X1786" s="49"/>
    </row>
    <row r="1787" ht="15.75" customHeight="1">
      <c r="C1787" s="36"/>
      <c r="D1787" s="36"/>
      <c r="E1787" s="36"/>
      <c r="F1787" s="36"/>
      <c r="G1787" s="36"/>
      <c r="H1787" s="36"/>
      <c r="I1787" s="48"/>
      <c r="J1787" s="48"/>
      <c r="W1787" s="49"/>
      <c r="X1787" s="49"/>
    </row>
    <row r="1788" ht="15.75" customHeight="1">
      <c r="C1788" s="43"/>
      <c r="D1788" s="43"/>
      <c r="E1788" s="43"/>
      <c r="F1788" s="43"/>
      <c r="G1788" s="43"/>
      <c r="H1788" s="43"/>
      <c r="I1788" s="48"/>
      <c r="J1788" s="48"/>
      <c r="W1788" s="48"/>
      <c r="X1788" s="48"/>
    </row>
    <row r="1789" ht="15.75" customHeight="1">
      <c r="C1789" s="43"/>
      <c r="D1789" s="43"/>
      <c r="E1789" s="43"/>
      <c r="F1789" s="43"/>
      <c r="G1789" s="43"/>
      <c r="H1789" s="43"/>
      <c r="I1789" s="48"/>
      <c r="J1789" s="48"/>
      <c r="W1789" s="48"/>
      <c r="X1789" s="48"/>
    </row>
    <row r="1790" ht="15.75" customHeight="1">
      <c r="C1790" s="48"/>
      <c r="D1790" s="48"/>
      <c r="E1790" s="48"/>
      <c r="F1790" s="48"/>
      <c r="G1790" s="48"/>
      <c r="H1790" s="48"/>
      <c r="I1790" s="48"/>
      <c r="J1790" s="48"/>
      <c r="W1790" s="48"/>
      <c r="X1790" s="48"/>
    </row>
    <row r="1791" ht="15.75" customHeight="1">
      <c r="C1791" s="49"/>
      <c r="D1791" s="49"/>
      <c r="E1791" s="49"/>
      <c r="F1791" s="49"/>
      <c r="G1791" s="49"/>
      <c r="H1791" s="49"/>
      <c r="I1791" s="48"/>
      <c r="J1791" s="48"/>
      <c r="W1791" s="48"/>
      <c r="X1791" s="48"/>
    </row>
    <row r="1792" ht="15.75" customHeight="1">
      <c r="C1792" s="42"/>
      <c r="D1792" s="42"/>
      <c r="E1792" s="42"/>
      <c r="F1792" s="42"/>
      <c r="G1792" s="42"/>
      <c r="H1792" s="42"/>
      <c r="I1792" s="48"/>
      <c r="J1792" s="48"/>
      <c r="W1792" s="48"/>
      <c r="X1792" s="48"/>
    </row>
    <row r="1793" ht="15.75" customHeight="1">
      <c r="C1793" s="37"/>
      <c r="D1793" s="37"/>
      <c r="E1793" s="37"/>
      <c r="F1793" s="37"/>
      <c r="G1793" s="37"/>
      <c r="H1793" s="37"/>
      <c r="I1793" s="48"/>
      <c r="J1793" s="48"/>
      <c r="W1793" s="48"/>
      <c r="X1793" s="48"/>
    </row>
    <row r="1794" ht="15.75" customHeight="1">
      <c r="C1794" s="41"/>
      <c r="D1794" s="41"/>
      <c r="E1794" s="41"/>
      <c r="F1794" s="41"/>
      <c r="G1794" s="41"/>
      <c r="H1794" s="41"/>
      <c r="I1794" s="48"/>
      <c r="J1794" s="48"/>
      <c r="W1794" s="48"/>
      <c r="X1794" s="48"/>
    </row>
    <row r="1795" ht="15.75" customHeight="1">
      <c r="C1795" s="48"/>
      <c r="D1795" s="48"/>
      <c r="E1795" s="48"/>
      <c r="F1795" s="48"/>
      <c r="G1795" s="48"/>
      <c r="H1795" s="48"/>
      <c r="I1795" s="48"/>
      <c r="J1795" s="48"/>
      <c r="W1795" s="48"/>
      <c r="X1795" s="48"/>
    </row>
    <row r="1796" ht="15.75" customHeight="1">
      <c r="C1796" s="40"/>
      <c r="D1796" s="40"/>
      <c r="E1796" s="40"/>
      <c r="F1796" s="40"/>
      <c r="G1796" s="40"/>
      <c r="H1796" s="40"/>
      <c r="I1796" s="48"/>
      <c r="J1796" s="48"/>
      <c r="W1796" s="48"/>
      <c r="X1796" s="48"/>
    </row>
    <row r="1797" ht="15.75" customHeight="1">
      <c r="C1797" s="52"/>
      <c r="D1797" s="52"/>
      <c r="E1797" s="52"/>
      <c r="F1797" s="52"/>
      <c r="G1797" s="52"/>
      <c r="H1797" s="52"/>
      <c r="I1797" s="48"/>
      <c r="J1797" s="48"/>
      <c r="W1797" s="48"/>
      <c r="X1797" s="48"/>
    </row>
    <row r="1798" ht="15.75" customHeight="1">
      <c r="C1798" s="34"/>
      <c r="D1798" s="34"/>
      <c r="E1798" s="34"/>
      <c r="F1798" s="34"/>
      <c r="G1798" s="34"/>
      <c r="H1798" s="34"/>
      <c r="I1798" s="48"/>
      <c r="J1798" s="48"/>
      <c r="W1798" s="48"/>
      <c r="X1798" s="48"/>
    </row>
    <row r="1799" ht="15.75" customHeight="1">
      <c r="C1799" s="38"/>
      <c r="D1799" s="38"/>
      <c r="E1799" s="38"/>
      <c r="F1799" s="38"/>
      <c r="G1799" s="38"/>
      <c r="H1799" s="38"/>
      <c r="I1799" s="48"/>
      <c r="J1799" s="48"/>
      <c r="W1799" s="48"/>
      <c r="X1799" s="48"/>
    </row>
    <row r="1800" ht="15.75" customHeight="1">
      <c r="C1800" s="41"/>
      <c r="D1800" s="41"/>
      <c r="E1800" s="41"/>
      <c r="F1800" s="41"/>
      <c r="G1800" s="41"/>
      <c r="H1800" s="41"/>
      <c r="I1800" s="48"/>
      <c r="J1800" s="48"/>
      <c r="W1800" s="48"/>
      <c r="X1800" s="48"/>
    </row>
    <row r="1801" ht="15.75" customHeight="1">
      <c r="C1801" s="40"/>
      <c r="D1801" s="40"/>
      <c r="E1801" s="40"/>
      <c r="F1801" s="40"/>
      <c r="G1801" s="40"/>
      <c r="H1801" s="40"/>
      <c r="I1801" s="48"/>
      <c r="J1801" s="48"/>
      <c r="W1801" s="48"/>
      <c r="X1801" s="48"/>
    </row>
    <row r="1802" ht="15.75" customHeight="1">
      <c r="C1802" s="53"/>
      <c r="D1802" s="53"/>
      <c r="E1802" s="53"/>
      <c r="F1802" s="53"/>
      <c r="G1802" s="53"/>
      <c r="H1802" s="53"/>
      <c r="I1802" s="48"/>
      <c r="J1802" s="48"/>
      <c r="W1802" s="48"/>
      <c r="X1802" s="48"/>
    </row>
    <row r="1803" ht="15.75" customHeight="1">
      <c r="C1803" s="36"/>
      <c r="D1803" s="36"/>
      <c r="E1803" s="36"/>
      <c r="F1803" s="36"/>
      <c r="G1803" s="36"/>
      <c r="H1803" s="36"/>
      <c r="I1803" s="48"/>
      <c r="J1803" s="48"/>
      <c r="W1803" s="48"/>
      <c r="X1803" s="48"/>
    </row>
    <row r="1804" ht="15.75" customHeight="1">
      <c r="C1804" s="45"/>
      <c r="D1804" s="45"/>
      <c r="E1804" s="45"/>
      <c r="F1804" s="45"/>
      <c r="G1804" s="45"/>
      <c r="H1804" s="45"/>
      <c r="I1804" s="48"/>
      <c r="J1804" s="48"/>
      <c r="W1804" s="48"/>
      <c r="X1804" s="48"/>
    </row>
    <row r="1805" ht="15.75" customHeight="1">
      <c r="C1805" s="43"/>
      <c r="D1805" s="43"/>
      <c r="E1805" s="43"/>
      <c r="F1805" s="43"/>
      <c r="G1805" s="43"/>
      <c r="H1805" s="43"/>
      <c r="I1805" s="48"/>
      <c r="J1805" s="48"/>
      <c r="W1805" s="48"/>
      <c r="X1805" s="48"/>
    </row>
    <row r="1806" ht="15.75" customHeight="1">
      <c r="C1806" s="52"/>
      <c r="D1806" s="52"/>
      <c r="E1806" s="52"/>
      <c r="F1806" s="52"/>
      <c r="G1806" s="52"/>
      <c r="H1806" s="52"/>
      <c r="I1806" s="48"/>
      <c r="J1806" s="48"/>
      <c r="W1806" s="48"/>
      <c r="X1806" s="48"/>
    </row>
    <row r="1807" ht="15.75" customHeight="1">
      <c r="C1807" s="48"/>
      <c r="D1807" s="48"/>
      <c r="E1807" s="48"/>
      <c r="F1807" s="48"/>
      <c r="G1807" s="48"/>
      <c r="H1807" s="48"/>
      <c r="I1807" s="48"/>
      <c r="J1807" s="48"/>
      <c r="W1807" s="48"/>
      <c r="X1807" s="48"/>
    </row>
    <row r="1808" ht="15.75" customHeight="1">
      <c r="C1808" s="46"/>
      <c r="D1808" s="46"/>
      <c r="E1808" s="46"/>
      <c r="F1808" s="46"/>
      <c r="G1808" s="46"/>
      <c r="H1808" s="46"/>
      <c r="I1808" s="48"/>
      <c r="J1808" s="48"/>
      <c r="W1808" s="48"/>
      <c r="X1808" s="48"/>
    </row>
    <row r="1809" ht="15.75" customHeight="1">
      <c r="C1809" s="45"/>
      <c r="D1809" s="45"/>
      <c r="E1809" s="45"/>
      <c r="F1809" s="45"/>
      <c r="G1809" s="45"/>
      <c r="H1809" s="45"/>
      <c r="I1809" s="48"/>
      <c r="J1809" s="48"/>
      <c r="W1809" s="48"/>
      <c r="X1809" s="48"/>
    </row>
    <row r="1810" ht="15.75" customHeight="1">
      <c r="C1810" s="46"/>
      <c r="D1810" s="46"/>
      <c r="E1810" s="46"/>
      <c r="F1810" s="46"/>
      <c r="G1810" s="46"/>
      <c r="H1810" s="46"/>
      <c r="I1810" s="48"/>
      <c r="J1810" s="48"/>
      <c r="W1810" s="48"/>
      <c r="X1810" s="48"/>
    </row>
    <row r="1811" ht="15.75" customHeight="1">
      <c r="C1811" s="52"/>
      <c r="D1811" s="52"/>
      <c r="E1811" s="52"/>
      <c r="F1811" s="52"/>
      <c r="G1811" s="52"/>
      <c r="H1811" s="52"/>
      <c r="I1811" s="48"/>
      <c r="J1811" s="48"/>
      <c r="W1811" s="48"/>
      <c r="X1811" s="48"/>
    </row>
    <row r="1812" ht="15.75" customHeight="1">
      <c r="C1812" s="34"/>
      <c r="D1812" s="34"/>
      <c r="E1812" s="34"/>
      <c r="F1812" s="34"/>
      <c r="G1812" s="34"/>
      <c r="H1812" s="34"/>
      <c r="I1812" s="48"/>
      <c r="J1812" s="48"/>
      <c r="W1812" s="48"/>
      <c r="X1812" s="48"/>
    </row>
    <row r="1813" ht="15.75" customHeight="1">
      <c r="C1813" s="49"/>
      <c r="D1813" s="49"/>
      <c r="E1813" s="49"/>
      <c r="F1813" s="49"/>
      <c r="G1813" s="49"/>
      <c r="H1813" s="49"/>
      <c r="I1813" s="48"/>
      <c r="J1813" s="48"/>
      <c r="W1813" s="48"/>
      <c r="X1813" s="48"/>
    </row>
    <row r="1814" ht="15.75" customHeight="1">
      <c r="C1814" s="53"/>
      <c r="D1814" s="53"/>
      <c r="E1814" s="53"/>
      <c r="F1814" s="53"/>
      <c r="G1814" s="53"/>
      <c r="H1814" s="53"/>
      <c r="I1814" s="48"/>
      <c r="J1814" s="48"/>
      <c r="W1814" s="48"/>
      <c r="X1814" s="48"/>
    </row>
    <row r="1815" ht="15.75" customHeight="1">
      <c r="C1815" s="35"/>
      <c r="D1815" s="35"/>
      <c r="E1815" s="35"/>
      <c r="F1815" s="35"/>
      <c r="G1815" s="35"/>
      <c r="H1815" s="35"/>
      <c r="I1815" s="48"/>
      <c r="J1815" s="48"/>
      <c r="W1815" s="48"/>
      <c r="X1815" s="48"/>
    </row>
    <row r="1816" ht="15.75" customHeight="1">
      <c r="C1816" s="39"/>
      <c r="D1816" s="39"/>
      <c r="E1816" s="39"/>
      <c r="F1816" s="39"/>
      <c r="G1816" s="39"/>
      <c r="H1816" s="39"/>
      <c r="I1816" s="48"/>
      <c r="J1816" s="48"/>
      <c r="W1816" s="48"/>
      <c r="X1816" s="48"/>
    </row>
    <row r="1817" ht="15.75" customHeight="1">
      <c r="C1817" s="46"/>
      <c r="D1817" s="46"/>
      <c r="E1817" s="46"/>
      <c r="F1817" s="46"/>
      <c r="G1817" s="46"/>
      <c r="H1817" s="46"/>
      <c r="I1817" s="48"/>
      <c r="J1817" s="48"/>
      <c r="W1817" s="48"/>
      <c r="X1817" s="48"/>
    </row>
    <row r="1818" ht="15.75" customHeight="1">
      <c r="C1818" s="48"/>
      <c r="D1818" s="48"/>
      <c r="E1818" s="48"/>
      <c r="F1818" s="48"/>
      <c r="G1818" s="48"/>
      <c r="H1818" s="48"/>
      <c r="I1818" s="48"/>
      <c r="J1818" s="48"/>
      <c r="W1818" s="48"/>
      <c r="X1818" s="48"/>
    </row>
    <row r="1819" ht="15.75" customHeight="1">
      <c r="C1819" s="42"/>
      <c r="D1819" s="42"/>
      <c r="E1819" s="42"/>
      <c r="F1819" s="42"/>
      <c r="G1819" s="42"/>
      <c r="H1819" s="42"/>
      <c r="I1819" s="48"/>
      <c r="J1819" s="48"/>
      <c r="W1819" s="48"/>
      <c r="X1819" s="48"/>
    </row>
    <row r="1820" ht="15.75" customHeight="1">
      <c r="C1820" s="39"/>
      <c r="D1820" s="39"/>
      <c r="E1820" s="39"/>
      <c r="F1820" s="39"/>
      <c r="G1820" s="39"/>
      <c r="H1820" s="39"/>
      <c r="I1820" s="48"/>
      <c r="J1820" s="48"/>
      <c r="W1820" s="48"/>
      <c r="X1820" s="48"/>
    </row>
    <row r="1821" ht="15.75" customHeight="1">
      <c r="C1821" s="32"/>
      <c r="D1821" s="32"/>
      <c r="E1821" s="32"/>
      <c r="F1821" s="32"/>
      <c r="G1821" s="32"/>
      <c r="H1821" s="32"/>
      <c r="I1821" s="48"/>
      <c r="J1821" s="48"/>
      <c r="W1821" s="48"/>
      <c r="X1821" s="48"/>
    </row>
    <row r="1822" ht="15.75" customHeight="1">
      <c r="C1822" s="49"/>
      <c r="D1822" s="49"/>
      <c r="E1822" s="49"/>
      <c r="F1822" s="49"/>
      <c r="G1822" s="49"/>
      <c r="H1822" s="49"/>
      <c r="I1822" s="48"/>
      <c r="J1822" s="48"/>
      <c r="W1822" s="48"/>
      <c r="X1822" s="48"/>
    </row>
    <row r="1823" ht="15.75" customHeight="1">
      <c r="C1823" s="54"/>
      <c r="D1823" s="54"/>
      <c r="E1823" s="54"/>
      <c r="F1823" s="54"/>
      <c r="G1823" s="54"/>
      <c r="H1823" s="54"/>
      <c r="I1823" s="48"/>
      <c r="J1823" s="48"/>
      <c r="W1823" s="48"/>
      <c r="X1823" s="48"/>
    </row>
    <row r="1824" ht="15.75" customHeight="1">
      <c r="C1824" s="38"/>
      <c r="D1824" s="38"/>
      <c r="E1824" s="38"/>
      <c r="F1824" s="38"/>
      <c r="G1824" s="38"/>
      <c r="H1824" s="38"/>
      <c r="I1824" s="48"/>
      <c r="J1824" s="48"/>
      <c r="W1824" s="48"/>
      <c r="X1824" s="48"/>
    </row>
    <row r="1825" ht="15.75" customHeight="1">
      <c r="C1825" s="49"/>
      <c r="D1825" s="49"/>
      <c r="E1825" s="49"/>
      <c r="F1825" s="49"/>
      <c r="G1825" s="49"/>
      <c r="H1825" s="49"/>
      <c r="I1825" s="48"/>
      <c r="J1825" s="48"/>
      <c r="W1825" s="48"/>
      <c r="X1825" s="48"/>
    </row>
    <row r="1826" ht="15.75" customHeight="1">
      <c r="C1826" s="51"/>
      <c r="D1826" s="51"/>
      <c r="E1826" s="51"/>
      <c r="F1826" s="51"/>
      <c r="G1826" s="51"/>
      <c r="H1826" s="51"/>
      <c r="I1826" s="48"/>
      <c r="J1826" s="48"/>
      <c r="W1826" s="48"/>
      <c r="X1826" s="48"/>
    </row>
    <row r="1827" ht="15.75" customHeight="1">
      <c r="C1827" s="52"/>
      <c r="D1827" s="52"/>
      <c r="E1827" s="52"/>
      <c r="F1827" s="52"/>
      <c r="G1827" s="52"/>
      <c r="H1827" s="52"/>
      <c r="I1827" s="48"/>
      <c r="J1827" s="48"/>
      <c r="W1827" s="48"/>
      <c r="X1827" s="48"/>
    </row>
    <row r="1828" ht="15.75" customHeight="1">
      <c r="C1828" s="50"/>
      <c r="D1828" s="50"/>
      <c r="E1828" s="50"/>
      <c r="F1828" s="50"/>
      <c r="G1828" s="50"/>
      <c r="H1828" s="50"/>
      <c r="I1828" s="48"/>
      <c r="J1828" s="48"/>
      <c r="W1828" s="48"/>
      <c r="X1828" s="48"/>
    </row>
    <row r="1829" ht="15.75" customHeight="1">
      <c r="C1829" s="51"/>
      <c r="D1829" s="51"/>
      <c r="E1829" s="51"/>
      <c r="F1829" s="51"/>
      <c r="G1829" s="51"/>
      <c r="H1829" s="51"/>
      <c r="I1829" s="48"/>
      <c r="J1829" s="48"/>
      <c r="W1829" s="48"/>
      <c r="X1829" s="48"/>
    </row>
    <row r="1830" ht="15.75" customHeight="1">
      <c r="C1830" s="51"/>
      <c r="D1830" s="51"/>
      <c r="E1830" s="51"/>
      <c r="F1830" s="51"/>
      <c r="G1830" s="51"/>
      <c r="H1830" s="51"/>
      <c r="I1830" s="48"/>
      <c r="J1830" s="48"/>
      <c r="W1830" s="48"/>
      <c r="X1830" s="48"/>
    </row>
    <row r="1831" ht="15.75" customHeight="1">
      <c r="C1831" s="39"/>
      <c r="D1831" s="39"/>
      <c r="E1831" s="39"/>
      <c r="F1831" s="39"/>
      <c r="G1831" s="39"/>
      <c r="H1831" s="39"/>
      <c r="I1831" s="48"/>
      <c r="J1831" s="48"/>
      <c r="W1831" s="48"/>
      <c r="X1831" s="48"/>
    </row>
    <row r="1832" ht="15.75" customHeight="1">
      <c r="C1832" s="51"/>
      <c r="D1832" s="51"/>
      <c r="E1832" s="51"/>
      <c r="F1832" s="51"/>
      <c r="G1832" s="51"/>
      <c r="H1832" s="51"/>
      <c r="I1832" s="48"/>
      <c r="J1832" s="48"/>
      <c r="W1832" s="48"/>
      <c r="X1832" s="48"/>
    </row>
    <row r="1833" ht="15.75" customHeight="1">
      <c r="C1833" s="54"/>
      <c r="D1833" s="54"/>
      <c r="E1833" s="54"/>
      <c r="F1833" s="54"/>
      <c r="G1833" s="54"/>
      <c r="H1833" s="54"/>
      <c r="I1833" s="48"/>
      <c r="J1833" s="48"/>
      <c r="W1833" s="48"/>
      <c r="X1833" s="48"/>
    </row>
    <row r="1834" ht="15.75" customHeight="1">
      <c r="C1834" s="53"/>
      <c r="D1834" s="53"/>
      <c r="E1834" s="53"/>
      <c r="F1834" s="53"/>
      <c r="G1834" s="53"/>
      <c r="H1834" s="53"/>
      <c r="I1834" s="48"/>
      <c r="J1834" s="48"/>
      <c r="W1834" s="48"/>
      <c r="X1834" s="48"/>
    </row>
    <row r="1835" ht="15.75" customHeight="1">
      <c r="C1835" s="40"/>
      <c r="D1835" s="40"/>
      <c r="E1835" s="40"/>
      <c r="F1835" s="40"/>
      <c r="G1835" s="40"/>
      <c r="H1835" s="40"/>
      <c r="I1835" s="48"/>
      <c r="J1835" s="48"/>
      <c r="W1835" s="48"/>
      <c r="X1835" s="48"/>
    </row>
    <row r="1836" ht="15.75" customHeight="1">
      <c r="C1836" s="52"/>
      <c r="D1836" s="52"/>
      <c r="E1836" s="52"/>
      <c r="F1836" s="52"/>
      <c r="G1836" s="52"/>
      <c r="H1836" s="52"/>
      <c r="I1836" s="48"/>
      <c r="J1836" s="48"/>
      <c r="W1836" s="48"/>
      <c r="X1836" s="48"/>
    </row>
    <row r="1837" ht="15.75" customHeight="1">
      <c r="C1837" s="43"/>
      <c r="D1837" s="43"/>
      <c r="E1837" s="43"/>
      <c r="F1837" s="43"/>
      <c r="G1837" s="43"/>
      <c r="H1837" s="43"/>
      <c r="I1837" s="48"/>
      <c r="J1837" s="48"/>
      <c r="W1837" s="48"/>
      <c r="X1837" s="48"/>
    </row>
    <row r="1838" ht="15.75" customHeight="1">
      <c r="C1838" s="46"/>
      <c r="D1838" s="46"/>
      <c r="E1838" s="46"/>
      <c r="F1838" s="46"/>
      <c r="G1838" s="46"/>
      <c r="H1838" s="46"/>
      <c r="I1838" s="48"/>
      <c r="J1838" s="48"/>
      <c r="W1838" s="48"/>
      <c r="X1838" s="48"/>
    </row>
    <row r="1839" ht="15.75" customHeight="1">
      <c r="C1839" s="49"/>
      <c r="D1839" s="49"/>
      <c r="E1839" s="49"/>
      <c r="F1839" s="49"/>
      <c r="G1839" s="49"/>
      <c r="H1839" s="49"/>
      <c r="I1839" s="48"/>
      <c r="J1839" s="48"/>
      <c r="W1839" s="48"/>
      <c r="X1839" s="48"/>
    </row>
    <row r="1840" ht="15.75" customHeight="1">
      <c r="C1840" s="54"/>
      <c r="D1840" s="54"/>
      <c r="E1840" s="54"/>
      <c r="F1840" s="54"/>
      <c r="G1840" s="54"/>
      <c r="H1840" s="54"/>
      <c r="I1840" s="48"/>
      <c r="J1840" s="48"/>
      <c r="W1840" s="48"/>
      <c r="X1840" s="48"/>
    </row>
    <row r="1841" ht="15.75" customHeight="1">
      <c r="C1841" s="48"/>
      <c r="D1841" s="48"/>
      <c r="E1841" s="48"/>
      <c r="F1841" s="48"/>
      <c r="G1841" s="48"/>
      <c r="H1841" s="48"/>
      <c r="I1841" s="48"/>
      <c r="J1841" s="48"/>
      <c r="W1841" s="48"/>
      <c r="X1841" s="48"/>
    </row>
    <row r="1842" ht="15.75" customHeight="1">
      <c r="C1842" s="54"/>
      <c r="D1842" s="54"/>
      <c r="E1842" s="54"/>
      <c r="F1842" s="54"/>
      <c r="G1842" s="54"/>
      <c r="H1842" s="54"/>
      <c r="I1842" s="48"/>
      <c r="J1842" s="48"/>
      <c r="W1842" s="48"/>
      <c r="X1842" s="48"/>
    </row>
    <row r="1843" ht="15.75" customHeight="1">
      <c r="C1843" s="43"/>
      <c r="D1843" s="43"/>
      <c r="E1843" s="43"/>
      <c r="F1843" s="43"/>
      <c r="G1843" s="43"/>
      <c r="H1843" s="43"/>
      <c r="I1843" s="48"/>
      <c r="J1843" s="48"/>
      <c r="W1843" s="48"/>
      <c r="X1843" s="48"/>
    </row>
    <row r="1844" ht="15.75" customHeight="1">
      <c r="C1844" s="43"/>
      <c r="D1844" s="43"/>
      <c r="E1844" s="43"/>
      <c r="F1844" s="43"/>
      <c r="G1844" s="43"/>
      <c r="H1844" s="43"/>
      <c r="I1844" s="48"/>
      <c r="J1844" s="48"/>
      <c r="W1844" s="48"/>
      <c r="X1844" s="48"/>
    </row>
    <row r="1845" ht="15.75" customHeight="1">
      <c r="C1845" s="53"/>
      <c r="D1845" s="53"/>
      <c r="E1845" s="53"/>
      <c r="F1845" s="53"/>
      <c r="G1845" s="53"/>
      <c r="H1845" s="53"/>
      <c r="I1845" s="48"/>
      <c r="J1845" s="48"/>
      <c r="W1845" s="48"/>
      <c r="X1845" s="48"/>
    </row>
    <row r="1846" ht="15.75" customHeight="1">
      <c r="C1846" s="45"/>
      <c r="D1846" s="45"/>
      <c r="E1846" s="45"/>
      <c r="F1846" s="45"/>
      <c r="G1846" s="45"/>
      <c r="H1846" s="45"/>
      <c r="I1846" s="48"/>
      <c r="J1846" s="48"/>
      <c r="W1846" s="48"/>
      <c r="X1846" s="48"/>
    </row>
    <row r="1847" ht="15.75" customHeight="1">
      <c r="C1847" s="45"/>
      <c r="D1847" s="45"/>
      <c r="E1847" s="45"/>
      <c r="F1847" s="45"/>
      <c r="G1847" s="45"/>
      <c r="H1847" s="45"/>
      <c r="I1847" s="48"/>
      <c r="J1847" s="48"/>
      <c r="W1847" s="48"/>
      <c r="X1847" s="48"/>
    </row>
    <row r="1848" ht="15.75" customHeight="1">
      <c r="C1848" s="54"/>
      <c r="D1848" s="54"/>
      <c r="E1848" s="54"/>
      <c r="F1848" s="54"/>
      <c r="G1848" s="54"/>
      <c r="H1848" s="54"/>
      <c r="I1848" s="48"/>
      <c r="J1848" s="48"/>
      <c r="W1848" s="48"/>
      <c r="X1848" s="48"/>
    </row>
    <row r="1849" ht="15.75" customHeight="1">
      <c r="C1849" s="52"/>
      <c r="D1849" s="52"/>
      <c r="E1849" s="52"/>
      <c r="F1849" s="52"/>
      <c r="G1849" s="52"/>
      <c r="H1849" s="52"/>
      <c r="I1849" s="48"/>
      <c r="J1849" s="48"/>
      <c r="W1849" s="48"/>
      <c r="X1849" s="48"/>
    </row>
    <row r="1850" ht="15.75" customHeight="1">
      <c r="C1850" s="53"/>
      <c r="D1850" s="53"/>
      <c r="E1850" s="53"/>
      <c r="F1850" s="53"/>
      <c r="G1850" s="53"/>
      <c r="H1850" s="53"/>
      <c r="I1850" s="48"/>
      <c r="J1850" s="48"/>
      <c r="W1850" s="48"/>
      <c r="X1850" s="48"/>
    </row>
    <row r="1851" ht="15.75" customHeight="1">
      <c r="C1851" s="32"/>
      <c r="D1851" s="32"/>
      <c r="E1851" s="32"/>
      <c r="F1851" s="32"/>
      <c r="G1851" s="32"/>
      <c r="H1851" s="32"/>
      <c r="I1851" s="48"/>
      <c r="J1851" s="48"/>
      <c r="W1851" s="48"/>
      <c r="X1851" s="48"/>
    </row>
    <row r="1852" ht="15.75" customHeight="1">
      <c r="C1852" s="54"/>
      <c r="D1852" s="54"/>
      <c r="E1852" s="54"/>
      <c r="F1852" s="54"/>
      <c r="G1852" s="54"/>
      <c r="H1852" s="54"/>
      <c r="I1852" s="48"/>
      <c r="J1852" s="48"/>
      <c r="W1852" s="48"/>
      <c r="X1852" s="48"/>
    </row>
    <row r="1853" ht="15.75" customHeight="1">
      <c r="C1853" s="48"/>
      <c r="D1853" s="48"/>
      <c r="E1853" s="48"/>
      <c r="F1853" s="48"/>
      <c r="G1853" s="48"/>
      <c r="H1853" s="48"/>
      <c r="I1853" s="48"/>
      <c r="J1853" s="48"/>
      <c r="W1853" s="48"/>
      <c r="X1853" s="48"/>
    </row>
    <row r="1854" ht="15.75" customHeight="1">
      <c r="C1854" s="48"/>
      <c r="D1854" s="48"/>
      <c r="E1854" s="48"/>
      <c r="F1854" s="48"/>
      <c r="G1854" s="48"/>
      <c r="H1854" s="48"/>
      <c r="I1854" s="48"/>
      <c r="J1854" s="48"/>
      <c r="W1854" s="48"/>
      <c r="X1854" s="48"/>
    </row>
    <row r="1855" ht="15.75" customHeight="1">
      <c r="C1855" s="36"/>
      <c r="D1855" s="36"/>
      <c r="E1855" s="36"/>
      <c r="F1855" s="36"/>
      <c r="G1855" s="36"/>
      <c r="H1855" s="36"/>
      <c r="I1855" s="48"/>
      <c r="J1855" s="48"/>
      <c r="W1855" s="48"/>
      <c r="X1855" s="48"/>
    </row>
    <row r="1856" ht="15.75" customHeight="1">
      <c r="C1856" s="40"/>
      <c r="D1856" s="40"/>
      <c r="E1856" s="40"/>
      <c r="F1856" s="40"/>
      <c r="G1856" s="40"/>
      <c r="H1856" s="40"/>
      <c r="I1856" s="48"/>
      <c r="J1856" s="48"/>
      <c r="W1856" s="48"/>
      <c r="X1856" s="48"/>
    </row>
    <row r="1857" ht="15.75" customHeight="1">
      <c r="C1857" s="48"/>
      <c r="D1857" s="48"/>
      <c r="E1857" s="48"/>
      <c r="F1857" s="48"/>
      <c r="G1857" s="48"/>
      <c r="H1857" s="48"/>
      <c r="I1857" s="45"/>
      <c r="J1857" s="45"/>
      <c r="W1857" s="48"/>
      <c r="X1857" s="48"/>
    </row>
    <row r="1858" ht="15.75" customHeight="1">
      <c r="C1858" s="52"/>
      <c r="D1858" s="52"/>
      <c r="E1858" s="52"/>
      <c r="F1858" s="52"/>
      <c r="G1858" s="52"/>
      <c r="H1858" s="52"/>
      <c r="I1858" s="45"/>
      <c r="J1858" s="45"/>
      <c r="W1858" s="45"/>
      <c r="X1858" s="45"/>
    </row>
    <row r="1859" ht="15.75" customHeight="1">
      <c r="C1859" s="49"/>
      <c r="D1859" s="49"/>
      <c r="E1859" s="49"/>
      <c r="F1859" s="49"/>
      <c r="G1859" s="49"/>
      <c r="H1859" s="49"/>
      <c r="I1859" s="45"/>
      <c r="J1859" s="45"/>
      <c r="W1859" s="45"/>
      <c r="X1859" s="45"/>
    </row>
    <row r="1860" ht="15.75" customHeight="1">
      <c r="C1860" s="45"/>
      <c r="D1860" s="45"/>
      <c r="E1860" s="45"/>
      <c r="F1860" s="45"/>
      <c r="G1860" s="45"/>
      <c r="H1860" s="45"/>
      <c r="I1860" s="45"/>
      <c r="J1860" s="45"/>
      <c r="W1860" s="45"/>
      <c r="X1860" s="45"/>
    </row>
    <row r="1861" ht="15.75" customHeight="1">
      <c r="C1861" s="45"/>
      <c r="D1861" s="45"/>
      <c r="E1861" s="45"/>
      <c r="F1861" s="45"/>
      <c r="G1861" s="45"/>
      <c r="H1861" s="45"/>
      <c r="I1861" s="45"/>
      <c r="J1861" s="45"/>
      <c r="W1861" s="45"/>
      <c r="X1861" s="45"/>
    </row>
    <row r="1862" ht="15.75" customHeight="1">
      <c r="C1862" s="43"/>
      <c r="D1862" s="43"/>
      <c r="E1862" s="43"/>
      <c r="F1862" s="43"/>
      <c r="G1862" s="43"/>
      <c r="H1862" s="43"/>
      <c r="I1862" s="45"/>
      <c r="J1862" s="45"/>
      <c r="W1862" s="45"/>
      <c r="X1862" s="45"/>
    </row>
    <row r="1863" ht="15.75" customHeight="1">
      <c r="C1863" s="41"/>
      <c r="D1863" s="41"/>
      <c r="E1863" s="41"/>
      <c r="F1863" s="41"/>
      <c r="G1863" s="41"/>
      <c r="H1863" s="41"/>
      <c r="I1863" s="45"/>
      <c r="J1863" s="45"/>
      <c r="W1863" s="45"/>
      <c r="X1863" s="45"/>
    </row>
    <row r="1864" ht="15.75" customHeight="1">
      <c r="C1864" s="39"/>
      <c r="D1864" s="39"/>
      <c r="E1864" s="39"/>
      <c r="F1864" s="39"/>
      <c r="G1864" s="39"/>
      <c r="H1864" s="39"/>
      <c r="I1864" s="45"/>
      <c r="J1864" s="45"/>
      <c r="W1864" s="45"/>
      <c r="X1864" s="45"/>
    </row>
    <row r="1865" ht="15.75" customHeight="1">
      <c r="C1865" s="35"/>
      <c r="D1865" s="35"/>
      <c r="E1865" s="35"/>
      <c r="F1865" s="35"/>
      <c r="G1865" s="35"/>
      <c r="H1865" s="35"/>
      <c r="I1865" s="45"/>
      <c r="J1865" s="45"/>
      <c r="W1865" s="45"/>
      <c r="X1865" s="45"/>
    </row>
    <row r="1866" ht="15.75" customHeight="1">
      <c r="C1866" s="46"/>
      <c r="D1866" s="46"/>
      <c r="E1866" s="46"/>
      <c r="F1866" s="46"/>
      <c r="G1866" s="46"/>
      <c r="H1866" s="46"/>
      <c r="I1866" s="45"/>
      <c r="J1866" s="45"/>
      <c r="W1866" s="45"/>
      <c r="X1866" s="45"/>
    </row>
    <row r="1867" ht="15.75" customHeight="1">
      <c r="C1867" s="50"/>
      <c r="D1867" s="50"/>
      <c r="E1867" s="50"/>
      <c r="F1867" s="50"/>
      <c r="G1867" s="50"/>
      <c r="H1867" s="50"/>
      <c r="I1867" s="45"/>
      <c r="J1867" s="45"/>
      <c r="W1867" s="45"/>
      <c r="X1867" s="45"/>
    </row>
    <row r="1868" ht="15.75" customHeight="1">
      <c r="C1868" s="50"/>
      <c r="D1868" s="50"/>
      <c r="E1868" s="50"/>
      <c r="F1868" s="50"/>
      <c r="G1868" s="50"/>
      <c r="H1868" s="50"/>
      <c r="I1868" s="45"/>
      <c r="J1868" s="45"/>
      <c r="W1868" s="45"/>
      <c r="X1868" s="45"/>
    </row>
    <row r="1869" ht="15.75" customHeight="1">
      <c r="C1869" s="43"/>
      <c r="D1869" s="43"/>
      <c r="E1869" s="43"/>
      <c r="F1869" s="43"/>
      <c r="G1869" s="43"/>
      <c r="H1869" s="43"/>
      <c r="I1869" s="45"/>
      <c r="J1869" s="45"/>
      <c r="W1869" s="45"/>
      <c r="X1869" s="45"/>
    </row>
    <row r="1870" ht="15.75" customHeight="1">
      <c r="C1870" s="52"/>
      <c r="D1870" s="52"/>
      <c r="E1870" s="52"/>
      <c r="F1870" s="52"/>
      <c r="G1870" s="52"/>
      <c r="H1870" s="52"/>
      <c r="I1870" s="45"/>
      <c r="J1870" s="45"/>
      <c r="W1870" s="45"/>
      <c r="X1870" s="45"/>
    </row>
    <row r="1871" ht="15.75" customHeight="1">
      <c r="C1871" s="40"/>
      <c r="D1871" s="40"/>
      <c r="E1871" s="40"/>
      <c r="F1871" s="40"/>
      <c r="G1871" s="40"/>
      <c r="H1871" s="40"/>
      <c r="I1871" s="45"/>
      <c r="J1871" s="45"/>
      <c r="W1871" s="45"/>
      <c r="X1871" s="45"/>
    </row>
    <row r="1872" ht="15.75" customHeight="1">
      <c r="C1872" s="37"/>
      <c r="D1872" s="37"/>
      <c r="E1872" s="37"/>
      <c r="F1872" s="37"/>
      <c r="G1872" s="37"/>
      <c r="H1872" s="37"/>
      <c r="I1872" s="45"/>
      <c r="J1872" s="45"/>
      <c r="W1872" s="45"/>
      <c r="X1872" s="45"/>
    </row>
    <row r="1873" ht="15.75" customHeight="1">
      <c r="C1873" s="49"/>
      <c r="D1873" s="49"/>
      <c r="E1873" s="49"/>
      <c r="F1873" s="49"/>
      <c r="G1873" s="49"/>
      <c r="H1873" s="49"/>
      <c r="I1873" s="45"/>
      <c r="J1873" s="45"/>
      <c r="W1873" s="45"/>
      <c r="X1873" s="45"/>
    </row>
    <row r="1874" ht="15.75" customHeight="1">
      <c r="C1874" s="54"/>
      <c r="D1874" s="54"/>
      <c r="E1874" s="54"/>
      <c r="F1874" s="54"/>
      <c r="G1874" s="54"/>
      <c r="H1874" s="54"/>
      <c r="I1874" s="45"/>
      <c r="J1874" s="45"/>
      <c r="W1874" s="45"/>
      <c r="X1874" s="45"/>
    </row>
    <row r="1875" ht="15.75" customHeight="1">
      <c r="C1875" s="48"/>
      <c r="D1875" s="48"/>
      <c r="E1875" s="48"/>
      <c r="F1875" s="48"/>
      <c r="G1875" s="48"/>
      <c r="H1875" s="48"/>
      <c r="I1875" s="45"/>
      <c r="J1875" s="45"/>
      <c r="W1875" s="45"/>
      <c r="X1875" s="45"/>
    </row>
    <row r="1876" ht="15.75" customHeight="1">
      <c r="C1876" s="48"/>
      <c r="D1876" s="48"/>
      <c r="E1876" s="48"/>
      <c r="F1876" s="48"/>
      <c r="G1876" s="48"/>
      <c r="H1876" s="48"/>
      <c r="I1876" s="45"/>
      <c r="J1876" s="45"/>
      <c r="W1876" s="45"/>
      <c r="X1876" s="45"/>
    </row>
    <row r="1877" ht="15.75" customHeight="1">
      <c r="C1877" s="37"/>
      <c r="D1877" s="37"/>
      <c r="E1877" s="37"/>
      <c r="F1877" s="37"/>
      <c r="G1877" s="37"/>
      <c r="H1877" s="37"/>
      <c r="I1877" s="45"/>
      <c r="J1877" s="45"/>
      <c r="W1877" s="45"/>
      <c r="X1877" s="45"/>
    </row>
    <row r="1878" ht="15.75" customHeight="1">
      <c r="C1878" s="45"/>
      <c r="D1878" s="45"/>
      <c r="E1878" s="45"/>
      <c r="F1878" s="45"/>
      <c r="G1878" s="45"/>
      <c r="H1878" s="45"/>
      <c r="I1878" s="45"/>
      <c r="J1878" s="45"/>
      <c r="W1878" s="45"/>
      <c r="X1878" s="45"/>
    </row>
    <row r="1879" ht="15.75" customHeight="1">
      <c r="C1879" s="48"/>
      <c r="D1879" s="48"/>
      <c r="E1879" s="48"/>
      <c r="F1879" s="48"/>
      <c r="G1879" s="48"/>
      <c r="H1879" s="48"/>
      <c r="I1879" s="45"/>
      <c r="J1879" s="45"/>
      <c r="W1879" s="45"/>
      <c r="X1879" s="45"/>
    </row>
    <row r="1880" ht="15.75" customHeight="1">
      <c r="C1880" s="50"/>
      <c r="D1880" s="50"/>
      <c r="E1880" s="50"/>
      <c r="F1880" s="50"/>
      <c r="G1880" s="50"/>
      <c r="H1880" s="50"/>
      <c r="I1880" s="45"/>
      <c r="J1880" s="45"/>
      <c r="W1880" s="45"/>
      <c r="X1880" s="45"/>
    </row>
    <row r="1881" ht="15.75" customHeight="1">
      <c r="C1881" s="43"/>
      <c r="D1881" s="43"/>
      <c r="E1881" s="43"/>
      <c r="F1881" s="43"/>
      <c r="G1881" s="43"/>
      <c r="H1881" s="43"/>
      <c r="I1881" s="45"/>
      <c r="J1881" s="45"/>
      <c r="W1881" s="45"/>
      <c r="X1881" s="45"/>
    </row>
    <row r="1882" ht="15.75" customHeight="1">
      <c r="C1882" s="37"/>
      <c r="D1882" s="37"/>
      <c r="E1882" s="37"/>
      <c r="F1882" s="37"/>
      <c r="G1882" s="37"/>
      <c r="H1882" s="37"/>
      <c r="I1882" s="45"/>
      <c r="J1882" s="45"/>
      <c r="W1882" s="45"/>
      <c r="X1882" s="45"/>
    </row>
    <row r="1883" ht="15.75" customHeight="1">
      <c r="C1883" s="34"/>
      <c r="D1883" s="34"/>
      <c r="E1883" s="34"/>
      <c r="F1883" s="34"/>
      <c r="G1883" s="34"/>
      <c r="H1883" s="34"/>
      <c r="I1883" s="45"/>
      <c r="J1883" s="45"/>
      <c r="W1883" s="45"/>
      <c r="X1883" s="45"/>
    </row>
    <row r="1884" ht="15.75" customHeight="1">
      <c r="C1884" s="36"/>
      <c r="D1884" s="36"/>
      <c r="E1884" s="36"/>
      <c r="F1884" s="36"/>
      <c r="G1884" s="36"/>
      <c r="H1884" s="36"/>
      <c r="I1884" s="45"/>
      <c r="J1884" s="45"/>
      <c r="W1884" s="45"/>
      <c r="X1884" s="45"/>
    </row>
    <row r="1885" ht="15.75" customHeight="1">
      <c r="C1885" s="52"/>
      <c r="D1885" s="52"/>
      <c r="E1885" s="52"/>
      <c r="F1885" s="52"/>
      <c r="G1885" s="52"/>
      <c r="H1885" s="52"/>
      <c r="I1885" s="45"/>
      <c r="J1885" s="45"/>
      <c r="W1885" s="45"/>
      <c r="X1885" s="45"/>
    </row>
    <row r="1886" ht="15.75" customHeight="1">
      <c r="C1886" s="51"/>
      <c r="D1886" s="51"/>
      <c r="E1886" s="51"/>
      <c r="F1886" s="51"/>
      <c r="G1886" s="51"/>
      <c r="H1886" s="51"/>
      <c r="I1886" s="45"/>
      <c r="J1886" s="45"/>
      <c r="W1886" s="45"/>
      <c r="X1886" s="45"/>
    </row>
    <row r="1887" ht="15.75" customHeight="1">
      <c r="C1887" s="42"/>
      <c r="D1887" s="42"/>
      <c r="E1887" s="42"/>
      <c r="F1887" s="42"/>
      <c r="G1887" s="42"/>
      <c r="H1887" s="42"/>
      <c r="I1887" s="45"/>
      <c r="J1887" s="45"/>
      <c r="W1887" s="45"/>
      <c r="X1887" s="45"/>
    </row>
    <row r="1888" ht="15.75" customHeight="1">
      <c r="C1888" s="36"/>
      <c r="D1888" s="36"/>
      <c r="E1888" s="36"/>
      <c r="F1888" s="36"/>
      <c r="G1888" s="36"/>
      <c r="H1888" s="36"/>
      <c r="I1888" s="45"/>
      <c r="J1888" s="45"/>
      <c r="W1888" s="45"/>
      <c r="X1888" s="45"/>
    </row>
    <row r="1889" ht="15.75" customHeight="1">
      <c r="C1889" s="49"/>
      <c r="D1889" s="49"/>
      <c r="E1889" s="49"/>
      <c r="F1889" s="49"/>
      <c r="G1889" s="49"/>
      <c r="H1889" s="49"/>
      <c r="I1889" s="45"/>
      <c r="J1889" s="45"/>
      <c r="W1889" s="45"/>
      <c r="X1889" s="45"/>
    </row>
    <row r="1890" ht="15.75" customHeight="1">
      <c r="C1890" s="42"/>
      <c r="D1890" s="42"/>
      <c r="E1890" s="42"/>
      <c r="F1890" s="42"/>
      <c r="G1890" s="42"/>
      <c r="H1890" s="42"/>
      <c r="I1890" s="45"/>
      <c r="J1890" s="45"/>
      <c r="W1890" s="45"/>
      <c r="X1890" s="45"/>
    </row>
    <row r="1891" ht="15.75" customHeight="1">
      <c r="C1891" s="46"/>
      <c r="D1891" s="46"/>
      <c r="E1891" s="46"/>
      <c r="F1891" s="46"/>
      <c r="G1891" s="46"/>
      <c r="H1891" s="46"/>
      <c r="I1891" s="45"/>
      <c r="J1891" s="45"/>
      <c r="W1891" s="45"/>
      <c r="X1891" s="45"/>
    </row>
    <row r="1892" ht="15.75" customHeight="1">
      <c r="C1892" s="53"/>
      <c r="D1892" s="53"/>
      <c r="E1892" s="53"/>
      <c r="F1892" s="53"/>
      <c r="G1892" s="53"/>
      <c r="H1892" s="53"/>
      <c r="I1892" s="45"/>
      <c r="J1892" s="45"/>
      <c r="W1892" s="45"/>
      <c r="X1892" s="45"/>
    </row>
    <row r="1893" ht="15.75" customHeight="1">
      <c r="C1893" s="49"/>
      <c r="D1893" s="49"/>
      <c r="E1893" s="49"/>
      <c r="F1893" s="49"/>
      <c r="G1893" s="49"/>
      <c r="H1893" s="49"/>
      <c r="I1893" s="45"/>
      <c r="J1893" s="45"/>
      <c r="W1893" s="45"/>
      <c r="X1893" s="45"/>
    </row>
    <row r="1894" ht="15.75" customHeight="1">
      <c r="C1894" s="54"/>
      <c r="D1894" s="54"/>
      <c r="E1894" s="54"/>
      <c r="F1894" s="54"/>
      <c r="G1894" s="54"/>
      <c r="H1894" s="54"/>
      <c r="I1894" s="45"/>
      <c r="J1894" s="45"/>
      <c r="W1894" s="45"/>
      <c r="X1894" s="45"/>
    </row>
    <row r="1895" ht="15.75" customHeight="1">
      <c r="C1895" s="54"/>
      <c r="D1895" s="54"/>
      <c r="E1895" s="54"/>
      <c r="F1895" s="54"/>
      <c r="G1895" s="54"/>
      <c r="H1895" s="54"/>
      <c r="I1895" s="45"/>
      <c r="J1895" s="45"/>
      <c r="W1895" s="45"/>
      <c r="X1895" s="45"/>
    </row>
    <row r="1896" ht="15.75" customHeight="1">
      <c r="C1896" s="40"/>
      <c r="D1896" s="40"/>
      <c r="E1896" s="40"/>
      <c r="F1896" s="40"/>
      <c r="G1896" s="40"/>
      <c r="H1896" s="40"/>
      <c r="I1896" s="45"/>
      <c r="J1896" s="45"/>
      <c r="W1896" s="45"/>
      <c r="X1896" s="45"/>
    </row>
    <row r="1897" ht="15.75" customHeight="1">
      <c r="C1897" s="32"/>
      <c r="D1897" s="32"/>
      <c r="E1897" s="32"/>
      <c r="F1897" s="32"/>
      <c r="G1897" s="32"/>
      <c r="H1897" s="32"/>
      <c r="I1897" s="45"/>
      <c r="J1897" s="45"/>
      <c r="W1897" s="45"/>
      <c r="X1897" s="45"/>
    </row>
    <row r="1898" ht="15.75" customHeight="1">
      <c r="C1898" s="37"/>
      <c r="D1898" s="37"/>
      <c r="E1898" s="37"/>
      <c r="F1898" s="37"/>
      <c r="G1898" s="37"/>
      <c r="H1898" s="37"/>
      <c r="I1898" s="45"/>
      <c r="J1898" s="45"/>
      <c r="W1898" s="45"/>
      <c r="X1898" s="45"/>
    </row>
    <row r="1899" ht="15.75" customHeight="1">
      <c r="C1899" s="32"/>
      <c r="D1899" s="32"/>
      <c r="E1899" s="32"/>
      <c r="F1899" s="32"/>
      <c r="G1899" s="32"/>
      <c r="H1899" s="32"/>
      <c r="I1899" s="45"/>
      <c r="J1899" s="45"/>
      <c r="W1899" s="45"/>
      <c r="X1899" s="45"/>
    </row>
    <row r="1900" ht="15.75" customHeight="1">
      <c r="C1900" s="53"/>
      <c r="D1900" s="53"/>
      <c r="E1900" s="53"/>
      <c r="F1900" s="53"/>
      <c r="G1900" s="53"/>
      <c r="H1900" s="53"/>
      <c r="I1900" s="45"/>
      <c r="J1900" s="45"/>
      <c r="W1900" s="45"/>
      <c r="X1900" s="45"/>
    </row>
    <row r="1901" ht="15.75" customHeight="1">
      <c r="C1901" s="32"/>
      <c r="D1901" s="32"/>
      <c r="E1901" s="32"/>
      <c r="F1901" s="32"/>
      <c r="G1901" s="32"/>
      <c r="H1901" s="32"/>
      <c r="I1901" s="45"/>
      <c r="J1901" s="45"/>
      <c r="W1901" s="45"/>
      <c r="X1901" s="45"/>
    </row>
    <row r="1902" ht="15.75" customHeight="1">
      <c r="C1902" s="38"/>
      <c r="D1902" s="38"/>
      <c r="E1902" s="38"/>
      <c r="F1902" s="38"/>
      <c r="G1902" s="38"/>
      <c r="H1902" s="38"/>
      <c r="I1902" s="45"/>
      <c r="J1902" s="45"/>
      <c r="W1902" s="45"/>
      <c r="X1902" s="45"/>
    </row>
    <row r="1903" ht="15.75" customHeight="1">
      <c r="C1903" s="38"/>
      <c r="D1903" s="38"/>
      <c r="E1903" s="38"/>
      <c r="F1903" s="38"/>
      <c r="G1903" s="38"/>
      <c r="H1903" s="38"/>
      <c r="I1903" s="45"/>
      <c r="J1903" s="45"/>
      <c r="W1903" s="45"/>
      <c r="X1903" s="45"/>
    </row>
    <row r="1904" ht="15.75" customHeight="1">
      <c r="C1904" s="52"/>
      <c r="D1904" s="52"/>
      <c r="E1904" s="52"/>
      <c r="F1904" s="52"/>
      <c r="G1904" s="52"/>
      <c r="H1904" s="52"/>
      <c r="I1904" s="45"/>
      <c r="J1904" s="45"/>
      <c r="W1904" s="45"/>
      <c r="X1904" s="45"/>
    </row>
    <row r="1905" ht="15.75" customHeight="1">
      <c r="C1905" s="42"/>
      <c r="D1905" s="42"/>
      <c r="E1905" s="42"/>
      <c r="F1905" s="42"/>
      <c r="G1905" s="42"/>
      <c r="H1905" s="42"/>
      <c r="I1905" s="45"/>
      <c r="J1905" s="45"/>
      <c r="W1905" s="45"/>
      <c r="X1905" s="45"/>
    </row>
    <row r="1906" ht="15.75" customHeight="1">
      <c r="C1906" s="45"/>
      <c r="D1906" s="45"/>
      <c r="E1906" s="45"/>
      <c r="F1906" s="45"/>
      <c r="G1906" s="45"/>
      <c r="H1906" s="45"/>
      <c r="I1906" s="45"/>
      <c r="J1906" s="45"/>
      <c r="W1906" s="45"/>
      <c r="X1906" s="45"/>
    </row>
    <row r="1907" ht="15.75" customHeight="1">
      <c r="C1907" s="48"/>
      <c r="D1907" s="48"/>
      <c r="E1907" s="48"/>
      <c r="F1907" s="48"/>
      <c r="G1907" s="48"/>
      <c r="H1907" s="48"/>
      <c r="I1907" s="45"/>
      <c r="J1907" s="45"/>
      <c r="W1907" s="45"/>
      <c r="X1907" s="45"/>
    </row>
    <row r="1908" ht="15.75" customHeight="1">
      <c r="C1908" s="46"/>
      <c r="D1908" s="46"/>
      <c r="E1908" s="46"/>
      <c r="F1908" s="46"/>
      <c r="G1908" s="46"/>
      <c r="H1908" s="46"/>
      <c r="I1908" s="45"/>
      <c r="J1908" s="45"/>
      <c r="W1908" s="45"/>
      <c r="X1908" s="45"/>
    </row>
    <row r="1909" ht="15.75" customHeight="1">
      <c r="C1909" s="34"/>
      <c r="D1909" s="34"/>
      <c r="E1909" s="34"/>
      <c r="F1909" s="34"/>
      <c r="G1909" s="34"/>
      <c r="H1909" s="34"/>
      <c r="I1909" s="45"/>
      <c r="J1909" s="45"/>
      <c r="W1909" s="45"/>
      <c r="X1909" s="45"/>
    </row>
    <row r="1910" ht="15.75" customHeight="1">
      <c r="C1910" s="45"/>
      <c r="D1910" s="45"/>
      <c r="E1910" s="45"/>
      <c r="F1910" s="45"/>
      <c r="G1910" s="45"/>
      <c r="H1910" s="45"/>
      <c r="I1910" s="45"/>
      <c r="J1910" s="45"/>
      <c r="W1910" s="45"/>
      <c r="X1910" s="45"/>
    </row>
    <row r="1911" ht="15.75" customHeight="1">
      <c r="C1911" s="45"/>
      <c r="D1911" s="45"/>
      <c r="E1911" s="45"/>
      <c r="F1911" s="45"/>
      <c r="G1911" s="45"/>
      <c r="H1911" s="45"/>
      <c r="I1911" s="45"/>
      <c r="J1911" s="45"/>
      <c r="W1911" s="45"/>
      <c r="X1911" s="45"/>
    </row>
    <row r="1912" ht="15.75" customHeight="1">
      <c r="C1912" s="45"/>
      <c r="D1912" s="45"/>
      <c r="E1912" s="45"/>
      <c r="F1912" s="45"/>
      <c r="G1912" s="45"/>
      <c r="H1912" s="45"/>
      <c r="I1912" s="45"/>
      <c r="J1912" s="45"/>
      <c r="W1912" s="45"/>
      <c r="X1912" s="45"/>
    </row>
    <row r="1913" ht="15.75" customHeight="1">
      <c r="C1913" s="41"/>
      <c r="D1913" s="41"/>
      <c r="E1913" s="41"/>
      <c r="F1913" s="41"/>
      <c r="G1913" s="41"/>
      <c r="H1913" s="41"/>
      <c r="I1913" s="45"/>
      <c r="J1913" s="45"/>
      <c r="W1913" s="45"/>
      <c r="X1913" s="45"/>
    </row>
    <row r="1914" ht="15.75" customHeight="1">
      <c r="C1914" s="43"/>
      <c r="D1914" s="43"/>
      <c r="E1914" s="43"/>
      <c r="F1914" s="43"/>
      <c r="G1914" s="43"/>
      <c r="H1914" s="43"/>
      <c r="I1914" s="45"/>
      <c r="J1914" s="45"/>
      <c r="W1914" s="45"/>
      <c r="X1914" s="45"/>
    </row>
    <row r="1915" ht="15.75" customHeight="1">
      <c r="C1915" s="32"/>
      <c r="D1915" s="32"/>
      <c r="E1915" s="32"/>
      <c r="F1915" s="32"/>
      <c r="G1915" s="32"/>
      <c r="H1915" s="32"/>
      <c r="I1915" s="45"/>
      <c r="J1915" s="45"/>
      <c r="W1915" s="45"/>
      <c r="X1915" s="45"/>
    </row>
    <row r="1916" ht="15.75" customHeight="1">
      <c r="C1916" s="45"/>
      <c r="D1916" s="45"/>
      <c r="E1916" s="45"/>
      <c r="F1916" s="45"/>
      <c r="G1916" s="45"/>
      <c r="H1916" s="45"/>
      <c r="I1916" s="45"/>
      <c r="J1916" s="45"/>
      <c r="W1916" s="45"/>
      <c r="X1916" s="45"/>
    </row>
    <row r="1917" ht="15.75" customHeight="1">
      <c r="C1917" s="46"/>
      <c r="D1917" s="46"/>
      <c r="E1917" s="46"/>
      <c r="F1917" s="46"/>
      <c r="G1917" s="46"/>
      <c r="H1917" s="46"/>
      <c r="I1917" s="45"/>
      <c r="J1917" s="45"/>
      <c r="W1917" s="45"/>
      <c r="X1917" s="45"/>
    </row>
    <row r="1918" ht="15.75" customHeight="1">
      <c r="C1918" s="39"/>
      <c r="D1918" s="39"/>
      <c r="E1918" s="39"/>
      <c r="F1918" s="39"/>
      <c r="G1918" s="39"/>
      <c r="H1918" s="39"/>
      <c r="I1918" s="45"/>
      <c r="J1918" s="45"/>
      <c r="W1918" s="45"/>
      <c r="X1918" s="45"/>
    </row>
    <row r="1919" ht="15.75" customHeight="1">
      <c r="C1919" s="34"/>
      <c r="D1919" s="34"/>
      <c r="E1919" s="34"/>
      <c r="F1919" s="34"/>
      <c r="G1919" s="34"/>
      <c r="H1919" s="34"/>
      <c r="I1919" s="45"/>
      <c r="J1919" s="45"/>
      <c r="W1919" s="45"/>
      <c r="X1919" s="45"/>
    </row>
    <row r="1920" ht="15.75" customHeight="1">
      <c r="C1920" s="50"/>
      <c r="D1920" s="50"/>
      <c r="E1920" s="50"/>
      <c r="F1920" s="50"/>
      <c r="G1920" s="50"/>
      <c r="H1920" s="50"/>
      <c r="I1920" s="45"/>
      <c r="J1920" s="45"/>
      <c r="W1920" s="45"/>
      <c r="X1920" s="45"/>
    </row>
    <row r="1921" ht="15.75" customHeight="1">
      <c r="C1921" s="48"/>
      <c r="D1921" s="48"/>
      <c r="E1921" s="48"/>
      <c r="F1921" s="48"/>
      <c r="G1921" s="48"/>
      <c r="H1921" s="48"/>
      <c r="I1921" s="45"/>
      <c r="J1921" s="45"/>
      <c r="W1921" s="45"/>
      <c r="X1921" s="45"/>
    </row>
    <row r="1922" ht="15.75" customHeight="1">
      <c r="C1922" s="54"/>
      <c r="D1922" s="54"/>
      <c r="E1922" s="54"/>
      <c r="F1922" s="54"/>
      <c r="G1922" s="54"/>
      <c r="H1922" s="54"/>
      <c r="I1922" s="45"/>
      <c r="J1922" s="45"/>
      <c r="W1922" s="45"/>
      <c r="X1922" s="45"/>
    </row>
    <row r="1923" ht="15.75" customHeight="1">
      <c r="C1923" s="49"/>
      <c r="D1923" s="49"/>
      <c r="E1923" s="49"/>
      <c r="F1923" s="49"/>
      <c r="G1923" s="49"/>
      <c r="H1923" s="49"/>
      <c r="I1923" s="45"/>
      <c r="J1923" s="45"/>
      <c r="W1923" s="45"/>
      <c r="X1923" s="45"/>
    </row>
    <row r="1924" ht="15.75" customHeight="1">
      <c r="C1924" s="52"/>
      <c r="D1924" s="52"/>
      <c r="E1924" s="52"/>
      <c r="F1924" s="52"/>
      <c r="G1924" s="52"/>
      <c r="H1924" s="52"/>
      <c r="I1924" s="36"/>
      <c r="J1924" s="36"/>
      <c r="W1924" s="45"/>
      <c r="X1924" s="45"/>
    </row>
    <row r="1925" ht="15.75" customHeight="1">
      <c r="C1925" s="50"/>
      <c r="D1925" s="50"/>
      <c r="E1925" s="50"/>
      <c r="F1925" s="50"/>
      <c r="G1925" s="50"/>
      <c r="H1925" s="50"/>
      <c r="I1925" s="36"/>
      <c r="J1925" s="36"/>
      <c r="W1925" s="36"/>
      <c r="X1925" s="36"/>
    </row>
    <row r="1926" ht="15.75" customHeight="1">
      <c r="C1926" s="45"/>
      <c r="D1926" s="45"/>
      <c r="E1926" s="45"/>
      <c r="F1926" s="45"/>
      <c r="G1926" s="45"/>
      <c r="H1926" s="45"/>
      <c r="I1926" s="36"/>
      <c r="J1926" s="36"/>
      <c r="W1926" s="36"/>
      <c r="X1926" s="36"/>
    </row>
    <row r="1927" ht="15.75" customHeight="1">
      <c r="C1927" s="49"/>
      <c r="D1927" s="49"/>
      <c r="E1927" s="49"/>
      <c r="F1927" s="49"/>
      <c r="G1927" s="49"/>
      <c r="H1927" s="49"/>
      <c r="I1927" s="36"/>
      <c r="J1927" s="36"/>
      <c r="W1927" s="36"/>
      <c r="X1927" s="36"/>
    </row>
    <row r="1928" ht="15.75" customHeight="1">
      <c r="C1928" s="53"/>
      <c r="D1928" s="53"/>
      <c r="E1928" s="53"/>
      <c r="F1928" s="53"/>
      <c r="G1928" s="53"/>
      <c r="H1928" s="53"/>
      <c r="I1928" s="36"/>
      <c r="J1928" s="36"/>
      <c r="W1928" s="36"/>
      <c r="X1928" s="36"/>
    </row>
    <row r="1929" ht="15.75" customHeight="1">
      <c r="C1929" s="45"/>
      <c r="D1929" s="45"/>
      <c r="E1929" s="45"/>
      <c r="F1929" s="45"/>
      <c r="G1929" s="45"/>
      <c r="H1929" s="45"/>
      <c r="I1929" s="36"/>
      <c r="J1929" s="36"/>
      <c r="W1929" s="36"/>
      <c r="X1929" s="36"/>
    </row>
    <row r="1930" ht="15.75" customHeight="1">
      <c r="C1930" s="38"/>
      <c r="D1930" s="38"/>
      <c r="E1930" s="38"/>
      <c r="F1930" s="38"/>
      <c r="G1930" s="38"/>
      <c r="H1930" s="38"/>
      <c r="I1930" s="36"/>
      <c r="J1930" s="36"/>
      <c r="W1930" s="36"/>
      <c r="X1930" s="36"/>
    </row>
    <row r="1931" ht="15.75" customHeight="1">
      <c r="C1931" s="40"/>
      <c r="D1931" s="40"/>
      <c r="E1931" s="40"/>
      <c r="F1931" s="40"/>
      <c r="G1931" s="40"/>
      <c r="H1931" s="40"/>
      <c r="I1931" s="36"/>
      <c r="J1931" s="36"/>
      <c r="W1931" s="36"/>
      <c r="X1931" s="36"/>
    </row>
    <row r="1932" ht="15.75" customHeight="1">
      <c r="C1932" s="43"/>
      <c r="D1932" s="43"/>
      <c r="E1932" s="43"/>
      <c r="F1932" s="43"/>
      <c r="G1932" s="43"/>
      <c r="H1932" s="43"/>
      <c r="I1932" s="36"/>
      <c r="J1932" s="36"/>
      <c r="W1932" s="36"/>
      <c r="X1932" s="36"/>
    </row>
    <row r="1933" ht="15.75" customHeight="1">
      <c r="C1933" s="46"/>
      <c r="D1933" s="46"/>
      <c r="E1933" s="46"/>
      <c r="F1933" s="46"/>
      <c r="G1933" s="46"/>
      <c r="H1933" s="46"/>
      <c r="I1933" s="36"/>
      <c r="J1933" s="36"/>
      <c r="W1933" s="36"/>
      <c r="X1933" s="36"/>
    </row>
    <row r="1934" ht="15.75" customHeight="1">
      <c r="C1934" s="49"/>
      <c r="D1934" s="49"/>
      <c r="E1934" s="49"/>
      <c r="F1934" s="49"/>
      <c r="G1934" s="49"/>
      <c r="H1934" s="49"/>
      <c r="I1934" s="36"/>
      <c r="J1934" s="36"/>
      <c r="W1934" s="36"/>
      <c r="X1934" s="36"/>
    </row>
    <row r="1935" ht="15.75" customHeight="1">
      <c r="C1935" s="51"/>
      <c r="D1935" s="51"/>
      <c r="E1935" s="51"/>
      <c r="F1935" s="51"/>
      <c r="G1935" s="51"/>
      <c r="H1935" s="51"/>
      <c r="I1935" s="36"/>
      <c r="J1935" s="36"/>
      <c r="W1935" s="36"/>
      <c r="X1935" s="36"/>
    </row>
    <row r="1936" ht="15.75" customHeight="1">
      <c r="C1936" s="49"/>
      <c r="D1936" s="49"/>
      <c r="E1936" s="49"/>
      <c r="F1936" s="49"/>
      <c r="G1936" s="49"/>
      <c r="H1936" s="49"/>
      <c r="I1936" s="36"/>
      <c r="J1936" s="36"/>
      <c r="W1936" s="36"/>
      <c r="X1936" s="36"/>
    </row>
    <row r="1937" ht="15.75" customHeight="1">
      <c r="C1937" s="42"/>
      <c r="D1937" s="42"/>
      <c r="E1937" s="42"/>
      <c r="F1937" s="42"/>
      <c r="G1937" s="42"/>
      <c r="H1937" s="42"/>
      <c r="I1937" s="36"/>
      <c r="J1937" s="36"/>
      <c r="W1937" s="36"/>
      <c r="X1937" s="36"/>
    </row>
    <row r="1938" ht="15.75" customHeight="1">
      <c r="C1938" s="46"/>
      <c r="D1938" s="46"/>
      <c r="E1938" s="46"/>
      <c r="F1938" s="46"/>
      <c r="G1938" s="46"/>
      <c r="H1938" s="46"/>
      <c r="I1938" s="36"/>
      <c r="J1938" s="36"/>
      <c r="W1938" s="36"/>
      <c r="X1938" s="36"/>
    </row>
    <row r="1939" ht="15.75" customHeight="1">
      <c r="C1939" s="49"/>
      <c r="D1939" s="49"/>
      <c r="E1939" s="49"/>
      <c r="F1939" s="49"/>
      <c r="G1939" s="49"/>
      <c r="H1939" s="49"/>
      <c r="I1939" s="36"/>
      <c r="J1939" s="36"/>
      <c r="W1939" s="36"/>
      <c r="X1939" s="36"/>
    </row>
    <row r="1940" ht="15.75" customHeight="1">
      <c r="C1940" s="37"/>
      <c r="D1940" s="37"/>
      <c r="E1940" s="37"/>
      <c r="F1940" s="37"/>
      <c r="G1940" s="37"/>
      <c r="H1940" s="37"/>
      <c r="I1940" s="36" t="s">
        <v>501</v>
      </c>
      <c r="J1940" s="36">
        <v>1.0</v>
      </c>
      <c r="W1940" s="36"/>
      <c r="X1940" s="36"/>
    </row>
    <row r="1941" ht="15.75" customHeight="1">
      <c r="C1941" s="37"/>
      <c r="D1941" s="37"/>
      <c r="E1941" s="37"/>
      <c r="F1941" s="37"/>
      <c r="G1941" s="37"/>
      <c r="H1941" s="37"/>
      <c r="I1941" s="36"/>
      <c r="J1941" s="36"/>
      <c r="W1941" s="36"/>
      <c r="X1941" s="36"/>
    </row>
    <row r="1942" ht="15.75" customHeight="1">
      <c r="C1942" s="37"/>
      <c r="D1942" s="37"/>
      <c r="E1942" s="37"/>
      <c r="F1942" s="37"/>
      <c r="G1942" s="37"/>
      <c r="H1942" s="37"/>
      <c r="I1942" s="36"/>
      <c r="J1942" s="36"/>
      <c r="W1942" s="36"/>
      <c r="X1942" s="36"/>
    </row>
    <row r="1943" ht="15.75" customHeight="1">
      <c r="C1943" s="43"/>
      <c r="D1943" s="43"/>
      <c r="E1943" s="43"/>
      <c r="F1943" s="43"/>
      <c r="G1943" s="43"/>
      <c r="H1943" s="43"/>
      <c r="I1943" s="36"/>
      <c r="J1943" s="36"/>
      <c r="W1943" s="36"/>
      <c r="X1943" s="36"/>
    </row>
    <row r="1944" ht="15.75" customHeight="1">
      <c r="C1944" s="43"/>
      <c r="D1944" s="43"/>
      <c r="E1944" s="43"/>
      <c r="F1944" s="43"/>
      <c r="G1944" s="43"/>
      <c r="H1944" s="43"/>
      <c r="I1944" s="36"/>
      <c r="J1944" s="36"/>
      <c r="W1944" s="36"/>
      <c r="X1944" s="36"/>
    </row>
    <row r="1945" ht="15.75" customHeight="1">
      <c r="C1945" s="32"/>
      <c r="D1945" s="32"/>
      <c r="E1945" s="32"/>
      <c r="F1945" s="32"/>
      <c r="G1945" s="32"/>
      <c r="H1945" s="32"/>
      <c r="I1945" s="36"/>
      <c r="J1945" s="36"/>
      <c r="W1945" s="36"/>
      <c r="X1945" s="36"/>
    </row>
    <row r="1946" ht="15.75" customHeight="1">
      <c r="C1946" s="42"/>
      <c r="D1946" s="42"/>
      <c r="E1946" s="42"/>
      <c r="F1946" s="42"/>
      <c r="G1946" s="42"/>
      <c r="H1946" s="42"/>
      <c r="I1946" s="36"/>
      <c r="J1946" s="36"/>
      <c r="W1946" s="36"/>
      <c r="X1946" s="36"/>
    </row>
    <row r="1947" ht="15.75" customHeight="1">
      <c r="C1947" s="48"/>
      <c r="D1947" s="48"/>
      <c r="E1947" s="48"/>
      <c r="F1947" s="48"/>
      <c r="G1947" s="48"/>
      <c r="H1947" s="48"/>
      <c r="I1947" s="36"/>
      <c r="J1947" s="36"/>
      <c r="W1947" s="36"/>
      <c r="X1947" s="36"/>
    </row>
    <row r="1948" ht="15.75" customHeight="1">
      <c r="C1948" s="34"/>
      <c r="D1948" s="34"/>
      <c r="E1948" s="34"/>
      <c r="F1948" s="34"/>
      <c r="G1948" s="34"/>
      <c r="H1948" s="34"/>
      <c r="I1948" s="36"/>
      <c r="J1948" s="36"/>
      <c r="W1948" s="36"/>
      <c r="X1948" s="36"/>
    </row>
    <row r="1949" ht="15.75" customHeight="1">
      <c r="C1949" s="36"/>
      <c r="D1949" s="36"/>
      <c r="E1949" s="36"/>
      <c r="F1949" s="36"/>
      <c r="G1949" s="36"/>
      <c r="H1949" s="36"/>
      <c r="I1949" s="36"/>
      <c r="J1949" s="36"/>
      <c r="W1949" s="36"/>
      <c r="X1949" s="36"/>
    </row>
    <row r="1950" ht="15.75" customHeight="1">
      <c r="C1950" s="49"/>
      <c r="D1950" s="49"/>
      <c r="E1950" s="49"/>
      <c r="F1950" s="49"/>
      <c r="G1950" s="49"/>
      <c r="H1950" s="49"/>
      <c r="I1950" s="36"/>
      <c r="J1950" s="36"/>
      <c r="W1950" s="36"/>
      <c r="X1950" s="36"/>
    </row>
    <row r="1951" ht="15.75" customHeight="1">
      <c r="C1951" s="50"/>
      <c r="D1951" s="50"/>
      <c r="E1951" s="50"/>
      <c r="F1951" s="50"/>
      <c r="G1951" s="50"/>
      <c r="H1951" s="50"/>
      <c r="I1951" s="36"/>
      <c r="J1951" s="36"/>
      <c r="W1951" s="36"/>
      <c r="X1951" s="36"/>
    </row>
    <row r="1952" ht="15.75" customHeight="1">
      <c r="C1952" s="54"/>
      <c r="D1952" s="54"/>
      <c r="E1952" s="54"/>
      <c r="F1952" s="54"/>
      <c r="G1952" s="54"/>
      <c r="H1952" s="54"/>
      <c r="I1952" s="36"/>
      <c r="J1952" s="36"/>
      <c r="W1952" s="36"/>
      <c r="X1952" s="36"/>
    </row>
    <row r="1953" ht="15.75" customHeight="1">
      <c r="C1953" s="54"/>
      <c r="D1953" s="54"/>
      <c r="E1953" s="54"/>
      <c r="F1953" s="54"/>
      <c r="G1953" s="54"/>
      <c r="H1953" s="54"/>
      <c r="I1953" s="36"/>
      <c r="J1953" s="36"/>
      <c r="W1953" s="36"/>
      <c r="X1953" s="36"/>
    </row>
    <row r="1954" ht="15.75" customHeight="1">
      <c r="C1954" s="54"/>
      <c r="D1954" s="54"/>
      <c r="E1954" s="54"/>
      <c r="F1954" s="54"/>
      <c r="G1954" s="54"/>
      <c r="H1954" s="54"/>
      <c r="I1954" s="36"/>
      <c r="J1954" s="36"/>
      <c r="W1954" s="36"/>
      <c r="X1954" s="36"/>
    </row>
    <row r="1955" ht="15.75" customHeight="1">
      <c r="C1955" s="54"/>
      <c r="D1955" s="54"/>
      <c r="E1955" s="54"/>
      <c r="F1955" s="54"/>
      <c r="G1955" s="54"/>
      <c r="H1955" s="54"/>
      <c r="I1955" s="36"/>
      <c r="J1955" s="36"/>
      <c r="W1955" s="36"/>
      <c r="X1955" s="36"/>
    </row>
    <row r="1956" ht="15.75" customHeight="1">
      <c r="C1956" s="46"/>
      <c r="D1956" s="46"/>
      <c r="E1956" s="46"/>
      <c r="F1956" s="46"/>
      <c r="G1956" s="46"/>
      <c r="H1956" s="46"/>
      <c r="I1956" s="36"/>
      <c r="J1956" s="36"/>
      <c r="W1956" s="36"/>
      <c r="X1956" s="36"/>
    </row>
    <row r="1957" ht="15.75" customHeight="1">
      <c r="C1957" s="54"/>
      <c r="D1957" s="54"/>
      <c r="E1957" s="54"/>
      <c r="F1957" s="54"/>
      <c r="G1957" s="54"/>
      <c r="H1957" s="54"/>
      <c r="I1957" s="36"/>
      <c r="J1957" s="36"/>
      <c r="W1957" s="36"/>
      <c r="X1957" s="36"/>
    </row>
    <row r="1958" ht="15.75" customHeight="1">
      <c r="C1958" s="52"/>
      <c r="D1958" s="52"/>
      <c r="E1958" s="52"/>
      <c r="F1958" s="52"/>
      <c r="G1958" s="52"/>
      <c r="H1958" s="52"/>
      <c r="I1958" s="36"/>
      <c r="J1958" s="36"/>
      <c r="W1958" s="36"/>
      <c r="X1958" s="36"/>
    </row>
    <row r="1959" ht="15.75" customHeight="1">
      <c r="C1959" s="39"/>
      <c r="D1959" s="39"/>
      <c r="E1959" s="39"/>
      <c r="F1959" s="39"/>
      <c r="G1959" s="39"/>
      <c r="H1959" s="39"/>
      <c r="I1959" s="36"/>
      <c r="J1959" s="36"/>
      <c r="W1959" s="36"/>
      <c r="X1959" s="36"/>
    </row>
    <row r="1960" ht="15.75" customHeight="1">
      <c r="C1960" s="34"/>
      <c r="D1960" s="34"/>
      <c r="E1960" s="34"/>
      <c r="F1960" s="34"/>
      <c r="G1960" s="34"/>
      <c r="H1960" s="34"/>
      <c r="I1960" s="36"/>
      <c r="J1960" s="36"/>
      <c r="W1960" s="36"/>
      <c r="X1960" s="36"/>
    </row>
    <row r="1961" ht="15.75" customHeight="1">
      <c r="C1961" s="48"/>
      <c r="D1961" s="48"/>
      <c r="E1961" s="48"/>
      <c r="F1961" s="48"/>
      <c r="G1961" s="48"/>
      <c r="H1961" s="48"/>
      <c r="I1961" s="36"/>
      <c r="J1961" s="36"/>
      <c r="W1961" s="36"/>
      <c r="X1961" s="36"/>
    </row>
    <row r="1962" ht="15.75" customHeight="1">
      <c r="C1962" s="34"/>
      <c r="D1962" s="34"/>
      <c r="E1962" s="34"/>
      <c r="F1962" s="34"/>
      <c r="G1962" s="34"/>
      <c r="H1962" s="34"/>
      <c r="I1962" s="36"/>
      <c r="J1962" s="36"/>
      <c r="W1962" s="36"/>
      <c r="X1962" s="36"/>
    </row>
    <row r="1963" ht="15.75" customHeight="1">
      <c r="C1963" s="50"/>
      <c r="D1963" s="50"/>
      <c r="E1963" s="50"/>
      <c r="F1963" s="50"/>
      <c r="G1963" s="50"/>
      <c r="H1963" s="50"/>
      <c r="I1963" s="36"/>
      <c r="J1963" s="36"/>
      <c r="W1963" s="36"/>
      <c r="X1963" s="36"/>
    </row>
    <row r="1964" ht="15.75" customHeight="1">
      <c r="C1964" s="47"/>
      <c r="D1964" s="47"/>
      <c r="E1964" s="47"/>
      <c r="F1964" s="47"/>
      <c r="G1964" s="47"/>
      <c r="H1964" s="47"/>
      <c r="I1964" s="36"/>
      <c r="J1964" s="36"/>
      <c r="W1964" s="36"/>
      <c r="X1964" s="36"/>
    </row>
    <row r="1965" ht="15.75" customHeight="1">
      <c r="C1965" s="36"/>
      <c r="D1965" s="36"/>
      <c r="E1965" s="36"/>
      <c r="F1965" s="36"/>
      <c r="G1965" s="36"/>
      <c r="H1965" s="36"/>
      <c r="I1965" s="36"/>
      <c r="J1965" s="36"/>
      <c r="W1965" s="36"/>
      <c r="X1965" s="36"/>
    </row>
    <row r="1966" ht="15.75" customHeight="1">
      <c r="C1966" s="34"/>
      <c r="D1966" s="34"/>
      <c r="E1966" s="34"/>
      <c r="F1966" s="34"/>
      <c r="G1966" s="34"/>
      <c r="H1966" s="34"/>
      <c r="I1966" s="36"/>
      <c r="J1966" s="36"/>
      <c r="W1966" s="36"/>
      <c r="X1966" s="36"/>
    </row>
    <row r="1967" ht="15.75" customHeight="1">
      <c r="C1967" s="46"/>
      <c r="D1967" s="46"/>
      <c r="E1967" s="46"/>
      <c r="F1967" s="46"/>
      <c r="G1967" s="46"/>
      <c r="H1967" s="46"/>
      <c r="I1967" s="36"/>
      <c r="J1967" s="36"/>
      <c r="W1967" s="36"/>
      <c r="X1967" s="36"/>
    </row>
    <row r="1968" ht="15.75" customHeight="1">
      <c r="C1968" s="41"/>
      <c r="D1968" s="41"/>
      <c r="E1968" s="41"/>
      <c r="F1968" s="41"/>
      <c r="G1968" s="41"/>
      <c r="H1968" s="41"/>
      <c r="I1968" s="36"/>
      <c r="J1968" s="36"/>
      <c r="W1968" s="36"/>
      <c r="X1968" s="36"/>
    </row>
    <row r="1969" ht="15.75" customHeight="1">
      <c r="C1969" s="54"/>
      <c r="D1969" s="54"/>
      <c r="E1969" s="54"/>
      <c r="F1969" s="54"/>
      <c r="G1969" s="54"/>
      <c r="H1969" s="54"/>
      <c r="I1969" s="36"/>
      <c r="J1969" s="36"/>
      <c r="W1969" s="36"/>
      <c r="X1969" s="36"/>
    </row>
    <row r="1970" ht="15.75" customHeight="1">
      <c r="C1970" s="39"/>
      <c r="D1970" s="39"/>
      <c r="E1970" s="39"/>
      <c r="F1970" s="39"/>
      <c r="G1970" s="39"/>
      <c r="H1970" s="39"/>
      <c r="I1970" s="36"/>
      <c r="J1970" s="36"/>
      <c r="W1970" s="36"/>
      <c r="X1970" s="36"/>
    </row>
    <row r="1971" ht="15.75" customHeight="1">
      <c r="C1971" s="48"/>
      <c r="D1971" s="48"/>
      <c r="E1971" s="48"/>
      <c r="F1971" s="48"/>
      <c r="G1971" s="48"/>
      <c r="H1971" s="48"/>
      <c r="I1971" s="36"/>
      <c r="J1971" s="36"/>
      <c r="W1971" s="36"/>
      <c r="X1971" s="36"/>
    </row>
    <row r="1972" ht="15.75" customHeight="1">
      <c r="C1972" s="45"/>
      <c r="D1972" s="45"/>
      <c r="E1972" s="45"/>
      <c r="F1972" s="45"/>
      <c r="G1972" s="45"/>
      <c r="H1972" s="45"/>
      <c r="I1972" s="36"/>
      <c r="J1972" s="36"/>
      <c r="W1972" s="36"/>
      <c r="X1972" s="36"/>
    </row>
    <row r="1973" ht="15.75" customHeight="1">
      <c r="C1973" s="40"/>
      <c r="D1973" s="40"/>
      <c r="E1973" s="40"/>
      <c r="F1973" s="40"/>
      <c r="G1973" s="40"/>
      <c r="H1973" s="40"/>
      <c r="I1973" s="36"/>
      <c r="J1973" s="36"/>
      <c r="W1973" s="36"/>
      <c r="X1973" s="36"/>
    </row>
    <row r="1974" ht="15.75" customHeight="1">
      <c r="C1974" s="47"/>
      <c r="D1974" s="47"/>
      <c r="E1974" s="47"/>
      <c r="F1974" s="47"/>
      <c r="G1974" s="47"/>
      <c r="H1974" s="47"/>
      <c r="I1974" s="36"/>
      <c r="J1974" s="36"/>
      <c r="W1974" s="36"/>
      <c r="X1974" s="36"/>
    </row>
    <row r="1975" ht="15.75" customHeight="1">
      <c r="C1975" s="48"/>
      <c r="D1975" s="48"/>
      <c r="E1975" s="48"/>
      <c r="F1975" s="48"/>
      <c r="G1975" s="48"/>
      <c r="H1975" s="48"/>
      <c r="I1975" s="36"/>
      <c r="J1975" s="36"/>
      <c r="W1975" s="36"/>
      <c r="X1975" s="36"/>
    </row>
    <row r="1976" ht="15.75" customHeight="1">
      <c r="C1976" s="53"/>
      <c r="D1976" s="53"/>
      <c r="E1976" s="53"/>
      <c r="F1976" s="53"/>
      <c r="G1976" s="53"/>
      <c r="H1976" s="53"/>
      <c r="I1976" s="36"/>
      <c r="J1976" s="36"/>
      <c r="W1976" s="36"/>
      <c r="X1976" s="36"/>
    </row>
    <row r="1977" ht="15.75" customHeight="1">
      <c r="C1977" s="46"/>
      <c r="D1977" s="46"/>
      <c r="E1977" s="46"/>
      <c r="F1977" s="46"/>
      <c r="G1977" s="46"/>
      <c r="H1977" s="46"/>
      <c r="I1977" s="36"/>
      <c r="J1977" s="36"/>
      <c r="W1977" s="36"/>
      <c r="X1977" s="36"/>
    </row>
    <row r="1978" ht="15.75" customHeight="1">
      <c r="C1978" s="46"/>
      <c r="D1978" s="46"/>
      <c r="E1978" s="46"/>
      <c r="F1978" s="46"/>
      <c r="G1978" s="46"/>
      <c r="H1978" s="46"/>
      <c r="I1978" s="36"/>
      <c r="J1978" s="36"/>
      <c r="W1978" s="36"/>
      <c r="X1978" s="36"/>
    </row>
    <row r="1979" ht="15.75" customHeight="1">
      <c r="C1979" s="38"/>
      <c r="D1979" s="38"/>
      <c r="E1979" s="38"/>
      <c r="F1979" s="38"/>
      <c r="G1979" s="38"/>
      <c r="H1979" s="38"/>
      <c r="I1979" s="36"/>
      <c r="J1979" s="36"/>
      <c r="W1979" s="36"/>
      <c r="X1979" s="36"/>
    </row>
    <row r="1980" ht="15.75" customHeight="1">
      <c r="C1980" s="50"/>
      <c r="D1980" s="50"/>
      <c r="E1980" s="50"/>
      <c r="F1980" s="50"/>
      <c r="G1980" s="50"/>
      <c r="H1980" s="50"/>
      <c r="I1980" s="36"/>
      <c r="J1980" s="36"/>
      <c r="W1980" s="36"/>
      <c r="X1980" s="36"/>
    </row>
    <row r="1981" ht="15.75" customHeight="1">
      <c r="C1981" s="52"/>
      <c r="D1981" s="52"/>
      <c r="E1981" s="52"/>
      <c r="F1981" s="52"/>
      <c r="G1981" s="52"/>
      <c r="H1981" s="52"/>
      <c r="I1981" s="36"/>
      <c r="J1981" s="36"/>
      <c r="W1981" s="36"/>
      <c r="X1981" s="36"/>
    </row>
    <row r="1982" ht="15.75" customHeight="1">
      <c r="C1982" s="52"/>
      <c r="D1982" s="52"/>
      <c r="E1982" s="52"/>
      <c r="F1982" s="52"/>
      <c r="G1982" s="52"/>
      <c r="H1982" s="52"/>
      <c r="I1982" s="36"/>
      <c r="J1982" s="36"/>
      <c r="W1982" s="36"/>
      <c r="X1982" s="36"/>
    </row>
    <row r="1983" ht="15.75" customHeight="1">
      <c r="C1983" s="43"/>
      <c r="D1983" s="43"/>
      <c r="E1983" s="43"/>
      <c r="F1983" s="43"/>
      <c r="G1983" s="43"/>
      <c r="H1983" s="43"/>
      <c r="I1983" s="36"/>
      <c r="J1983" s="36"/>
      <c r="W1983" s="36"/>
      <c r="X1983" s="36"/>
    </row>
    <row r="1984" ht="15.75" customHeight="1">
      <c r="C1984" s="40"/>
      <c r="D1984" s="40"/>
      <c r="E1984" s="40"/>
      <c r="F1984" s="40"/>
      <c r="G1984" s="40"/>
      <c r="H1984" s="40"/>
      <c r="I1984" s="36"/>
      <c r="J1984" s="36"/>
      <c r="W1984" s="36"/>
      <c r="X1984" s="36"/>
    </row>
    <row r="1985" ht="15.75" customHeight="1">
      <c r="C1985" s="40"/>
      <c r="D1985" s="40"/>
      <c r="E1985" s="40"/>
      <c r="F1985" s="40"/>
      <c r="G1985" s="40"/>
      <c r="H1985" s="40"/>
      <c r="I1985" s="36"/>
      <c r="J1985" s="36"/>
      <c r="W1985" s="36"/>
      <c r="X1985" s="36"/>
    </row>
    <row r="1986" ht="15.75" customHeight="1">
      <c r="C1986" s="43"/>
      <c r="D1986" s="43"/>
      <c r="E1986" s="43"/>
      <c r="F1986" s="43"/>
      <c r="G1986" s="43"/>
      <c r="H1986" s="43"/>
      <c r="I1986" s="36"/>
      <c r="J1986" s="36"/>
      <c r="W1986" s="36"/>
      <c r="X1986" s="36"/>
    </row>
    <row r="1987" ht="15.75" customHeight="1">
      <c r="C1987" s="46"/>
      <c r="D1987" s="46"/>
      <c r="E1987" s="46"/>
      <c r="F1987" s="46"/>
      <c r="G1987" s="46"/>
      <c r="H1987" s="46"/>
      <c r="I1987" s="54"/>
      <c r="J1987" s="54"/>
      <c r="W1987" s="54"/>
      <c r="X1987" s="54"/>
    </row>
    <row r="1988" ht="15.75" customHeight="1">
      <c r="C1988" s="38"/>
      <c r="D1988" s="38"/>
      <c r="E1988" s="38"/>
      <c r="F1988" s="38"/>
      <c r="G1988" s="38"/>
      <c r="H1988" s="38"/>
      <c r="I1988" s="54"/>
      <c r="J1988" s="54"/>
      <c r="W1988" s="54"/>
      <c r="X1988" s="54"/>
    </row>
    <row r="1989" ht="15.75" customHeight="1">
      <c r="C1989" s="40"/>
      <c r="D1989" s="40"/>
      <c r="E1989" s="40"/>
      <c r="F1989" s="40"/>
      <c r="G1989" s="40"/>
      <c r="H1989" s="40"/>
      <c r="I1989" s="54"/>
      <c r="J1989" s="54"/>
      <c r="W1989" s="54"/>
      <c r="X1989" s="54"/>
    </row>
    <row r="1990" ht="15.75" customHeight="1">
      <c r="C1990" s="46"/>
      <c r="D1990" s="46"/>
      <c r="E1990" s="46"/>
      <c r="F1990" s="46"/>
      <c r="G1990" s="46"/>
      <c r="H1990" s="46"/>
      <c r="I1990" s="54"/>
      <c r="J1990" s="54"/>
      <c r="W1990" s="54"/>
      <c r="X1990" s="54"/>
    </row>
    <row r="1991" ht="15.75" customHeight="1">
      <c r="C1991" s="53"/>
      <c r="D1991" s="53"/>
      <c r="E1991" s="53"/>
      <c r="F1991" s="53"/>
      <c r="G1991" s="53"/>
      <c r="H1991" s="53"/>
      <c r="I1991" s="54"/>
      <c r="J1991" s="54"/>
      <c r="W1991" s="54"/>
      <c r="X1991" s="54"/>
    </row>
    <row r="1992" ht="15.75" customHeight="1">
      <c r="C1992" s="39"/>
      <c r="D1992" s="39"/>
      <c r="E1992" s="39"/>
      <c r="F1992" s="39"/>
      <c r="G1992" s="39"/>
      <c r="H1992" s="39"/>
      <c r="I1992" s="54"/>
      <c r="J1992" s="54"/>
      <c r="W1992" s="54"/>
      <c r="X1992" s="54"/>
    </row>
    <row r="1993" ht="15.75" customHeight="1">
      <c r="C1993" s="38"/>
      <c r="D1993" s="38"/>
      <c r="E1993" s="38"/>
      <c r="F1993" s="38"/>
      <c r="G1993" s="38"/>
      <c r="H1993" s="38"/>
      <c r="I1993" s="54"/>
      <c r="J1993" s="54"/>
      <c r="W1993" s="54"/>
      <c r="X1993" s="54"/>
    </row>
    <row r="1994" ht="15.75" customHeight="1">
      <c r="C1994" s="40"/>
      <c r="D1994" s="40"/>
      <c r="E1994" s="40"/>
      <c r="F1994" s="40"/>
      <c r="G1994" s="40"/>
      <c r="H1994" s="40"/>
      <c r="I1994" s="54"/>
      <c r="J1994" s="54"/>
      <c r="W1994" s="54"/>
      <c r="X1994" s="54"/>
    </row>
    <row r="1995" ht="15.75" customHeight="1">
      <c r="C1995" s="35"/>
      <c r="D1995" s="35"/>
      <c r="E1995" s="35"/>
      <c r="F1995" s="35"/>
      <c r="G1995" s="35"/>
      <c r="H1995" s="35"/>
      <c r="I1995" s="54"/>
      <c r="J1995" s="54"/>
      <c r="W1995" s="54"/>
      <c r="X1995" s="54"/>
    </row>
    <row r="1996" ht="15.75" customHeight="1">
      <c r="C1996" s="53"/>
      <c r="D1996" s="53"/>
      <c r="E1996" s="53"/>
      <c r="F1996" s="53"/>
      <c r="G1996" s="53"/>
      <c r="H1996" s="53"/>
      <c r="I1996" s="54"/>
      <c r="J1996" s="54"/>
      <c r="W1996" s="54"/>
      <c r="X1996" s="54"/>
    </row>
    <row r="1997" ht="15.75" customHeight="1">
      <c r="C1997" s="52"/>
      <c r="D1997" s="52"/>
      <c r="E1997" s="52"/>
      <c r="F1997" s="52"/>
      <c r="G1997" s="52"/>
      <c r="H1997" s="52"/>
      <c r="I1997" s="54"/>
      <c r="J1997" s="54"/>
      <c r="W1997" s="54"/>
      <c r="X1997" s="54"/>
    </row>
    <row r="1998" ht="15.75" customHeight="1">
      <c r="C1998" s="45"/>
      <c r="D1998" s="45"/>
      <c r="E1998" s="45"/>
      <c r="F1998" s="45"/>
      <c r="G1998" s="45"/>
      <c r="H1998" s="45"/>
      <c r="I1998" s="54"/>
      <c r="J1998" s="54"/>
      <c r="W1998" s="54"/>
      <c r="X1998" s="54"/>
    </row>
    <row r="1999" ht="15.75" customHeight="1">
      <c r="C1999" s="47"/>
      <c r="D1999" s="47"/>
      <c r="E1999" s="47"/>
      <c r="F1999" s="47"/>
      <c r="G1999" s="47"/>
      <c r="H1999" s="47"/>
      <c r="I1999" s="54"/>
      <c r="J1999" s="54"/>
      <c r="W1999" s="54"/>
      <c r="X1999" s="54"/>
    </row>
    <row r="2000" ht="15.75" customHeight="1">
      <c r="C2000" s="34"/>
      <c r="D2000" s="34"/>
      <c r="E2000" s="34"/>
      <c r="F2000" s="34"/>
      <c r="G2000" s="34"/>
      <c r="H2000" s="34"/>
      <c r="I2000" s="54"/>
      <c r="J2000" s="54"/>
      <c r="W2000" s="54"/>
      <c r="X2000" s="54"/>
    </row>
    <row r="2001" ht="15.75" customHeight="1">
      <c r="C2001" s="39"/>
      <c r="D2001" s="39"/>
      <c r="E2001" s="39"/>
      <c r="F2001" s="39"/>
      <c r="G2001" s="39"/>
      <c r="H2001" s="39"/>
      <c r="I2001" s="54"/>
      <c r="J2001" s="54"/>
      <c r="W2001" s="54"/>
      <c r="X2001" s="54"/>
    </row>
    <row r="2002" ht="15.75" customHeight="1">
      <c r="C2002" s="51"/>
      <c r="D2002" s="51"/>
      <c r="E2002" s="51"/>
      <c r="F2002" s="51"/>
      <c r="G2002" s="51"/>
      <c r="H2002" s="51"/>
      <c r="I2002" s="54"/>
      <c r="J2002" s="54"/>
      <c r="W2002" s="54"/>
      <c r="X2002" s="54"/>
    </row>
    <row r="2003" ht="15.75" customHeight="1">
      <c r="C2003" s="39"/>
      <c r="D2003" s="39"/>
      <c r="E2003" s="39"/>
      <c r="F2003" s="39"/>
      <c r="G2003" s="39"/>
      <c r="H2003" s="39"/>
      <c r="I2003" s="54"/>
      <c r="J2003" s="54"/>
      <c r="W2003" s="54"/>
      <c r="X2003" s="54"/>
    </row>
    <row r="2004" ht="15.75" customHeight="1">
      <c r="C2004" s="50"/>
      <c r="D2004" s="50"/>
      <c r="E2004" s="50"/>
      <c r="F2004" s="50"/>
      <c r="G2004" s="50"/>
      <c r="H2004" s="50"/>
      <c r="I2004" s="54"/>
      <c r="J2004" s="54"/>
      <c r="W2004" s="54"/>
      <c r="X2004" s="54"/>
    </row>
    <row r="2005" ht="15.75" customHeight="1">
      <c r="C2005" s="47"/>
      <c r="D2005" s="47"/>
      <c r="E2005" s="47"/>
      <c r="F2005" s="47"/>
      <c r="G2005" s="47"/>
      <c r="H2005" s="47"/>
      <c r="I2005" s="54"/>
      <c r="J2005" s="54"/>
      <c r="W2005" s="54"/>
      <c r="X2005" s="54"/>
    </row>
    <row r="2006" ht="15.75" customHeight="1">
      <c r="C2006" s="47"/>
      <c r="D2006" s="47"/>
      <c r="E2006" s="47"/>
      <c r="F2006" s="47"/>
      <c r="G2006" s="47"/>
      <c r="H2006" s="47"/>
      <c r="I2006" s="54"/>
      <c r="J2006" s="54"/>
      <c r="W2006" s="54"/>
      <c r="X2006" s="54"/>
    </row>
    <row r="2007" ht="15.75" customHeight="1">
      <c r="C2007" s="53"/>
      <c r="D2007" s="53"/>
      <c r="E2007" s="53"/>
      <c r="F2007" s="53"/>
      <c r="G2007" s="53"/>
      <c r="H2007" s="53"/>
      <c r="I2007" s="54"/>
      <c r="J2007" s="54"/>
      <c r="W2007" s="54"/>
      <c r="X2007" s="54"/>
    </row>
    <row r="2008" ht="15.75" customHeight="1">
      <c r="C2008" s="43"/>
      <c r="D2008" s="43"/>
      <c r="E2008" s="43"/>
      <c r="F2008" s="43"/>
      <c r="G2008" s="43"/>
      <c r="H2008" s="43"/>
      <c r="I2008" s="54"/>
      <c r="J2008" s="54"/>
      <c r="W2008" s="54"/>
      <c r="X2008" s="54"/>
    </row>
    <row r="2009" ht="15.75" customHeight="1">
      <c r="C2009" s="34"/>
      <c r="D2009" s="34"/>
      <c r="E2009" s="34"/>
      <c r="F2009" s="34"/>
      <c r="G2009" s="34"/>
      <c r="H2009" s="34"/>
      <c r="I2009" s="54"/>
      <c r="J2009" s="54"/>
      <c r="W2009" s="54"/>
      <c r="X2009" s="54"/>
    </row>
    <row r="2010" ht="15.75" customHeight="1">
      <c r="C2010" s="42"/>
      <c r="D2010" s="42"/>
      <c r="E2010" s="42"/>
      <c r="F2010" s="42"/>
      <c r="G2010" s="42"/>
      <c r="H2010" s="42"/>
      <c r="I2010" s="54"/>
      <c r="J2010" s="54"/>
      <c r="W2010" s="54"/>
      <c r="X2010" s="54"/>
    </row>
    <row r="2011" ht="15.75" customHeight="1">
      <c r="C2011" s="54"/>
      <c r="D2011" s="54"/>
      <c r="E2011" s="54"/>
      <c r="F2011" s="54"/>
      <c r="G2011" s="54"/>
      <c r="H2011" s="54"/>
      <c r="I2011" s="54"/>
      <c r="J2011" s="54"/>
      <c r="W2011" s="54"/>
      <c r="X2011" s="54"/>
    </row>
    <row r="2012" ht="15.75" customHeight="1">
      <c r="C2012" s="34"/>
      <c r="D2012" s="34"/>
      <c r="E2012" s="34"/>
      <c r="F2012" s="34"/>
      <c r="G2012" s="34"/>
      <c r="H2012" s="34"/>
      <c r="I2012" s="54"/>
      <c r="J2012" s="54"/>
      <c r="W2012" s="54"/>
      <c r="X2012" s="54"/>
    </row>
    <row r="2013" ht="15.75" customHeight="1">
      <c r="C2013" s="54"/>
      <c r="D2013" s="54"/>
      <c r="E2013" s="54"/>
      <c r="F2013" s="54"/>
      <c r="G2013" s="54"/>
      <c r="H2013" s="54"/>
      <c r="I2013" s="54"/>
      <c r="J2013" s="54"/>
      <c r="W2013" s="54"/>
      <c r="X2013" s="54"/>
    </row>
    <row r="2014" ht="15.75" customHeight="1">
      <c r="C2014" s="36"/>
      <c r="D2014" s="36"/>
      <c r="E2014" s="36"/>
      <c r="F2014" s="36"/>
      <c r="G2014" s="36"/>
      <c r="H2014" s="36"/>
      <c r="I2014" s="54"/>
      <c r="J2014" s="54"/>
      <c r="W2014" s="54"/>
      <c r="X2014" s="54"/>
    </row>
    <row r="2015" ht="15.75" customHeight="1">
      <c r="C2015" s="46"/>
      <c r="D2015" s="46"/>
      <c r="E2015" s="46"/>
      <c r="F2015" s="46"/>
      <c r="G2015" s="46"/>
      <c r="H2015" s="46"/>
      <c r="I2015" s="54"/>
      <c r="J2015" s="54"/>
      <c r="W2015" s="54"/>
      <c r="X2015" s="54"/>
    </row>
    <row r="2016" ht="15.75" customHeight="1">
      <c r="C2016" s="35"/>
      <c r="D2016" s="35"/>
      <c r="E2016" s="35"/>
      <c r="F2016" s="35"/>
      <c r="G2016" s="35"/>
      <c r="H2016" s="35"/>
      <c r="I2016" s="54"/>
      <c r="J2016" s="54"/>
      <c r="W2016" s="54"/>
      <c r="X2016" s="54"/>
    </row>
    <row r="2017" ht="15.75" customHeight="1">
      <c r="C2017" s="53"/>
      <c r="D2017" s="53"/>
      <c r="E2017" s="53"/>
      <c r="F2017" s="53"/>
      <c r="G2017" s="53"/>
      <c r="H2017" s="53"/>
      <c r="I2017" s="54"/>
      <c r="J2017" s="54"/>
      <c r="W2017" s="54"/>
      <c r="X2017" s="54"/>
    </row>
    <row r="2018" ht="15.75" customHeight="1">
      <c r="C2018" s="54"/>
      <c r="D2018" s="54"/>
      <c r="E2018" s="54"/>
      <c r="F2018" s="54"/>
      <c r="G2018" s="54"/>
      <c r="H2018" s="54"/>
      <c r="I2018" s="54"/>
      <c r="J2018" s="54"/>
      <c r="W2018" s="54"/>
      <c r="X2018" s="54"/>
    </row>
    <row r="2019" ht="15.75" customHeight="1">
      <c r="C2019" s="47"/>
      <c r="D2019" s="47"/>
      <c r="E2019" s="47"/>
      <c r="F2019" s="47"/>
      <c r="G2019" s="47"/>
      <c r="H2019" s="47"/>
      <c r="I2019" s="54"/>
      <c r="J2019" s="54"/>
      <c r="W2019" s="54"/>
      <c r="X2019" s="54"/>
    </row>
    <row r="2020" ht="15.75" customHeight="1">
      <c r="C2020" s="32"/>
      <c r="D2020" s="32"/>
      <c r="E2020" s="32"/>
      <c r="F2020" s="32"/>
      <c r="G2020" s="32"/>
      <c r="H2020" s="32"/>
      <c r="I2020" s="54"/>
      <c r="J2020" s="54"/>
      <c r="W2020" s="54"/>
      <c r="X2020" s="54"/>
    </row>
    <row r="2021" ht="15.75" customHeight="1">
      <c r="C2021" s="53"/>
      <c r="D2021" s="53"/>
      <c r="E2021" s="53"/>
      <c r="F2021" s="53"/>
      <c r="G2021" s="53"/>
      <c r="H2021" s="53"/>
      <c r="I2021" s="54"/>
      <c r="J2021" s="54"/>
      <c r="W2021" s="54"/>
      <c r="X2021" s="54"/>
    </row>
    <row r="2022" ht="15.75" customHeight="1">
      <c r="C2022" s="51"/>
      <c r="D2022" s="51"/>
      <c r="E2022" s="51"/>
      <c r="F2022" s="51"/>
      <c r="G2022" s="51"/>
      <c r="H2022" s="51"/>
      <c r="I2022" s="54"/>
      <c r="J2022" s="54"/>
      <c r="W2022" s="54"/>
      <c r="X2022" s="54"/>
    </row>
    <row r="2023" ht="15.75" customHeight="1">
      <c r="C2023" s="51"/>
      <c r="D2023" s="51"/>
      <c r="E2023" s="51"/>
      <c r="F2023" s="51"/>
      <c r="G2023" s="51"/>
      <c r="H2023" s="51"/>
      <c r="I2023" s="54"/>
      <c r="J2023" s="54"/>
      <c r="W2023" s="54"/>
      <c r="X2023" s="54"/>
    </row>
    <row r="2024" ht="15.75" customHeight="1">
      <c r="C2024" s="48"/>
      <c r="D2024" s="48"/>
      <c r="E2024" s="48"/>
      <c r="F2024" s="48"/>
      <c r="G2024" s="48"/>
      <c r="H2024" s="48"/>
      <c r="I2024" s="54"/>
      <c r="J2024" s="54"/>
      <c r="W2024" s="54"/>
      <c r="X2024" s="54"/>
    </row>
    <row r="2025" ht="15.75" customHeight="1">
      <c r="C2025" s="46"/>
      <c r="D2025" s="46"/>
      <c r="E2025" s="46"/>
      <c r="F2025" s="46"/>
      <c r="G2025" s="46"/>
      <c r="H2025" s="46"/>
      <c r="I2025" s="54"/>
      <c r="J2025" s="54"/>
      <c r="W2025" s="54"/>
      <c r="X2025" s="54"/>
    </row>
    <row r="2026" ht="15.75" customHeight="1">
      <c r="C2026" s="54"/>
      <c r="D2026" s="54"/>
      <c r="E2026" s="54"/>
      <c r="F2026" s="54"/>
      <c r="G2026" s="54"/>
      <c r="H2026" s="54"/>
      <c r="I2026" s="54"/>
      <c r="J2026" s="54"/>
      <c r="W2026" s="54"/>
      <c r="X2026" s="54"/>
    </row>
    <row r="2027" ht="15.75" customHeight="1">
      <c r="C2027" s="53"/>
      <c r="D2027" s="53"/>
      <c r="E2027" s="53"/>
      <c r="F2027" s="53"/>
      <c r="G2027" s="53"/>
      <c r="H2027" s="53"/>
      <c r="I2027" s="54"/>
      <c r="J2027" s="54"/>
      <c r="W2027" s="54"/>
      <c r="X2027" s="54"/>
    </row>
    <row r="2028" ht="15.75" customHeight="1">
      <c r="C2028" s="34"/>
      <c r="D2028" s="34"/>
      <c r="E2028" s="34"/>
      <c r="F2028" s="34"/>
      <c r="G2028" s="34"/>
      <c r="H2028" s="34"/>
      <c r="I2028" s="54"/>
      <c r="J2028" s="54"/>
      <c r="W2028" s="54"/>
      <c r="X2028" s="54"/>
    </row>
    <row r="2029" ht="15.75" customHeight="1">
      <c r="C2029" s="38"/>
      <c r="D2029" s="38"/>
      <c r="E2029" s="38"/>
      <c r="F2029" s="38"/>
      <c r="G2029" s="38"/>
      <c r="H2029" s="38"/>
      <c r="I2029" s="54"/>
      <c r="J2029" s="54"/>
      <c r="W2029" s="54"/>
      <c r="X2029" s="54"/>
    </row>
    <row r="2030" ht="15.75" customHeight="1">
      <c r="C2030" s="54"/>
      <c r="D2030" s="54"/>
      <c r="E2030" s="54"/>
      <c r="F2030" s="54"/>
      <c r="G2030" s="54"/>
      <c r="H2030" s="54"/>
      <c r="I2030" s="54"/>
      <c r="J2030" s="54"/>
      <c r="W2030" s="54"/>
      <c r="X2030" s="54"/>
    </row>
    <row r="2031" ht="15.75" customHeight="1">
      <c r="C2031" s="45"/>
      <c r="D2031" s="45"/>
      <c r="E2031" s="45"/>
      <c r="F2031" s="45"/>
      <c r="G2031" s="45"/>
      <c r="H2031" s="45"/>
      <c r="I2031" s="54"/>
      <c r="J2031" s="54"/>
      <c r="W2031" s="54"/>
      <c r="X2031" s="54"/>
    </row>
    <row r="2032" ht="15.75" customHeight="1">
      <c r="C2032" s="51"/>
      <c r="D2032" s="51"/>
      <c r="E2032" s="51"/>
      <c r="F2032" s="51"/>
      <c r="G2032" s="51"/>
      <c r="H2032" s="51"/>
      <c r="I2032" s="54"/>
      <c r="J2032" s="54"/>
      <c r="W2032" s="54"/>
      <c r="X2032" s="54"/>
    </row>
    <row r="2033" ht="15.75" customHeight="1">
      <c r="C2033" s="50"/>
      <c r="D2033" s="50"/>
      <c r="E2033" s="50"/>
      <c r="F2033" s="50"/>
      <c r="G2033" s="50"/>
      <c r="H2033" s="50"/>
      <c r="I2033" s="54"/>
      <c r="J2033" s="54"/>
      <c r="W2033" s="54"/>
      <c r="X2033" s="54"/>
    </row>
    <row r="2034" ht="15.75" customHeight="1">
      <c r="C2034" s="37"/>
      <c r="D2034" s="37"/>
      <c r="E2034" s="37"/>
      <c r="F2034" s="37"/>
      <c r="G2034" s="37"/>
      <c r="H2034" s="37"/>
      <c r="I2034" s="54"/>
      <c r="J2034" s="54"/>
      <c r="W2034" s="54"/>
      <c r="X2034" s="54"/>
    </row>
    <row r="2035" ht="15.75" customHeight="1">
      <c r="C2035" s="35"/>
      <c r="D2035" s="35"/>
      <c r="E2035" s="35"/>
      <c r="F2035" s="35"/>
      <c r="G2035" s="35"/>
      <c r="H2035" s="35"/>
      <c r="I2035" s="54"/>
      <c r="J2035" s="54"/>
      <c r="W2035" s="54"/>
      <c r="X2035" s="54"/>
    </row>
    <row r="2036" ht="15.75" customHeight="1">
      <c r="C2036" s="36"/>
      <c r="D2036" s="36"/>
      <c r="E2036" s="36"/>
      <c r="F2036" s="36"/>
      <c r="G2036" s="36"/>
      <c r="H2036" s="36"/>
      <c r="I2036" s="54"/>
      <c r="J2036" s="54"/>
      <c r="W2036" s="54"/>
      <c r="X2036" s="54"/>
    </row>
    <row r="2037" ht="15.75" customHeight="1">
      <c r="C2037" s="36"/>
      <c r="D2037" s="36"/>
      <c r="E2037" s="36"/>
      <c r="F2037" s="36"/>
      <c r="G2037" s="36"/>
      <c r="H2037" s="36"/>
      <c r="I2037" s="54"/>
      <c r="J2037" s="54"/>
      <c r="W2037" s="54"/>
      <c r="X2037" s="54"/>
    </row>
    <row r="2038" ht="15.75" customHeight="1">
      <c r="C2038" s="49"/>
      <c r="D2038" s="49"/>
      <c r="E2038" s="49"/>
      <c r="F2038" s="49"/>
      <c r="G2038" s="49"/>
      <c r="H2038" s="49"/>
      <c r="I2038" s="54"/>
      <c r="J2038" s="54"/>
      <c r="W2038" s="54"/>
      <c r="X2038" s="54"/>
    </row>
    <row r="2039" ht="15.75" customHeight="1">
      <c r="C2039" s="36"/>
      <c r="D2039" s="36"/>
      <c r="E2039" s="36"/>
      <c r="F2039" s="36"/>
      <c r="G2039" s="36"/>
      <c r="H2039" s="36"/>
      <c r="I2039" s="54"/>
      <c r="J2039" s="54"/>
      <c r="W2039" s="54"/>
      <c r="X2039" s="54"/>
    </row>
    <row r="2040" ht="15.75" customHeight="1">
      <c r="C2040" s="40"/>
      <c r="D2040" s="40"/>
      <c r="E2040" s="40"/>
      <c r="F2040" s="40"/>
      <c r="G2040" s="40"/>
      <c r="H2040" s="40"/>
      <c r="I2040" s="54"/>
      <c r="J2040" s="54"/>
      <c r="W2040" s="54"/>
      <c r="X2040" s="54"/>
    </row>
    <row r="2041" ht="15.75" customHeight="1">
      <c r="C2041" s="50"/>
      <c r="D2041" s="50"/>
      <c r="E2041" s="50"/>
      <c r="F2041" s="50"/>
      <c r="G2041" s="50"/>
      <c r="H2041" s="50"/>
      <c r="I2041" s="54"/>
      <c r="J2041" s="54"/>
      <c r="W2041" s="54"/>
      <c r="X2041" s="54"/>
    </row>
    <row r="2042" ht="15.75" customHeight="1">
      <c r="C2042" s="36"/>
      <c r="D2042" s="36"/>
      <c r="E2042" s="36"/>
      <c r="F2042" s="36"/>
      <c r="G2042" s="36"/>
      <c r="H2042" s="36"/>
      <c r="I2042" s="54"/>
      <c r="J2042" s="54"/>
      <c r="W2042" s="54"/>
      <c r="X2042" s="54"/>
    </row>
    <row r="2043" ht="15.75" customHeight="1">
      <c r="C2043" s="51"/>
      <c r="D2043" s="51"/>
      <c r="E2043" s="51"/>
      <c r="F2043" s="51"/>
      <c r="G2043" s="51"/>
      <c r="H2043" s="51"/>
      <c r="I2043" s="54"/>
      <c r="J2043" s="54"/>
      <c r="W2043" s="54"/>
      <c r="X2043" s="54"/>
    </row>
    <row r="2044" ht="15.75" customHeight="1">
      <c r="C2044" s="49"/>
      <c r="D2044" s="49"/>
      <c r="E2044" s="49"/>
      <c r="F2044" s="49"/>
      <c r="G2044" s="49"/>
      <c r="H2044" s="49"/>
      <c r="I2044" s="54"/>
      <c r="J2044" s="54"/>
      <c r="W2044" s="54"/>
      <c r="X2044" s="54"/>
    </row>
    <row r="2045" ht="15.75" customHeight="1">
      <c r="C2045" s="32"/>
      <c r="D2045" s="32"/>
      <c r="E2045" s="32"/>
      <c r="F2045" s="32"/>
      <c r="G2045" s="32"/>
      <c r="H2045" s="32"/>
      <c r="I2045" s="54"/>
      <c r="J2045" s="54"/>
      <c r="W2045" s="54"/>
      <c r="X2045" s="54"/>
    </row>
    <row r="2046" ht="15.75" customHeight="1">
      <c r="C2046" s="45"/>
      <c r="D2046" s="45"/>
      <c r="E2046" s="45"/>
      <c r="F2046" s="45"/>
      <c r="G2046" s="45"/>
      <c r="H2046" s="45"/>
      <c r="I2046" s="54"/>
      <c r="J2046" s="54"/>
      <c r="W2046" s="54"/>
      <c r="X2046" s="54"/>
    </row>
    <row r="2047" ht="15.75" customHeight="1">
      <c r="C2047" s="53"/>
      <c r="D2047" s="53"/>
      <c r="E2047" s="53"/>
      <c r="F2047" s="53"/>
      <c r="G2047" s="53"/>
      <c r="H2047" s="53"/>
      <c r="I2047" s="54"/>
      <c r="J2047" s="54"/>
      <c r="W2047" s="54"/>
      <c r="X2047" s="54"/>
    </row>
    <row r="2048" ht="15.75" customHeight="1">
      <c r="C2048" s="43"/>
      <c r="D2048" s="43"/>
      <c r="E2048" s="43"/>
      <c r="F2048" s="43"/>
      <c r="G2048" s="43"/>
      <c r="H2048" s="43"/>
      <c r="I2048" s="54"/>
      <c r="J2048" s="54"/>
      <c r="W2048" s="54"/>
      <c r="X2048" s="54"/>
    </row>
    <row r="2049" ht="15.75" customHeight="1">
      <c r="C2049" s="40"/>
      <c r="D2049" s="40"/>
      <c r="E2049" s="40"/>
      <c r="F2049" s="40"/>
      <c r="G2049" s="40"/>
      <c r="H2049" s="40"/>
      <c r="I2049" s="54"/>
      <c r="J2049" s="54"/>
      <c r="W2049" s="54"/>
      <c r="X2049" s="54"/>
    </row>
    <row r="2050" ht="15.75" customHeight="1">
      <c r="C2050" s="53"/>
      <c r="D2050" s="53"/>
      <c r="E2050" s="53"/>
      <c r="F2050" s="53"/>
      <c r="G2050" s="53"/>
      <c r="H2050" s="53"/>
      <c r="I2050" s="54"/>
      <c r="J2050" s="54"/>
      <c r="W2050" s="54"/>
      <c r="X2050" s="54"/>
    </row>
    <row r="2051" ht="15.75" customHeight="1">
      <c r="C2051" s="32"/>
      <c r="D2051" s="32"/>
      <c r="E2051" s="32"/>
      <c r="F2051" s="32"/>
      <c r="G2051" s="32"/>
      <c r="H2051" s="32"/>
      <c r="I2051" s="54"/>
      <c r="J2051" s="54"/>
      <c r="W2051" s="54"/>
      <c r="X2051" s="54"/>
    </row>
    <row r="2052" ht="15.75" customHeight="1">
      <c r="C2052" s="46"/>
      <c r="D2052" s="46"/>
      <c r="E2052" s="46"/>
      <c r="F2052" s="46"/>
      <c r="G2052" s="46"/>
      <c r="H2052" s="46"/>
      <c r="I2052" s="54"/>
      <c r="J2052" s="54"/>
      <c r="W2052" s="54"/>
      <c r="X2052" s="54"/>
    </row>
    <row r="2053" ht="15.75" customHeight="1">
      <c r="C2053" s="46"/>
      <c r="D2053" s="46"/>
      <c r="E2053" s="46"/>
      <c r="F2053" s="46"/>
      <c r="G2053" s="46"/>
      <c r="H2053" s="46"/>
      <c r="I2053" s="54"/>
      <c r="J2053" s="54"/>
      <c r="W2053" s="54"/>
      <c r="X2053" s="54"/>
    </row>
    <row r="2054" ht="15.75" customHeight="1">
      <c r="C2054" s="50"/>
      <c r="D2054" s="50"/>
      <c r="E2054" s="50"/>
      <c r="F2054" s="50"/>
      <c r="G2054" s="50"/>
      <c r="H2054" s="50"/>
      <c r="I2054" s="54"/>
      <c r="J2054" s="54"/>
      <c r="W2054" s="54"/>
      <c r="X2054" s="54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24.29"/>
    <col customWidth="1" min="3" max="3" width="4.0"/>
    <col customWidth="1" min="4" max="4" width="4.43"/>
    <col customWidth="1" min="5" max="7" width="8.57"/>
    <col customWidth="1" min="8" max="8" width="19.57"/>
    <col customWidth="1" min="9" max="9" width="4.57"/>
    <col customWidth="1" min="10" max="10" width="3.86"/>
    <col customWidth="1" min="11" max="11" width="5.71"/>
    <col customWidth="1" min="12" max="12" width="7.86"/>
    <col customWidth="1" min="13" max="13" width="6.29"/>
    <col customWidth="1" min="14" max="14" width="8.71"/>
    <col customWidth="1" min="15" max="15" width="3.86"/>
    <col customWidth="1" min="16" max="16" width="8.29"/>
    <col customWidth="1" min="17" max="28" width="8.57"/>
    <col customWidth="1" min="29" max="29" width="17.14"/>
    <col customWidth="1" min="30" max="33" width="8.57"/>
  </cols>
  <sheetData>
    <row r="1">
      <c r="A1" s="4" t="s">
        <v>508</v>
      </c>
      <c r="E1" s="4" t="s">
        <v>494</v>
      </c>
      <c r="F1" s="4" t="s">
        <v>496</v>
      </c>
      <c r="AF1" s="36" t="s">
        <v>509</v>
      </c>
      <c r="AG1" s="36">
        <v>1.0</v>
      </c>
    </row>
    <row r="2">
      <c r="B2" s="4" t="s">
        <v>2</v>
      </c>
      <c r="D2" s="4" t="s">
        <v>473</v>
      </c>
      <c r="E2" s="4" t="s">
        <v>488</v>
      </c>
      <c r="F2" s="4" t="s">
        <v>488</v>
      </c>
      <c r="G2" s="4" t="s">
        <v>488</v>
      </c>
      <c r="AF2" s="55" t="s">
        <v>510</v>
      </c>
      <c r="AG2" s="55">
        <v>16.0</v>
      </c>
    </row>
    <row r="3">
      <c r="A3" s="10" t="s">
        <v>12</v>
      </c>
      <c r="B3" s="4" t="s">
        <v>12</v>
      </c>
      <c r="C3" s="4" t="s">
        <v>489</v>
      </c>
      <c r="D3" s="4">
        <v>15.0</v>
      </c>
      <c r="E3" s="4">
        <v>0.0</v>
      </c>
      <c r="F3" s="4">
        <v>350.0</v>
      </c>
      <c r="G3" s="4">
        <v>231.0</v>
      </c>
      <c r="AC3" s="37" t="s">
        <v>511</v>
      </c>
      <c r="AD3" s="37">
        <v>6.0</v>
      </c>
      <c r="AE3" s="37" t="str">
        <f>#REF!=AC3</f>
        <v>#REF!</v>
      </c>
      <c r="AF3" s="55" t="s">
        <v>512</v>
      </c>
      <c r="AG3" s="55">
        <v>16.0</v>
      </c>
    </row>
    <row r="4">
      <c r="A4" s="10" t="s">
        <v>15</v>
      </c>
      <c r="AC4" s="52" t="s">
        <v>511</v>
      </c>
      <c r="AD4" s="52">
        <v>4.0</v>
      </c>
      <c r="AE4" s="52" t="b">
        <f>B4=AC4</f>
        <v>0</v>
      </c>
      <c r="AF4" s="55" t="s">
        <v>513</v>
      </c>
      <c r="AG4" s="55">
        <v>16.0</v>
      </c>
    </row>
    <row r="5">
      <c r="A5" s="10" t="s">
        <v>18</v>
      </c>
      <c r="AC5" s="42" t="s">
        <v>12</v>
      </c>
      <c r="AD5" s="42">
        <v>15.0</v>
      </c>
      <c r="AE5" s="42" t="b">
        <f>B3=AC5</f>
        <v>1</v>
      </c>
      <c r="AF5" s="55" t="s">
        <v>514</v>
      </c>
      <c r="AG5" s="55">
        <v>3.0</v>
      </c>
    </row>
    <row r="6">
      <c r="A6" s="10" t="s">
        <v>21</v>
      </c>
      <c r="B6" s="4" t="s">
        <v>21</v>
      </c>
      <c r="C6" s="4" t="s">
        <v>22</v>
      </c>
      <c r="D6" s="4">
        <v>15.0</v>
      </c>
      <c r="E6" s="4">
        <v>0.0</v>
      </c>
      <c r="F6" s="4">
        <v>463.0</v>
      </c>
      <c r="G6" s="4">
        <v>156.0</v>
      </c>
      <c r="AC6" s="35" t="s">
        <v>21</v>
      </c>
      <c r="AD6" s="35">
        <v>15.0</v>
      </c>
      <c r="AE6" s="35" t="b">
        <f>B6=AC6</f>
        <v>1</v>
      </c>
      <c r="AF6" s="55" t="s">
        <v>515</v>
      </c>
      <c r="AG6" s="55">
        <v>1.0</v>
      </c>
    </row>
    <row r="7">
      <c r="A7" s="10" t="s">
        <v>24</v>
      </c>
      <c r="AC7" s="34" t="s">
        <v>28</v>
      </c>
      <c r="AD7" s="34">
        <v>16.0</v>
      </c>
      <c r="AE7" s="34" t="b">
        <f>B9=AC7</f>
        <v>1</v>
      </c>
      <c r="AF7" s="36" t="s">
        <v>516</v>
      </c>
      <c r="AG7" s="36">
        <v>1.0</v>
      </c>
    </row>
    <row r="8">
      <c r="A8" s="10" t="s">
        <v>26</v>
      </c>
      <c r="AC8" s="44" t="s">
        <v>34</v>
      </c>
      <c r="AD8" s="44">
        <v>16.0</v>
      </c>
      <c r="AE8" s="44" t="b">
        <f t="shared" ref="AE8:AE9" si="1">B12=AC8</f>
        <v>1</v>
      </c>
      <c r="AF8" s="56" t="s">
        <v>385</v>
      </c>
      <c r="AG8" s="56">
        <v>1.0</v>
      </c>
    </row>
    <row r="9">
      <c r="A9" s="10" t="s">
        <v>28</v>
      </c>
      <c r="B9" s="4" t="s">
        <v>28</v>
      </c>
      <c r="C9" s="4" t="s">
        <v>22</v>
      </c>
      <c r="D9" s="4">
        <v>16.0</v>
      </c>
      <c r="E9" s="4">
        <v>0.0</v>
      </c>
      <c r="F9" s="4">
        <v>362.0</v>
      </c>
      <c r="G9" s="4">
        <v>117.0</v>
      </c>
      <c r="AC9" s="36" t="s">
        <v>36</v>
      </c>
      <c r="AD9" s="36">
        <v>15.0</v>
      </c>
      <c r="AE9" s="36" t="b">
        <f t="shared" si="1"/>
        <v>1</v>
      </c>
    </row>
    <row r="10">
      <c r="A10" s="10" t="s">
        <v>30</v>
      </c>
      <c r="AC10" s="43" t="s">
        <v>517</v>
      </c>
      <c r="AD10" s="43">
        <v>1.0</v>
      </c>
      <c r="AE10" s="43" t="str">
        <f t="shared" ref="AE10:AE11" si="2">#REF!=AC10</f>
        <v>#REF!</v>
      </c>
    </row>
    <row r="11">
      <c r="A11" s="10" t="s">
        <v>32</v>
      </c>
      <c r="AC11" s="36" t="s">
        <v>517</v>
      </c>
      <c r="AD11" s="36">
        <v>7.0</v>
      </c>
      <c r="AE11" s="36" t="str">
        <f t="shared" si="2"/>
        <v>#REF!</v>
      </c>
    </row>
    <row r="12">
      <c r="A12" s="10" t="s">
        <v>34</v>
      </c>
      <c r="B12" s="4" t="s">
        <v>34</v>
      </c>
      <c r="C12" s="4" t="s">
        <v>489</v>
      </c>
      <c r="D12" s="4">
        <v>16.0</v>
      </c>
      <c r="E12" s="4">
        <v>0.0</v>
      </c>
      <c r="F12" s="4">
        <v>1090.0</v>
      </c>
      <c r="G12" s="4">
        <v>2.0</v>
      </c>
      <c r="AC12" s="47" t="s">
        <v>39</v>
      </c>
      <c r="AD12" s="47">
        <v>14.0</v>
      </c>
      <c r="AE12" s="47" t="b">
        <f t="shared" ref="AE12:AE13" si="3">B14=AC12</f>
        <v>1</v>
      </c>
    </row>
    <row r="13">
      <c r="A13" s="10" t="s">
        <v>36</v>
      </c>
      <c r="B13" s="4" t="s">
        <v>36</v>
      </c>
      <c r="C13" s="4" t="s">
        <v>489</v>
      </c>
      <c r="D13" s="4">
        <v>15.0</v>
      </c>
      <c r="E13" s="4">
        <v>0.0</v>
      </c>
      <c r="F13" s="4">
        <v>230.0</v>
      </c>
      <c r="G13" s="4">
        <v>172.0</v>
      </c>
      <c r="AC13" s="36" t="s">
        <v>42</v>
      </c>
      <c r="AD13" s="36">
        <v>16.0</v>
      </c>
      <c r="AE13" s="36" t="b">
        <f t="shared" si="3"/>
        <v>1</v>
      </c>
    </row>
    <row r="14">
      <c r="A14" s="10" t="s">
        <v>39</v>
      </c>
      <c r="B14" s="4" t="s">
        <v>39</v>
      </c>
      <c r="C14" s="4" t="s">
        <v>493</v>
      </c>
      <c r="D14" s="4">
        <v>14.0</v>
      </c>
      <c r="E14" s="4">
        <v>373.0</v>
      </c>
      <c r="F14" s="4">
        <v>0.0</v>
      </c>
      <c r="G14" s="4">
        <v>45.0</v>
      </c>
      <c r="AC14" s="52" t="s">
        <v>518</v>
      </c>
      <c r="AD14" s="52">
        <v>4.0</v>
      </c>
      <c r="AE14" s="52" t="str">
        <f t="shared" ref="AE14:AE15" si="4">#REF!=AC14</f>
        <v>#REF!</v>
      </c>
    </row>
    <row r="15">
      <c r="A15" s="10" t="s">
        <v>42</v>
      </c>
      <c r="B15" s="4" t="s">
        <v>42</v>
      </c>
      <c r="C15" s="4" t="s">
        <v>43</v>
      </c>
      <c r="D15" s="4">
        <v>16.0</v>
      </c>
      <c r="E15" s="4">
        <v>150.0</v>
      </c>
      <c r="F15" s="4">
        <v>0.0</v>
      </c>
      <c r="G15" s="4">
        <v>74.0</v>
      </c>
      <c r="AC15" s="49" t="s">
        <v>518</v>
      </c>
      <c r="AD15" s="49">
        <v>7.0</v>
      </c>
      <c r="AE15" s="49" t="str">
        <f t="shared" si="4"/>
        <v>#REF!</v>
      </c>
    </row>
    <row r="16">
      <c r="A16" s="10" t="s">
        <v>45</v>
      </c>
      <c r="B16" s="4" t="s">
        <v>45</v>
      </c>
      <c r="C16" s="4" t="s">
        <v>37</v>
      </c>
      <c r="D16" s="4">
        <v>5.0</v>
      </c>
      <c r="E16" s="4">
        <v>0.0</v>
      </c>
      <c r="F16" s="4">
        <v>104.0</v>
      </c>
      <c r="G16" s="4">
        <v>1.0</v>
      </c>
      <c r="AC16" s="40" t="s">
        <v>45</v>
      </c>
      <c r="AD16" s="40">
        <v>5.0</v>
      </c>
      <c r="AE16" s="40" t="b">
        <f t="shared" ref="AE16:AE17" si="5">B16=AC16</f>
        <v>1</v>
      </c>
    </row>
    <row r="17">
      <c r="A17" s="10" t="s">
        <v>47</v>
      </c>
      <c r="B17" s="4" t="s">
        <v>47</v>
      </c>
      <c r="C17" s="4" t="s">
        <v>489</v>
      </c>
      <c r="D17" s="4">
        <v>14.0</v>
      </c>
      <c r="E17" s="4">
        <v>0.0</v>
      </c>
      <c r="F17" s="4">
        <v>6.0</v>
      </c>
      <c r="G17" s="4">
        <f>302+33</f>
        <v>335</v>
      </c>
      <c r="H17" s="25" t="s">
        <v>47</v>
      </c>
      <c r="I17" s="25" t="s">
        <v>489</v>
      </c>
      <c r="J17" s="25">
        <v>2.0</v>
      </c>
      <c r="K17" s="25">
        <v>0.0</v>
      </c>
      <c r="L17" s="26">
        <v>0.0</v>
      </c>
      <c r="M17" s="25">
        <v>0.0</v>
      </c>
      <c r="N17" s="26">
        <v>0.0</v>
      </c>
      <c r="O17" s="25">
        <v>33.0</v>
      </c>
      <c r="P17" s="27">
        <v>0.0742</v>
      </c>
      <c r="AC17" s="35" t="s">
        <v>47</v>
      </c>
      <c r="AD17" s="35">
        <v>12.0</v>
      </c>
      <c r="AE17" s="35" t="b">
        <f t="shared" si="5"/>
        <v>1</v>
      </c>
    </row>
    <row r="18">
      <c r="A18" s="10" t="s">
        <v>49</v>
      </c>
      <c r="B18" s="4" t="s">
        <v>49</v>
      </c>
      <c r="C18" s="4" t="s">
        <v>16</v>
      </c>
      <c r="D18" s="4">
        <v>14.0</v>
      </c>
      <c r="E18" s="4">
        <v>0.0</v>
      </c>
      <c r="F18" s="4">
        <v>587.0</v>
      </c>
      <c r="G18" s="4">
        <v>80.0</v>
      </c>
      <c r="AC18" s="49" t="s">
        <v>47</v>
      </c>
      <c r="AD18" s="49">
        <v>2.0</v>
      </c>
      <c r="AE18" s="49" t="b">
        <f>H17=AC18</f>
        <v>1</v>
      </c>
    </row>
    <row r="19">
      <c r="A19" s="10" t="s">
        <v>51</v>
      </c>
      <c r="B19" s="4" t="s">
        <v>51</v>
      </c>
      <c r="C19" s="4" t="s">
        <v>169</v>
      </c>
      <c r="D19" s="4">
        <v>9.0</v>
      </c>
      <c r="E19" s="4">
        <v>0.0</v>
      </c>
      <c r="F19" s="4">
        <v>468.0</v>
      </c>
      <c r="G19" s="4">
        <v>23.0</v>
      </c>
      <c r="AC19" s="34" t="s">
        <v>519</v>
      </c>
      <c r="AD19" s="34">
        <v>1.0</v>
      </c>
      <c r="AE19" s="34" t="str">
        <f>#REF!=AC19</f>
        <v>#REF!</v>
      </c>
    </row>
    <row r="20">
      <c r="A20" s="10" t="s">
        <v>53</v>
      </c>
      <c r="B20" s="4" t="s">
        <v>53</v>
      </c>
      <c r="C20" s="4" t="s">
        <v>489</v>
      </c>
      <c r="D20" s="4">
        <v>16.0</v>
      </c>
      <c r="E20" s="4">
        <v>0.0</v>
      </c>
      <c r="F20" s="4">
        <v>47.0</v>
      </c>
      <c r="G20" s="4">
        <v>323.0</v>
      </c>
      <c r="AC20" s="41" t="s">
        <v>519</v>
      </c>
      <c r="AD20" s="41">
        <v>10.0</v>
      </c>
      <c r="AE20" s="41" t="b">
        <f t="shared" ref="AE20:AE22" si="6">B24=AC20</f>
        <v>0</v>
      </c>
    </row>
    <row r="21" ht="15.75" customHeight="1">
      <c r="A21" s="10" t="s">
        <v>55</v>
      </c>
      <c r="B21" s="4" t="s">
        <v>55</v>
      </c>
      <c r="C21" s="4" t="s">
        <v>22</v>
      </c>
      <c r="D21" s="4">
        <v>13.0</v>
      </c>
      <c r="E21" s="4">
        <v>0.0</v>
      </c>
      <c r="F21" s="4">
        <v>467.0</v>
      </c>
      <c r="G21" s="4">
        <v>56.0</v>
      </c>
      <c r="AC21" s="49" t="s">
        <v>520</v>
      </c>
      <c r="AD21" s="49">
        <v>7.0</v>
      </c>
      <c r="AE21" s="49" t="b">
        <f t="shared" si="6"/>
        <v>0</v>
      </c>
    </row>
    <row r="22" ht="15.75" customHeight="1">
      <c r="A22" s="10" t="s">
        <v>56</v>
      </c>
      <c r="AC22" s="34" t="s">
        <v>520</v>
      </c>
      <c r="AD22" s="34">
        <v>2.0</v>
      </c>
      <c r="AE22" s="34" t="b">
        <f t="shared" si="6"/>
        <v>0</v>
      </c>
    </row>
    <row r="23" ht="15.75" customHeight="1">
      <c r="A23" s="10" t="s">
        <v>58</v>
      </c>
      <c r="B23" s="4" t="s">
        <v>58</v>
      </c>
      <c r="C23" s="4" t="s">
        <v>16</v>
      </c>
      <c r="D23" s="4">
        <v>1.0</v>
      </c>
      <c r="E23" s="4">
        <v>0.0</v>
      </c>
      <c r="F23" s="4">
        <v>2.0</v>
      </c>
      <c r="G23" s="4">
        <v>9.0</v>
      </c>
      <c r="AC23" s="34" t="s">
        <v>49</v>
      </c>
      <c r="AD23" s="34">
        <v>14.0</v>
      </c>
      <c r="AE23" s="34" t="b">
        <f t="shared" ref="AE23:AE26" si="7">B18=AC23</f>
        <v>1</v>
      </c>
    </row>
    <row r="24" ht="15.75" customHeight="1">
      <c r="A24" s="10" t="s">
        <v>60</v>
      </c>
      <c r="AC24" s="46" t="s">
        <v>51</v>
      </c>
      <c r="AD24" s="46">
        <v>9.0</v>
      </c>
      <c r="AE24" s="46" t="b">
        <f t="shared" si="7"/>
        <v>1</v>
      </c>
    </row>
    <row r="25" ht="15.75" customHeight="1">
      <c r="A25" s="10" t="s">
        <v>63</v>
      </c>
      <c r="AC25" s="52" t="s">
        <v>53</v>
      </c>
      <c r="AD25" s="52">
        <v>16.0</v>
      </c>
      <c r="AE25" s="52" t="b">
        <f t="shared" si="7"/>
        <v>1</v>
      </c>
    </row>
    <row r="26" ht="15.75" customHeight="1">
      <c r="A26" s="10" t="s">
        <v>66</v>
      </c>
      <c r="AC26" s="45" t="s">
        <v>55</v>
      </c>
      <c r="AD26" s="45">
        <v>13.0</v>
      </c>
      <c r="AE26" s="45" t="b">
        <f t="shared" si="7"/>
        <v>1</v>
      </c>
    </row>
    <row r="27" ht="15.75" customHeight="1">
      <c r="A27" s="10" t="s">
        <v>68</v>
      </c>
      <c r="B27" s="4" t="s">
        <v>68</v>
      </c>
      <c r="C27" s="4" t="s">
        <v>521</v>
      </c>
      <c r="D27" s="4">
        <v>16.0</v>
      </c>
      <c r="E27" s="4">
        <v>0.0</v>
      </c>
      <c r="F27" s="4">
        <v>1012.0</v>
      </c>
      <c r="G27" s="4">
        <v>82.0</v>
      </c>
      <c r="AC27" s="37" t="s">
        <v>522</v>
      </c>
      <c r="AD27" s="37">
        <v>3.0</v>
      </c>
      <c r="AE27" s="37" t="str">
        <f t="shared" ref="AE27:AE28" si="8">#REF!=AC27</f>
        <v>#REF!</v>
      </c>
    </row>
    <row r="28" ht="15.75" customHeight="1">
      <c r="A28" s="10" t="s">
        <v>70</v>
      </c>
      <c r="AC28" s="46" t="s">
        <v>522</v>
      </c>
      <c r="AD28" s="46">
        <v>5.0</v>
      </c>
      <c r="AE28" s="46" t="str">
        <f t="shared" si="8"/>
        <v>#REF!</v>
      </c>
    </row>
    <row r="29" ht="15.75" customHeight="1">
      <c r="A29" s="10" t="s">
        <v>72</v>
      </c>
      <c r="AC29" s="38" t="s">
        <v>58</v>
      </c>
      <c r="AD29" s="38">
        <v>1.0</v>
      </c>
      <c r="AE29" s="38" t="b">
        <f>B23=AC29</f>
        <v>1</v>
      </c>
    </row>
    <row r="30" ht="15.75" customHeight="1">
      <c r="A30" s="10" t="s">
        <v>73</v>
      </c>
      <c r="AC30" s="34" t="s">
        <v>68</v>
      </c>
      <c r="AD30" s="34">
        <v>16.0</v>
      </c>
      <c r="AE30" s="34" t="b">
        <f>B27=AC30</f>
        <v>1</v>
      </c>
    </row>
    <row r="31" ht="15.75" customHeight="1">
      <c r="A31" s="10" t="s">
        <v>75</v>
      </c>
      <c r="AC31" s="37" t="s">
        <v>523</v>
      </c>
      <c r="AD31" s="37">
        <v>11.0</v>
      </c>
      <c r="AE31" s="37" t="str">
        <f>#REF!=AC31</f>
        <v>#REF!</v>
      </c>
    </row>
    <row r="32" ht="15.75" customHeight="1">
      <c r="A32" s="10" t="s">
        <v>77</v>
      </c>
      <c r="AC32" s="49" t="s">
        <v>523</v>
      </c>
      <c r="AD32" s="49">
        <v>15.0</v>
      </c>
      <c r="AE32" s="49" t="b">
        <f>B36=AC32</f>
        <v>0</v>
      </c>
    </row>
    <row r="33" ht="15.75" customHeight="1">
      <c r="A33" s="10" t="s">
        <v>79</v>
      </c>
      <c r="B33" s="1" t="s">
        <v>79</v>
      </c>
      <c r="C33" s="4" t="s">
        <v>491</v>
      </c>
      <c r="D33" s="4">
        <v>16.0</v>
      </c>
      <c r="E33" s="4">
        <v>0.0</v>
      </c>
      <c r="F33" s="4">
        <v>636.0</v>
      </c>
      <c r="G33" s="4">
        <v>68.0</v>
      </c>
      <c r="H33" s="25" t="s">
        <v>79</v>
      </c>
      <c r="I33" s="25" t="s">
        <v>491</v>
      </c>
      <c r="J33" s="25">
        <v>16.0</v>
      </c>
      <c r="K33" s="25">
        <v>0.0</v>
      </c>
      <c r="L33" s="26">
        <v>0.0</v>
      </c>
      <c r="M33" s="25">
        <v>636.0</v>
      </c>
      <c r="N33" s="27">
        <v>0.6074</v>
      </c>
      <c r="O33" s="25">
        <v>68.0</v>
      </c>
      <c r="P33" s="27">
        <v>0.1475</v>
      </c>
      <c r="Q33" s="25" t="s">
        <v>79</v>
      </c>
      <c r="R33" s="25" t="s">
        <v>97</v>
      </c>
      <c r="S33" s="25">
        <v>16.0</v>
      </c>
      <c r="T33" s="25">
        <v>146.0</v>
      </c>
      <c r="U33" s="27">
        <v>0.1379</v>
      </c>
      <c r="V33" s="25">
        <v>0.0</v>
      </c>
      <c r="W33" s="26">
        <v>0.0</v>
      </c>
      <c r="X33" s="25">
        <v>335.0</v>
      </c>
      <c r="Y33" s="27">
        <v>0.7631</v>
      </c>
      <c r="AC33" s="36" t="s">
        <v>79</v>
      </c>
      <c r="AD33" s="36">
        <v>13.0</v>
      </c>
      <c r="AE33" s="36" t="b">
        <f>B33=AC33</f>
        <v>1</v>
      </c>
    </row>
    <row r="34" ht="15.75" customHeight="1">
      <c r="A34" s="10" t="s">
        <v>81</v>
      </c>
      <c r="AC34" s="32" t="s">
        <v>79</v>
      </c>
      <c r="AD34" s="32">
        <v>16.0</v>
      </c>
      <c r="AE34" s="32" t="b">
        <f>H33=AC34</f>
        <v>1</v>
      </c>
    </row>
    <row r="35" ht="15.75" customHeight="1">
      <c r="A35" s="10" t="s">
        <v>84</v>
      </c>
      <c r="B35" s="4" t="s">
        <v>84</v>
      </c>
      <c r="C35" s="4" t="s">
        <v>82</v>
      </c>
      <c r="D35" s="4">
        <v>16.0</v>
      </c>
      <c r="E35" s="4">
        <v>247.0</v>
      </c>
      <c r="F35" s="4">
        <v>0.0</v>
      </c>
      <c r="G35" s="4">
        <v>67.0</v>
      </c>
      <c r="AC35" s="52" t="s">
        <v>79</v>
      </c>
      <c r="AD35" s="52">
        <v>16.0</v>
      </c>
      <c r="AE35" s="52" t="b">
        <f>Q33=AC35</f>
        <v>1</v>
      </c>
    </row>
    <row r="36" ht="15.75" customHeight="1">
      <c r="A36" s="10" t="s">
        <v>86</v>
      </c>
      <c r="AC36" s="41" t="s">
        <v>84</v>
      </c>
      <c r="AD36" s="41">
        <v>16.0</v>
      </c>
      <c r="AE36" s="41" t="b">
        <f>B35=AC36</f>
        <v>1</v>
      </c>
    </row>
    <row r="37" ht="15.75" customHeight="1">
      <c r="A37" s="10" t="s">
        <v>88</v>
      </c>
      <c r="B37" s="4" t="s">
        <v>88</v>
      </c>
      <c r="C37" s="4" t="s">
        <v>43</v>
      </c>
      <c r="D37" s="4">
        <v>7.0</v>
      </c>
      <c r="E37" s="4">
        <v>314.0</v>
      </c>
      <c r="F37" s="4">
        <v>0.0</v>
      </c>
      <c r="G37" s="4">
        <v>0.0</v>
      </c>
      <c r="AC37" s="37" t="s">
        <v>88</v>
      </c>
      <c r="AD37" s="37">
        <v>7.0</v>
      </c>
      <c r="AE37" s="37" t="b">
        <f>B37=AC37</f>
        <v>1</v>
      </c>
    </row>
    <row r="38" ht="15.75" customHeight="1">
      <c r="A38" s="10" t="s">
        <v>89</v>
      </c>
      <c r="B38" s="4" t="s">
        <v>89</v>
      </c>
      <c r="C38" s="4" t="s">
        <v>493</v>
      </c>
      <c r="D38" s="4">
        <v>2.0</v>
      </c>
      <c r="E38" s="4">
        <v>134.0</v>
      </c>
      <c r="F38" s="4">
        <v>0.0</v>
      </c>
      <c r="G38" s="4">
        <v>5.0</v>
      </c>
      <c r="AC38" s="49" t="s">
        <v>524</v>
      </c>
      <c r="AD38" s="49">
        <v>4.0</v>
      </c>
      <c r="AE38" s="49" t="b">
        <f>B42=AC38</f>
        <v>0</v>
      </c>
    </row>
    <row r="39" ht="15.75" customHeight="1">
      <c r="A39" s="10" t="s">
        <v>91</v>
      </c>
      <c r="AC39" s="52" t="s">
        <v>524</v>
      </c>
      <c r="AD39" s="52">
        <v>2.0</v>
      </c>
      <c r="AE39" s="52" t="str">
        <f t="shared" ref="AE39:AE41" si="9">#REF!=AC39</f>
        <v>#REF!</v>
      </c>
    </row>
    <row r="40" ht="15.75" customHeight="1">
      <c r="A40" s="10" t="s">
        <v>93</v>
      </c>
      <c r="AC40" s="39" t="s">
        <v>525</v>
      </c>
      <c r="AD40" s="39">
        <v>4.0</v>
      </c>
      <c r="AE40" s="39" t="str">
        <f t="shared" si="9"/>
        <v>#REF!</v>
      </c>
    </row>
    <row r="41" ht="15.75" customHeight="1">
      <c r="A41" s="10" t="s">
        <v>95</v>
      </c>
      <c r="AC41" s="54" t="s">
        <v>525</v>
      </c>
      <c r="AD41" s="54">
        <v>2.0</v>
      </c>
      <c r="AE41" s="54" t="str">
        <f t="shared" si="9"/>
        <v>#REF!</v>
      </c>
    </row>
    <row r="42" ht="15.75" customHeight="1">
      <c r="A42" s="10" t="s">
        <v>96</v>
      </c>
      <c r="AC42" s="41" t="s">
        <v>89</v>
      </c>
      <c r="AD42" s="41">
        <v>2.0</v>
      </c>
      <c r="AE42" s="41" t="b">
        <f>B38=AC42</f>
        <v>1</v>
      </c>
    </row>
    <row r="43" ht="15.75" customHeight="1">
      <c r="A43" s="10" t="s">
        <v>98</v>
      </c>
      <c r="B43" s="4" t="s">
        <v>98</v>
      </c>
      <c r="C43" s="4" t="s">
        <v>19</v>
      </c>
      <c r="D43" s="4">
        <v>9.0</v>
      </c>
      <c r="E43" s="4">
        <v>230.0</v>
      </c>
      <c r="F43" s="4">
        <v>0.0</v>
      </c>
      <c r="G43" s="4">
        <v>2.0</v>
      </c>
      <c r="AC43" s="43" t="s">
        <v>526</v>
      </c>
      <c r="AD43" s="43">
        <v>12.0</v>
      </c>
      <c r="AE43" s="43" t="str">
        <f t="shared" ref="AE43:AE45" si="10">#REF!=AC43</f>
        <v>#REF!</v>
      </c>
    </row>
    <row r="44" ht="15.75" customHeight="1">
      <c r="A44" s="10" t="s">
        <v>99</v>
      </c>
      <c r="B44" s="4" t="s">
        <v>99</v>
      </c>
      <c r="C44" s="4" t="s">
        <v>22</v>
      </c>
      <c r="D44" s="4">
        <f>7+6</f>
        <v>13</v>
      </c>
      <c r="F44" s="4">
        <f>205+97</f>
        <v>302</v>
      </c>
      <c r="G44" s="4">
        <f>60+62</f>
        <v>122</v>
      </c>
      <c r="H44" s="25" t="s">
        <v>99</v>
      </c>
      <c r="I44" s="25" t="s">
        <v>37</v>
      </c>
      <c r="J44" s="25">
        <v>16.0</v>
      </c>
      <c r="K44" s="25">
        <v>0.0</v>
      </c>
      <c r="L44" s="26">
        <v>0.0</v>
      </c>
      <c r="M44" s="25">
        <v>573.0</v>
      </c>
      <c r="N44" s="27">
        <v>0.5139</v>
      </c>
      <c r="O44" s="25">
        <v>67.0</v>
      </c>
      <c r="P44" s="27">
        <v>0.1496</v>
      </c>
      <c r="Q44" s="25" t="s">
        <v>99</v>
      </c>
      <c r="R44" s="25" t="s">
        <v>22</v>
      </c>
      <c r="S44" s="25">
        <v>7.0</v>
      </c>
      <c r="T44" s="25">
        <v>0.0</v>
      </c>
      <c r="U44" s="26">
        <v>0.0</v>
      </c>
      <c r="V44" s="25">
        <v>97.0</v>
      </c>
      <c r="W44" s="27">
        <v>0.0842</v>
      </c>
      <c r="X44" s="25">
        <v>60.0</v>
      </c>
      <c r="Y44" s="27">
        <v>0.129</v>
      </c>
      <c r="AC44" s="41" t="s">
        <v>526</v>
      </c>
      <c r="AD44" s="41">
        <v>1.0</v>
      </c>
      <c r="AE44" s="41" t="str">
        <f t="shared" si="10"/>
        <v>#REF!</v>
      </c>
    </row>
    <row r="45" ht="15.75" customHeight="1">
      <c r="A45" s="10" t="s">
        <v>101</v>
      </c>
      <c r="Q45" s="25" t="s">
        <v>99</v>
      </c>
      <c r="R45" s="25" t="s">
        <v>22</v>
      </c>
      <c r="S45" s="25">
        <v>6.0</v>
      </c>
      <c r="T45" s="25">
        <v>0.0</v>
      </c>
      <c r="U45" s="26">
        <v>0.0</v>
      </c>
      <c r="V45" s="25">
        <v>205.0</v>
      </c>
      <c r="W45" s="27">
        <v>0.178</v>
      </c>
      <c r="X45" s="25">
        <v>62.0</v>
      </c>
      <c r="Y45" s="27">
        <v>0.1255</v>
      </c>
      <c r="AC45" s="42" t="s">
        <v>527</v>
      </c>
      <c r="AD45" s="42">
        <v>13.0</v>
      </c>
      <c r="AE45" s="42" t="str">
        <f t="shared" si="10"/>
        <v>#REF!</v>
      </c>
    </row>
    <row r="46" ht="15.75" customHeight="1">
      <c r="A46" s="10" t="s">
        <v>103</v>
      </c>
      <c r="B46" s="4" t="s">
        <v>103</v>
      </c>
      <c r="C46" s="4" t="s">
        <v>43</v>
      </c>
      <c r="D46" s="4">
        <v>16.0</v>
      </c>
      <c r="E46" s="4">
        <v>487.0</v>
      </c>
      <c r="F46" s="4">
        <v>0.0</v>
      </c>
      <c r="G46" s="4">
        <v>83.0</v>
      </c>
      <c r="AC46" s="54" t="s">
        <v>527</v>
      </c>
      <c r="AD46" s="54">
        <v>16.0</v>
      </c>
      <c r="AE46" s="54" t="b">
        <f t="shared" ref="AE46:AE48" si="11">B50=AC46</f>
        <v>0</v>
      </c>
    </row>
    <row r="47" ht="15.75" customHeight="1">
      <c r="A47" s="10" t="s">
        <v>104</v>
      </c>
      <c r="B47" s="4" t="s">
        <v>104</v>
      </c>
      <c r="C47" s="4" t="s">
        <v>43</v>
      </c>
      <c r="D47" s="4">
        <f>6+9</f>
        <v>15</v>
      </c>
      <c r="E47" s="4">
        <f>58+340</f>
        <v>398</v>
      </c>
      <c r="F47" s="4">
        <v>0.0</v>
      </c>
      <c r="G47" s="4">
        <v>10.0</v>
      </c>
      <c r="H47" s="25" t="s">
        <v>104</v>
      </c>
      <c r="I47" s="25" t="s">
        <v>43</v>
      </c>
      <c r="J47" s="25">
        <v>9.0</v>
      </c>
      <c r="K47" s="25">
        <v>340.0</v>
      </c>
      <c r="L47" s="27">
        <v>0.3211</v>
      </c>
      <c r="M47" s="25">
        <v>0.0</v>
      </c>
      <c r="N47" s="26">
        <v>0.0</v>
      </c>
      <c r="O47" s="25">
        <v>0.0</v>
      </c>
      <c r="P47" s="26">
        <v>0.0</v>
      </c>
      <c r="S47" s="4">
        <f>7+6</f>
        <v>13</v>
      </c>
      <c r="V47" s="4">
        <f>205+97</f>
        <v>302</v>
      </c>
      <c r="X47" s="4">
        <f>60+62</f>
        <v>122</v>
      </c>
      <c r="AC47" s="39" t="s">
        <v>528</v>
      </c>
      <c r="AD47" s="39">
        <v>2.0</v>
      </c>
      <c r="AE47" s="39" t="b">
        <f t="shared" si="11"/>
        <v>0</v>
      </c>
    </row>
    <row r="48" ht="15.75" customHeight="1">
      <c r="A48" s="10" t="s">
        <v>106</v>
      </c>
      <c r="AC48" s="34" t="s">
        <v>528</v>
      </c>
      <c r="AD48" s="34">
        <v>7.0</v>
      </c>
      <c r="AE48" s="34" t="b">
        <f t="shared" si="11"/>
        <v>0</v>
      </c>
    </row>
    <row r="49" ht="15.75" customHeight="1">
      <c r="A49" s="10" t="s">
        <v>107</v>
      </c>
      <c r="B49" s="4" t="s">
        <v>107</v>
      </c>
      <c r="C49" s="4" t="s">
        <v>19</v>
      </c>
      <c r="D49" s="4">
        <v>11.0</v>
      </c>
      <c r="E49" s="4">
        <v>384.0</v>
      </c>
      <c r="F49" s="4">
        <v>0.0</v>
      </c>
      <c r="G49" s="4">
        <v>57.0</v>
      </c>
      <c r="AC49" s="32" t="s">
        <v>529</v>
      </c>
      <c r="AD49" s="32">
        <v>5.0</v>
      </c>
      <c r="AE49" s="32" t="str">
        <f>#REF!=AC49</f>
        <v>#REF!</v>
      </c>
    </row>
    <row r="50" ht="15.75" customHeight="1">
      <c r="A50" s="10" t="s">
        <v>108</v>
      </c>
      <c r="AC50" s="41" t="s">
        <v>529</v>
      </c>
      <c r="AD50" s="41">
        <v>9.0</v>
      </c>
      <c r="AE50" s="41" t="b">
        <f>B54=AC50</f>
        <v>0</v>
      </c>
    </row>
    <row r="51" ht="15.75" customHeight="1">
      <c r="A51" s="10" t="s">
        <v>110</v>
      </c>
      <c r="AC51" s="54" t="s">
        <v>98</v>
      </c>
      <c r="AD51" s="54">
        <v>9.0</v>
      </c>
      <c r="AE51" s="54" t="b">
        <f t="shared" ref="AE51:AE52" si="12">B43=AC51</f>
        <v>1</v>
      </c>
    </row>
    <row r="52" ht="15.75" customHeight="1">
      <c r="A52" s="10" t="s">
        <v>111</v>
      </c>
      <c r="AC52" s="57" t="s">
        <v>99</v>
      </c>
      <c r="AD52" s="57">
        <v>16.0</v>
      </c>
      <c r="AE52" s="57" t="b">
        <f t="shared" si="12"/>
        <v>1</v>
      </c>
    </row>
    <row r="53" ht="15.75" customHeight="1">
      <c r="A53" s="10" t="s">
        <v>113</v>
      </c>
      <c r="B53" s="4" t="s">
        <v>113</v>
      </c>
      <c r="C53" s="4" t="s">
        <v>19</v>
      </c>
      <c r="D53" s="4">
        <v>16.0</v>
      </c>
      <c r="E53" s="4">
        <v>531.0</v>
      </c>
      <c r="F53" s="4">
        <v>0.0</v>
      </c>
      <c r="G53" s="4">
        <v>124.0</v>
      </c>
      <c r="AC53" s="56" t="s">
        <v>99</v>
      </c>
      <c r="AD53" s="56">
        <v>16.0</v>
      </c>
      <c r="AE53" s="56" t="b">
        <f>H44=AC53</f>
        <v>1</v>
      </c>
    </row>
    <row r="54" ht="15.75" customHeight="1">
      <c r="A54" s="10" t="s">
        <v>115</v>
      </c>
      <c r="AC54" s="46" t="s">
        <v>99</v>
      </c>
      <c r="AD54" s="46">
        <v>7.0</v>
      </c>
      <c r="AE54" s="46" t="b">
        <f t="shared" ref="AE54:AE55" si="13">Q44=AC54</f>
        <v>1</v>
      </c>
    </row>
    <row r="55" ht="15.75" customHeight="1">
      <c r="A55" s="10" t="s">
        <v>116</v>
      </c>
      <c r="B55" s="4" t="s">
        <v>116</v>
      </c>
      <c r="C55" s="4" t="s">
        <v>489</v>
      </c>
      <c r="D55" s="4">
        <v>9.0</v>
      </c>
      <c r="E55" s="4">
        <v>0.0</v>
      </c>
      <c r="F55" s="4">
        <f>119+16</f>
        <v>135</v>
      </c>
      <c r="G55" s="4">
        <v>23.0</v>
      </c>
      <c r="H55" s="25" t="s">
        <v>116</v>
      </c>
      <c r="I55" s="25" t="s">
        <v>37</v>
      </c>
      <c r="J55" s="25">
        <v>1.0</v>
      </c>
      <c r="K55" s="25">
        <v>0.0</v>
      </c>
      <c r="L55" s="26">
        <v>0.0</v>
      </c>
      <c r="M55" s="25">
        <v>16.0</v>
      </c>
      <c r="N55" s="27">
        <v>0.0154</v>
      </c>
      <c r="O55" s="25">
        <v>2.0</v>
      </c>
      <c r="P55" s="27">
        <v>0.0045</v>
      </c>
      <c r="AC55" s="54" t="s">
        <v>99</v>
      </c>
      <c r="AD55" s="54">
        <v>6.0</v>
      </c>
      <c r="AE55" s="54" t="b">
        <f t="shared" si="13"/>
        <v>1</v>
      </c>
    </row>
    <row r="56" ht="15.75" customHeight="1">
      <c r="A56" s="10" t="s">
        <v>118</v>
      </c>
      <c r="B56" s="4" t="s">
        <v>118</v>
      </c>
      <c r="C56" s="4" t="s">
        <v>37</v>
      </c>
      <c r="D56" s="4">
        <v>15.0</v>
      </c>
      <c r="E56" s="4">
        <v>0.0</v>
      </c>
      <c r="F56" s="4">
        <v>364.0</v>
      </c>
      <c r="G56" s="4">
        <v>23.0</v>
      </c>
      <c r="AC56" s="32" t="s">
        <v>530</v>
      </c>
      <c r="AD56" s="32">
        <v>7.0</v>
      </c>
      <c r="AE56" s="32" t="str">
        <f t="shared" ref="AE56:AE59" si="14">#REF!=AC56</f>
        <v>#REF!</v>
      </c>
    </row>
    <row r="57" ht="15.75" customHeight="1">
      <c r="A57" s="10" t="s">
        <v>119</v>
      </c>
      <c r="AC57" s="33" t="s">
        <v>530</v>
      </c>
      <c r="AD57" s="33">
        <v>7.0</v>
      </c>
      <c r="AE57" s="33" t="str">
        <f t="shared" si="14"/>
        <v>#REF!</v>
      </c>
    </row>
    <row r="58" ht="15.75" customHeight="1">
      <c r="A58" s="10" t="s">
        <v>120</v>
      </c>
      <c r="AC58" s="42" t="s">
        <v>531</v>
      </c>
      <c r="AD58" s="42">
        <v>4.0</v>
      </c>
      <c r="AE58" s="42" t="str">
        <f t="shared" si="14"/>
        <v>#REF!</v>
      </c>
    </row>
    <row r="59" ht="15.75" customHeight="1">
      <c r="A59" s="10" t="s">
        <v>122</v>
      </c>
      <c r="B59" s="4" t="s">
        <v>122</v>
      </c>
      <c r="C59" s="4" t="s">
        <v>493</v>
      </c>
      <c r="D59" s="4">
        <v>16.0</v>
      </c>
      <c r="E59" s="4">
        <v>991.0</v>
      </c>
      <c r="F59" s="4">
        <v>0.0</v>
      </c>
      <c r="G59" s="4">
        <v>79.0</v>
      </c>
      <c r="AC59" s="34" t="s">
        <v>531</v>
      </c>
      <c r="AD59" s="34">
        <v>3.0</v>
      </c>
      <c r="AE59" s="34" t="str">
        <f t="shared" si="14"/>
        <v>#REF!</v>
      </c>
    </row>
    <row r="60" ht="15.75" customHeight="1">
      <c r="A60" s="10" t="s">
        <v>123</v>
      </c>
      <c r="AC60" s="49" t="s">
        <v>103</v>
      </c>
      <c r="AD60" s="49">
        <v>16.0</v>
      </c>
      <c r="AE60" s="49" t="b">
        <f t="shared" ref="AE60:AE61" si="15">B46=AC60</f>
        <v>1</v>
      </c>
    </row>
    <row r="61" ht="15.75" customHeight="1">
      <c r="A61" s="10" t="s">
        <v>125</v>
      </c>
      <c r="B61" s="4" t="s">
        <v>125</v>
      </c>
      <c r="C61" s="4" t="s">
        <v>52</v>
      </c>
      <c r="D61" s="4">
        <v>16.0</v>
      </c>
      <c r="E61" s="4">
        <v>0.0</v>
      </c>
      <c r="F61" s="4">
        <v>837.0</v>
      </c>
      <c r="G61" s="4">
        <v>151.0</v>
      </c>
      <c r="AC61" s="39" t="s">
        <v>104</v>
      </c>
      <c r="AD61" s="39">
        <v>6.0</v>
      </c>
      <c r="AE61" s="39" t="b">
        <f t="shared" si="15"/>
        <v>1</v>
      </c>
    </row>
    <row r="62" ht="15.75" customHeight="1">
      <c r="A62" s="10" t="s">
        <v>126</v>
      </c>
      <c r="B62" s="4" t="s">
        <v>126</v>
      </c>
      <c r="C62" s="4" t="s">
        <v>169</v>
      </c>
      <c r="D62" s="4">
        <v>15.0</v>
      </c>
      <c r="E62" s="4">
        <v>0.0</v>
      </c>
      <c r="F62" s="4">
        <v>614.0</v>
      </c>
      <c r="G62" s="4">
        <v>221.0</v>
      </c>
      <c r="AC62" s="52" t="s">
        <v>104</v>
      </c>
      <c r="AD62" s="52">
        <v>9.0</v>
      </c>
      <c r="AE62" s="52" t="b">
        <f>H47=AC62</f>
        <v>1</v>
      </c>
    </row>
    <row r="63" ht="15.75" customHeight="1">
      <c r="A63" s="10" t="s">
        <v>128</v>
      </c>
      <c r="B63" s="4" t="s">
        <v>128</v>
      </c>
      <c r="C63" s="4" t="s">
        <v>37</v>
      </c>
      <c r="D63" s="4">
        <v>4.0</v>
      </c>
      <c r="E63" s="4">
        <v>0.0</v>
      </c>
      <c r="F63" s="4">
        <v>104.0</v>
      </c>
      <c r="G63" s="4">
        <v>13.0</v>
      </c>
      <c r="AC63" s="40" t="s">
        <v>532</v>
      </c>
      <c r="AD63" s="40">
        <v>12.0</v>
      </c>
      <c r="AE63" s="40" t="str">
        <f t="shared" ref="AE63:AE64" si="16">#REF!=AC63</f>
        <v>#REF!</v>
      </c>
    </row>
    <row r="64" ht="15.75" customHeight="1">
      <c r="A64" s="10" t="s">
        <v>129</v>
      </c>
      <c r="AC64" s="52" t="s">
        <v>532</v>
      </c>
      <c r="AD64" s="52">
        <v>3.0</v>
      </c>
      <c r="AE64" s="52" t="str">
        <f t="shared" si="16"/>
        <v>#REF!</v>
      </c>
    </row>
    <row r="65" ht="15.75" customHeight="1">
      <c r="A65" s="10" t="s">
        <v>131</v>
      </c>
      <c r="AC65" s="36" t="s">
        <v>107</v>
      </c>
      <c r="AD65" s="36">
        <v>11.0</v>
      </c>
      <c r="AE65" s="36" t="b">
        <f>B49=AC65</f>
        <v>1</v>
      </c>
    </row>
    <row r="66" ht="15.75" customHeight="1">
      <c r="A66" s="10" t="s">
        <v>133</v>
      </c>
      <c r="B66" s="4" t="s">
        <v>133</v>
      </c>
      <c r="C66" s="4" t="s">
        <v>16</v>
      </c>
      <c r="D66" s="4">
        <v>13.0</v>
      </c>
      <c r="E66" s="4">
        <v>0.0</v>
      </c>
      <c r="F66" s="4">
        <v>731.0</v>
      </c>
      <c r="G66" s="4">
        <v>46.0</v>
      </c>
      <c r="AC66" s="54" t="s">
        <v>533</v>
      </c>
      <c r="AD66" s="54">
        <v>16.0</v>
      </c>
      <c r="AE66" s="54" t="b">
        <f>B53=AC66</f>
        <v>0</v>
      </c>
    </row>
    <row r="67" ht="15.75" customHeight="1">
      <c r="A67" s="10" t="s">
        <v>135</v>
      </c>
      <c r="B67" s="4" t="s">
        <v>135</v>
      </c>
      <c r="C67" s="4" t="s">
        <v>489</v>
      </c>
      <c r="D67" s="4">
        <v>15.0</v>
      </c>
      <c r="E67" s="4">
        <v>0.0</v>
      </c>
      <c r="F67" s="4">
        <v>548.0</v>
      </c>
      <c r="G67" s="4">
        <v>158.0</v>
      </c>
      <c r="AC67" s="47" t="s">
        <v>116</v>
      </c>
      <c r="AD67" s="47">
        <v>8.0</v>
      </c>
      <c r="AE67" s="47" t="b">
        <f>B55=AC67</f>
        <v>1</v>
      </c>
    </row>
    <row r="68" ht="15.75" customHeight="1">
      <c r="A68" s="10" t="s">
        <v>136</v>
      </c>
      <c r="B68" s="4" t="s">
        <v>136</v>
      </c>
      <c r="C68" s="4" t="s">
        <v>16</v>
      </c>
      <c r="D68" s="4">
        <v>15.0</v>
      </c>
      <c r="E68" s="4">
        <v>0.0</v>
      </c>
      <c r="F68" s="4">
        <v>959.0</v>
      </c>
      <c r="G68" s="4">
        <v>0.0</v>
      </c>
      <c r="AC68" s="49" t="s">
        <v>116</v>
      </c>
      <c r="AD68" s="49">
        <v>1.0</v>
      </c>
      <c r="AE68" s="49" t="b">
        <f>H55=AC68</f>
        <v>1</v>
      </c>
    </row>
    <row r="69" ht="15.75" customHeight="1">
      <c r="A69" s="10" t="s">
        <v>138</v>
      </c>
      <c r="B69" s="4" t="s">
        <v>138</v>
      </c>
      <c r="C69" s="4" t="s">
        <v>490</v>
      </c>
      <c r="D69" s="4">
        <v>16.0</v>
      </c>
      <c r="E69" s="4">
        <v>1055.0</v>
      </c>
      <c r="F69" s="4">
        <v>0.0</v>
      </c>
      <c r="G69" s="4">
        <v>65.0</v>
      </c>
      <c r="AC69" s="51" t="s">
        <v>118</v>
      </c>
      <c r="AD69" s="51">
        <v>15.0</v>
      </c>
      <c r="AE69" s="51" t="b">
        <f>B56=AC69</f>
        <v>1</v>
      </c>
    </row>
    <row r="70" ht="15.75" customHeight="1">
      <c r="A70" s="10" t="s">
        <v>140</v>
      </c>
      <c r="B70" s="4" t="s">
        <v>140</v>
      </c>
      <c r="C70" s="4" t="s">
        <v>489</v>
      </c>
      <c r="D70" s="4">
        <v>13.0</v>
      </c>
      <c r="E70" s="4">
        <v>0.0</v>
      </c>
      <c r="F70" s="4">
        <v>226.0</v>
      </c>
      <c r="G70" s="4">
        <v>206.0</v>
      </c>
      <c r="AC70" s="44" t="s">
        <v>534</v>
      </c>
      <c r="AD70" s="44">
        <v>3.0</v>
      </c>
      <c r="AE70" s="44" t="b">
        <f t="shared" ref="AE70:AE71" si="17">B74=AC70</f>
        <v>0</v>
      </c>
    </row>
    <row r="71" ht="15.75" customHeight="1">
      <c r="A71" s="10" t="s">
        <v>142</v>
      </c>
      <c r="AC71" s="53" t="s">
        <v>534</v>
      </c>
      <c r="AD71" s="53">
        <v>10.0</v>
      </c>
      <c r="AE71" s="53" t="b">
        <f t="shared" si="17"/>
        <v>0</v>
      </c>
    </row>
    <row r="72" ht="15.75" customHeight="1">
      <c r="A72" s="10" t="s">
        <v>144</v>
      </c>
      <c r="AC72" s="50" t="s">
        <v>122</v>
      </c>
      <c r="AD72" s="50">
        <v>16.0</v>
      </c>
      <c r="AE72" s="50" t="b">
        <f>B59=AC72</f>
        <v>1</v>
      </c>
    </row>
    <row r="73" ht="15.75" customHeight="1">
      <c r="A73" s="10" t="s">
        <v>146</v>
      </c>
      <c r="B73" s="4" t="s">
        <v>146</v>
      </c>
      <c r="C73" s="4" t="s">
        <v>19</v>
      </c>
      <c r="D73" s="4">
        <v>16.0</v>
      </c>
      <c r="E73" s="4">
        <v>1085.0</v>
      </c>
      <c r="F73" s="4">
        <v>0.0</v>
      </c>
      <c r="G73" s="4">
        <v>2.0</v>
      </c>
      <c r="AC73" s="36" t="s">
        <v>125</v>
      </c>
      <c r="AD73" s="36">
        <v>16.0</v>
      </c>
      <c r="AE73" s="36" t="b">
        <f t="shared" ref="AE73:AE75" si="18">B61=AC73</f>
        <v>1</v>
      </c>
    </row>
    <row r="74" ht="15.75" customHeight="1">
      <c r="A74" s="10" t="s">
        <v>147</v>
      </c>
      <c r="AC74" s="41" t="s">
        <v>126</v>
      </c>
      <c r="AD74" s="41">
        <v>15.0</v>
      </c>
      <c r="AE74" s="41" t="b">
        <f t="shared" si="18"/>
        <v>1</v>
      </c>
    </row>
    <row r="75" ht="15.75" customHeight="1">
      <c r="A75" s="10" t="s">
        <v>148</v>
      </c>
      <c r="AC75" s="52" t="s">
        <v>128</v>
      </c>
      <c r="AD75" s="52">
        <v>4.0</v>
      </c>
      <c r="AE75" s="52" t="b">
        <f t="shared" si="18"/>
        <v>1</v>
      </c>
    </row>
    <row r="76" ht="15.75" customHeight="1">
      <c r="A76" s="10" t="s">
        <v>150</v>
      </c>
      <c r="B76" s="4" t="s">
        <v>150</v>
      </c>
      <c r="C76" s="4" t="s">
        <v>43</v>
      </c>
      <c r="D76" s="4">
        <v>13.0</v>
      </c>
      <c r="E76" s="4">
        <v>101.0</v>
      </c>
      <c r="F76" s="4">
        <v>0.0</v>
      </c>
      <c r="G76" s="4">
        <v>134.0</v>
      </c>
      <c r="AC76" s="32" t="s">
        <v>535</v>
      </c>
      <c r="AD76" s="32">
        <v>2.0</v>
      </c>
      <c r="AE76" s="32" t="b">
        <f>B80=AC76</f>
        <v>0</v>
      </c>
    </row>
    <row r="77" ht="15.75" customHeight="1">
      <c r="A77" s="10" t="s">
        <v>152</v>
      </c>
      <c r="B77" s="4" t="s">
        <v>152</v>
      </c>
      <c r="C77" s="4" t="s">
        <v>16</v>
      </c>
      <c r="D77" s="4">
        <v>9.0</v>
      </c>
      <c r="E77" s="4">
        <v>0.0</v>
      </c>
      <c r="F77" s="4">
        <v>591.0</v>
      </c>
      <c r="G77" s="4">
        <v>67.0</v>
      </c>
      <c r="AC77" s="51" t="s">
        <v>535</v>
      </c>
      <c r="AD77" s="51">
        <v>6.0</v>
      </c>
      <c r="AE77" s="51" t="str">
        <f>#REF!=AC77</f>
        <v>#REF!</v>
      </c>
    </row>
    <row r="78" ht="15.75" customHeight="1">
      <c r="A78" s="10" t="s">
        <v>154</v>
      </c>
      <c r="B78" s="4" t="s">
        <v>154</v>
      </c>
      <c r="C78" s="4" t="s">
        <v>37</v>
      </c>
      <c r="D78" s="4">
        <v>16.0</v>
      </c>
      <c r="E78" s="4">
        <v>0.0</v>
      </c>
      <c r="F78" s="4">
        <v>664.0</v>
      </c>
      <c r="G78" s="4">
        <v>49.0</v>
      </c>
      <c r="AC78" s="40" t="s">
        <v>133</v>
      </c>
      <c r="AD78" s="40">
        <v>13.0</v>
      </c>
      <c r="AE78" s="40" t="b">
        <f t="shared" ref="AE78:AE82" si="19">B66=AC78</f>
        <v>1</v>
      </c>
    </row>
    <row r="79" ht="15.75" customHeight="1">
      <c r="A79" s="10" t="s">
        <v>155</v>
      </c>
      <c r="AC79" s="39" t="s">
        <v>135</v>
      </c>
      <c r="AD79" s="39">
        <v>15.0</v>
      </c>
      <c r="AE79" s="39" t="b">
        <f t="shared" si="19"/>
        <v>1</v>
      </c>
    </row>
    <row r="80" ht="15.75" customHeight="1">
      <c r="A80" s="10" t="s">
        <v>156</v>
      </c>
      <c r="AC80" s="58" t="s">
        <v>136</v>
      </c>
      <c r="AD80" s="58">
        <v>15.0</v>
      </c>
      <c r="AE80" s="58" t="b">
        <f t="shared" si="19"/>
        <v>1</v>
      </c>
    </row>
    <row r="81" ht="15.75" customHeight="1">
      <c r="A81" s="10" t="s">
        <v>158</v>
      </c>
      <c r="B81" s="4" t="s">
        <v>158</v>
      </c>
      <c r="C81" s="4" t="s">
        <v>97</v>
      </c>
      <c r="D81" s="4">
        <v>14.0</v>
      </c>
      <c r="E81" s="4">
        <v>701.0</v>
      </c>
      <c r="F81" s="4">
        <v>0.0</v>
      </c>
      <c r="G81" s="4">
        <v>57.0</v>
      </c>
      <c r="AC81" s="39" t="s">
        <v>536</v>
      </c>
      <c r="AD81" s="39">
        <v>16.0</v>
      </c>
      <c r="AE81" s="39" t="b">
        <f t="shared" si="19"/>
        <v>0</v>
      </c>
    </row>
    <row r="82" ht="15.75" customHeight="1">
      <c r="A82" s="10" t="s">
        <v>160</v>
      </c>
      <c r="B82" s="4" t="s">
        <v>160</v>
      </c>
      <c r="C82" s="4" t="s">
        <v>161</v>
      </c>
      <c r="D82" s="4">
        <v>16.0</v>
      </c>
      <c r="E82" s="4">
        <v>0.0</v>
      </c>
      <c r="F82" s="4">
        <v>0.0</v>
      </c>
      <c r="G82" s="4">
        <v>173.0</v>
      </c>
      <c r="AC82" s="41" t="s">
        <v>140</v>
      </c>
      <c r="AD82" s="41">
        <v>13.0</v>
      </c>
      <c r="AE82" s="41" t="b">
        <f t="shared" si="19"/>
        <v>1</v>
      </c>
    </row>
    <row r="83" ht="15.75" customHeight="1">
      <c r="A83" s="10" t="s">
        <v>162</v>
      </c>
      <c r="B83" s="4" t="s">
        <v>162</v>
      </c>
      <c r="C83" s="4" t="s">
        <v>16</v>
      </c>
      <c r="D83" s="4">
        <v>3.0</v>
      </c>
      <c r="E83" s="4">
        <v>0.0</v>
      </c>
      <c r="F83" s="4">
        <v>84.0</v>
      </c>
      <c r="G83" s="4">
        <v>33.0</v>
      </c>
      <c r="H83" s="44" t="s">
        <v>162</v>
      </c>
      <c r="I83" s="44" t="s">
        <v>16</v>
      </c>
      <c r="J83" s="44">
        <v>3.0</v>
      </c>
      <c r="K83" s="44">
        <v>0.0</v>
      </c>
      <c r="L83" s="59">
        <v>0.0</v>
      </c>
      <c r="M83" s="44">
        <v>2.0</v>
      </c>
      <c r="N83" s="60">
        <v>0.0018</v>
      </c>
      <c r="O83" s="44">
        <v>20.0</v>
      </c>
      <c r="P83" s="60">
        <v>0.0444</v>
      </c>
      <c r="AC83" s="36" t="s">
        <v>537</v>
      </c>
      <c r="AD83" s="36">
        <v>16.0</v>
      </c>
      <c r="AE83" s="36" t="b">
        <f>B87=AC83</f>
        <v>0</v>
      </c>
    </row>
    <row r="84" ht="15.75" customHeight="1">
      <c r="A84" s="10" t="s">
        <v>163</v>
      </c>
      <c r="AC84" s="36" t="s">
        <v>538</v>
      </c>
      <c r="AD84" s="36">
        <v>16.0</v>
      </c>
      <c r="AE84" s="36" t="str">
        <f>#REF!=AC84</f>
        <v>#REF!</v>
      </c>
    </row>
    <row r="85" ht="15.75" customHeight="1">
      <c r="A85" s="10" t="s">
        <v>165</v>
      </c>
      <c r="AC85" s="43" t="s">
        <v>146</v>
      </c>
      <c r="AD85" s="43">
        <v>16.0</v>
      </c>
      <c r="AE85" s="43" t="b">
        <f>B73=AC85</f>
        <v>1</v>
      </c>
    </row>
    <row r="86" ht="15.75" customHeight="1">
      <c r="A86" s="10" t="s">
        <v>166</v>
      </c>
      <c r="B86" s="4" t="s">
        <v>166</v>
      </c>
      <c r="C86" s="4" t="s">
        <v>493</v>
      </c>
      <c r="D86" s="4">
        <v>15.0</v>
      </c>
      <c r="E86" s="4">
        <v>787.0</v>
      </c>
      <c r="F86" s="4">
        <v>0.0</v>
      </c>
      <c r="G86" s="4">
        <v>82.0</v>
      </c>
      <c r="AC86" s="35" t="s">
        <v>150</v>
      </c>
      <c r="AD86" s="35">
        <v>13.0</v>
      </c>
      <c r="AE86" s="35" t="b">
        <f>B76=AC86</f>
        <v>1</v>
      </c>
    </row>
    <row r="87" ht="15.75" customHeight="1">
      <c r="A87" s="10" t="s">
        <v>168</v>
      </c>
      <c r="AC87" s="41" t="s">
        <v>539</v>
      </c>
      <c r="AD87" s="41">
        <v>4.0</v>
      </c>
      <c r="AE87" s="41" t="str">
        <f>#REF!=AC87</f>
        <v>#REF!</v>
      </c>
    </row>
    <row r="88" ht="15.75" customHeight="1">
      <c r="A88" s="10" t="s">
        <v>170</v>
      </c>
      <c r="B88" s="4" t="s">
        <v>170</v>
      </c>
      <c r="C88" s="4" t="s">
        <v>43</v>
      </c>
      <c r="D88" s="4">
        <v>5.0</v>
      </c>
      <c r="E88" s="4">
        <v>166.0</v>
      </c>
      <c r="F88" s="4">
        <v>0.0</v>
      </c>
      <c r="G88" s="4">
        <v>0.0</v>
      </c>
      <c r="AC88" s="50" t="s">
        <v>539</v>
      </c>
      <c r="AD88" s="50">
        <v>2.0</v>
      </c>
      <c r="AE88" s="50" t="b">
        <f>B92=AC88</f>
        <v>0</v>
      </c>
    </row>
    <row r="89" ht="15.75" customHeight="1">
      <c r="A89" s="10" t="s">
        <v>171</v>
      </c>
      <c r="AC89" s="38" t="s">
        <v>152</v>
      </c>
      <c r="AD89" s="38">
        <v>9.0</v>
      </c>
      <c r="AE89" s="38" t="b">
        <f t="shared" ref="AE89:AE90" si="20">B77=AC89</f>
        <v>1</v>
      </c>
    </row>
    <row r="90" ht="15.75" customHeight="1">
      <c r="A90" s="10" t="s">
        <v>173</v>
      </c>
      <c r="B90" s="4" t="s">
        <v>173</v>
      </c>
      <c r="C90" s="4" t="s">
        <v>490</v>
      </c>
      <c r="D90" s="4">
        <v>13.0</v>
      </c>
      <c r="E90" s="4">
        <v>76.0</v>
      </c>
      <c r="F90" s="4">
        <v>0.0</v>
      </c>
      <c r="G90" s="4">
        <v>61.0</v>
      </c>
      <c r="AC90" s="40" t="s">
        <v>154</v>
      </c>
      <c r="AD90" s="40">
        <v>16.0</v>
      </c>
      <c r="AE90" s="40" t="b">
        <f t="shared" si="20"/>
        <v>1</v>
      </c>
    </row>
    <row r="91" ht="15.75" customHeight="1">
      <c r="A91" s="10" t="s">
        <v>174</v>
      </c>
      <c r="B91" s="4" t="s">
        <v>174</v>
      </c>
      <c r="C91" s="4" t="s">
        <v>490</v>
      </c>
      <c r="D91" s="4">
        <v>16.0</v>
      </c>
      <c r="E91" s="4">
        <v>1022.0</v>
      </c>
      <c r="F91" s="4">
        <v>0.0</v>
      </c>
      <c r="G91" s="4">
        <v>75.0</v>
      </c>
      <c r="AC91" s="46" t="s">
        <v>158</v>
      </c>
      <c r="AD91" s="46">
        <v>14.0</v>
      </c>
      <c r="AE91" s="46" t="b">
        <f>B81=AC91</f>
        <v>1</v>
      </c>
    </row>
    <row r="92" ht="15.75" customHeight="1">
      <c r="A92" s="10" t="s">
        <v>176</v>
      </c>
      <c r="AC92" s="47" t="s">
        <v>540</v>
      </c>
      <c r="AD92" s="47">
        <v>4.0</v>
      </c>
      <c r="AE92" s="47" t="b">
        <f t="shared" ref="AE92:AE93" si="21">B96=AC92</f>
        <v>0</v>
      </c>
    </row>
    <row r="93" ht="15.75" customHeight="1">
      <c r="A93" s="10" t="s">
        <v>178</v>
      </c>
      <c r="B93" s="4" t="s">
        <v>178</v>
      </c>
      <c r="C93" s="4" t="s">
        <v>52</v>
      </c>
      <c r="D93" s="4">
        <v>10.0</v>
      </c>
      <c r="E93" s="4">
        <v>0.0</v>
      </c>
      <c r="F93" s="4">
        <v>744.0</v>
      </c>
      <c r="G93" s="4">
        <v>64.0</v>
      </c>
      <c r="AC93" s="43" t="s">
        <v>540</v>
      </c>
      <c r="AD93" s="43">
        <v>9.0</v>
      </c>
      <c r="AE93" s="43" t="b">
        <f t="shared" si="21"/>
        <v>0</v>
      </c>
    </row>
    <row r="94" ht="15.75" customHeight="1">
      <c r="A94" s="10" t="s">
        <v>179</v>
      </c>
      <c r="AC94" s="55" t="s">
        <v>541</v>
      </c>
      <c r="AD94" s="55">
        <v>9.0</v>
      </c>
      <c r="AE94" s="55" t="str">
        <f t="shared" ref="AE94:AE95" si="22">#REF!=AC94</f>
        <v>#REF!</v>
      </c>
    </row>
    <row r="95" ht="15.75" customHeight="1">
      <c r="A95" s="10" t="s">
        <v>181</v>
      </c>
      <c r="AC95" s="41" t="s">
        <v>541</v>
      </c>
      <c r="AD95" s="41">
        <v>1.0</v>
      </c>
      <c r="AE95" s="41" t="str">
        <f t="shared" si="22"/>
        <v>#REF!</v>
      </c>
    </row>
    <row r="96" ht="15.75" customHeight="1">
      <c r="A96" s="10" t="s">
        <v>182</v>
      </c>
      <c r="AC96" s="49" t="s">
        <v>160</v>
      </c>
      <c r="AD96" s="49">
        <v>16.0</v>
      </c>
      <c r="AE96" s="49" t="b">
        <f t="shared" ref="AE96:AE97" si="23">B82=AC96</f>
        <v>1</v>
      </c>
    </row>
    <row r="97" ht="15.75" customHeight="1">
      <c r="A97" s="10" t="s">
        <v>183</v>
      </c>
      <c r="AC97" s="35" t="s">
        <v>162</v>
      </c>
      <c r="AD97" s="35">
        <v>3.0</v>
      </c>
      <c r="AE97" s="35" t="b">
        <f t="shared" si="23"/>
        <v>1</v>
      </c>
    </row>
    <row r="98" ht="15.75" customHeight="1">
      <c r="A98" s="10" t="s">
        <v>185</v>
      </c>
      <c r="B98" s="4" t="s">
        <v>185</v>
      </c>
      <c r="C98" s="4" t="s">
        <v>97</v>
      </c>
      <c r="D98" s="4">
        <v>16.0</v>
      </c>
      <c r="E98" s="4">
        <v>167.0</v>
      </c>
      <c r="F98" s="4">
        <v>0.0</v>
      </c>
      <c r="G98" s="4">
        <v>160.0</v>
      </c>
      <c r="AC98" s="44" t="s">
        <v>162</v>
      </c>
      <c r="AD98" s="44">
        <v>3.0</v>
      </c>
      <c r="AE98" s="44" t="b">
        <f>H83=AC98</f>
        <v>1</v>
      </c>
    </row>
    <row r="99" ht="15.75" customHeight="1">
      <c r="A99" s="10" t="s">
        <v>187</v>
      </c>
      <c r="B99" s="4" t="s">
        <v>187</v>
      </c>
      <c r="C99" s="4" t="s">
        <v>61</v>
      </c>
      <c r="D99" s="4">
        <v>2.0</v>
      </c>
      <c r="E99" s="4">
        <v>33.0</v>
      </c>
      <c r="F99" s="4">
        <v>0.0</v>
      </c>
      <c r="G99" s="4">
        <v>0.0</v>
      </c>
      <c r="AC99" s="36" t="s">
        <v>166</v>
      </c>
      <c r="AD99" s="36">
        <v>15.0</v>
      </c>
      <c r="AE99" s="36" t="b">
        <f>B86=AC99</f>
        <v>1</v>
      </c>
    </row>
    <row r="100" ht="15.75" customHeight="1">
      <c r="A100" s="10" t="s">
        <v>189</v>
      </c>
      <c r="AC100" s="39" t="s">
        <v>170</v>
      </c>
      <c r="AD100" s="39">
        <v>5.0</v>
      </c>
      <c r="AE100" s="39" t="b">
        <f>B88=AC100</f>
        <v>1</v>
      </c>
    </row>
    <row r="101" ht="15.75" customHeight="1">
      <c r="A101" s="10" t="s">
        <v>191</v>
      </c>
      <c r="B101" s="4" t="s">
        <v>191</v>
      </c>
      <c r="C101" s="4" t="s">
        <v>489</v>
      </c>
      <c r="D101" s="4">
        <v>15.0</v>
      </c>
      <c r="E101" s="4">
        <v>0.0</v>
      </c>
      <c r="F101" s="4">
        <v>584.0</v>
      </c>
      <c r="G101" s="4">
        <v>73.0</v>
      </c>
      <c r="AC101" s="57" t="s">
        <v>173</v>
      </c>
      <c r="AD101" s="57">
        <v>13.0</v>
      </c>
      <c r="AE101" s="57" t="b">
        <f t="shared" ref="AE101:AE102" si="24">B90=AC101</f>
        <v>1</v>
      </c>
    </row>
    <row r="102" ht="15.75" customHeight="1">
      <c r="A102" s="10" t="s">
        <v>193</v>
      </c>
      <c r="B102" s="4" t="s">
        <v>193</v>
      </c>
      <c r="C102" s="4" t="s">
        <v>43</v>
      </c>
      <c r="D102" s="4">
        <v>10.0</v>
      </c>
      <c r="E102" s="4">
        <v>394.0</v>
      </c>
      <c r="F102" s="4">
        <v>0.0</v>
      </c>
      <c r="G102" s="4">
        <v>0.0</v>
      </c>
      <c r="AC102" s="56" t="s">
        <v>174</v>
      </c>
      <c r="AD102" s="56">
        <v>16.0</v>
      </c>
      <c r="AE102" s="56" t="b">
        <f t="shared" si="24"/>
        <v>1</v>
      </c>
    </row>
    <row r="103" ht="15.75" customHeight="1">
      <c r="A103" s="10" t="s">
        <v>195</v>
      </c>
      <c r="AC103" s="54" t="s">
        <v>178</v>
      </c>
      <c r="AD103" s="54">
        <v>10.0</v>
      </c>
      <c r="AE103" s="54" t="b">
        <f>B93=AC103</f>
        <v>1</v>
      </c>
    </row>
    <row r="104" ht="15.75" customHeight="1">
      <c r="A104" s="10" t="s">
        <v>196</v>
      </c>
      <c r="AC104" s="57" t="s">
        <v>185</v>
      </c>
      <c r="AD104" s="57">
        <v>16.0</v>
      </c>
      <c r="AE104" s="57" t="b">
        <f t="shared" ref="AE104:AE105" si="25">B98=AC104</f>
        <v>1</v>
      </c>
    </row>
    <row r="105" ht="15.75" customHeight="1">
      <c r="A105" s="10" t="s">
        <v>197</v>
      </c>
      <c r="B105" s="4" t="s">
        <v>197</v>
      </c>
      <c r="C105" s="4" t="s">
        <v>82</v>
      </c>
      <c r="D105" s="4">
        <v>7.0</v>
      </c>
      <c r="E105" s="4">
        <v>488.0</v>
      </c>
      <c r="F105" s="4">
        <v>0.0</v>
      </c>
      <c r="G105" s="4">
        <v>0.0</v>
      </c>
      <c r="AC105" s="49" t="s">
        <v>187</v>
      </c>
      <c r="AD105" s="49">
        <v>2.0</v>
      </c>
      <c r="AE105" s="49" t="b">
        <f t="shared" si="25"/>
        <v>1</v>
      </c>
    </row>
    <row r="106" ht="15.75" customHeight="1">
      <c r="A106" s="10" t="s">
        <v>199</v>
      </c>
      <c r="B106" s="4" t="s">
        <v>199</v>
      </c>
      <c r="C106" s="4" t="s">
        <v>169</v>
      </c>
      <c r="D106" s="4">
        <v>13.0</v>
      </c>
      <c r="E106" s="4">
        <v>8.0</v>
      </c>
      <c r="F106" s="4">
        <v>555.0</v>
      </c>
      <c r="G106" s="4">
        <v>127.0</v>
      </c>
      <c r="AC106" s="54" t="s">
        <v>191</v>
      </c>
      <c r="AD106" s="54">
        <v>15.0</v>
      </c>
      <c r="AE106" s="54" t="b">
        <f t="shared" ref="AE106:AE107" si="26">B101=AC106</f>
        <v>1</v>
      </c>
    </row>
    <row r="107" ht="15.75" customHeight="1">
      <c r="A107" s="10" t="s">
        <v>201</v>
      </c>
      <c r="AC107" s="33" t="s">
        <v>193</v>
      </c>
      <c r="AD107" s="33">
        <v>10.0</v>
      </c>
      <c r="AE107" s="33" t="b">
        <f t="shared" si="26"/>
        <v>1</v>
      </c>
    </row>
    <row r="108" ht="15.75" customHeight="1">
      <c r="A108" s="10" t="s">
        <v>202</v>
      </c>
      <c r="AC108" s="39" t="s">
        <v>197</v>
      </c>
      <c r="AD108" s="39">
        <v>7.0</v>
      </c>
      <c r="AE108" s="39" t="b">
        <f t="shared" ref="AE108:AE109" si="27">B105=AC108</f>
        <v>1</v>
      </c>
    </row>
    <row r="109" ht="15.75" customHeight="1">
      <c r="A109" s="10" t="s">
        <v>204</v>
      </c>
      <c r="B109" s="4" t="s">
        <v>204</v>
      </c>
      <c r="C109" s="4" t="s">
        <v>16</v>
      </c>
      <c r="D109" s="4">
        <v>15.0</v>
      </c>
      <c r="E109" s="4">
        <v>0.0</v>
      </c>
      <c r="F109" s="4">
        <v>921.0</v>
      </c>
      <c r="G109" s="4">
        <v>90.0</v>
      </c>
      <c r="AC109" s="57" t="s">
        <v>199</v>
      </c>
      <c r="AD109" s="57">
        <v>13.0</v>
      </c>
      <c r="AE109" s="57" t="b">
        <f t="shared" si="27"/>
        <v>1</v>
      </c>
    </row>
    <row r="110" ht="15.75" customHeight="1">
      <c r="A110" s="10" t="s">
        <v>205</v>
      </c>
      <c r="AC110" s="47" t="s">
        <v>204</v>
      </c>
      <c r="AD110" s="47">
        <v>15.0</v>
      </c>
      <c r="AE110" s="47" t="b">
        <f>B109=AC110</f>
        <v>1</v>
      </c>
    </row>
    <row r="111" ht="15.75" customHeight="1">
      <c r="A111" s="10" t="s">
        <v>207</v>
      </c>
      <c r="B111" s="4" t="s">
        <v>207</v>
      </c>
      <c r="C111" s="4" t="s">
        <v>489</v>
      </c>
      <c r="D111" s="4">
        <f>8+7</f>
        <v>15</v>
      </c>
      <c r="E111" s="4">
        <v>0.0</v>
      </c>
      <c r="F111" s="4">
        <f>542+438</f>
        <v>980</v>
      </c>
      <c r="G111" s="4">
        <f>6+24</f>
        <v>30</v>
      </c>
      <c r="H111" s="25" t="s">
        <v>207</v>
      </c>
      <c r="I111" s="25" t="s">
        <v>489</v>
      </c>
      <c r="J111" s="25">
        <v>7.0</v>
      </c>
      <c r="K111" s="25">
        <v>0.0</v>
      </c>
      <c r="L111" s="26">
        <v>0.0</v>
      </c>
      <c r="M111" s="25">
        <v>438.0</v>
      </c>
      <c r="N111" s="27">
        <v>0.4199</v>
      </c>
      <c r="O111" s="25">
        <v>24.0</v>
      </c>
      <c r="P111" s="27">
        <v>0.0536</v>
      </c>
      <c r="AC111" s="47" t="s">
        <v>207</v>
      </c>
      <c r="AD111" s="47">
        <v>8.0</v>
      </c>
      <c r="AE111" s="47" t="b">
        <f>B111=AC111</f>
        <v>1</v>
      </c>
    </row>
    <row r="112" ht="15.75" customHeight="1">
      <c r="A112" s="10" t="s">
        <v>209</v>
      </c>
      <c r="AC112" s="52" t="s">
        <v>207</v>
      </c>
      <c r="AD112" s="52">
        <v>7.0</v>
      </c>
      <c r="AE112" s="52" t="b">
        <f>H111=AC112</f>
        <v>1</v>
      </c>
    </row>
    <row r="113" ht="15.75" customHeight="1">
      <c r="A113" s="10" t="s">
        <v>211</v>
      </c>
      <c r="B113" s="4" t="s">
        <v>211</v>
      </c>
      <c r="C113" s="4" t="s">
        <v>489</v>
      </c>
      <c r="D113" s="4">
        <v>14.0</v>
      </c>
      <c r="E113" s="4">
        <v>0.0</v>
      </c>
      <c r="F113" s="4">
        <v>474.0</v>
      </c>
      <c r="G113" s="4">
        <v>32.0</v>
      </c>
      <c r="AC113" s="56" t="s">
        <v>542</v>
      </c>
      <c r="AD113" s="56">
        <v>7.0</v>
      </c>
      <c r="AE113" s="56" t="str">
        <f t="shared" ref="AE113:AE114" si="28">#REF!=AC113</f>
        <v>#REF!</v>
      </c>
    </row>
    <row r="114" ht="15.75" customHeight="1">
      <c r="A114" s="10" t="s">
        <v>212</v>
      </c>
      <c r="AC114" s="49" t="s">
        <v>542</v>
      </c>
      <c r="AD114" s="49">
        <v>9.0</v>
      </c>
      <c r="AE114" s="49" t="str">
        <f t="shared" si="28"/>
        <v>#REF!</v>
      </c>
    </row>
    <row r="115" ht="15.75" customHeight="1">
      <c r="A115" s="10" t="s">
        <v>213</v>
      </c>
      <c r="AC115" s="36" t="s">
        <v>211</v>
      </c>
      <c r="AD115" s="36">
        <v>14.0</v>
      </c>
      <c r="AE115" s="36" t="b">
        <f>B113=AC115</f>
        <v>1</v>
      </c>
    </row>
    <row r="116" ht="15.75" customHeight="1">
      <c r="A116" s="10" t="s">
        <v>215</v>
      </c>
      <c r="AC116" s="46" t="s">
        <v>218</v>
      </c>
      <c r="AD116" s="46">
        <v>9.0</v>
      </c>
      <c r="AE116" s="46" t="b">
        <f>B118=AC116</f>
        <v>1</v>
      </c>
    </row>
    <row r="117" ht="15.75" customHeight="1">
      <c r="A117" s="10" t="s">
        <v>217</v>
      </c>
      <c r="AC117" s="36" t="s">
        <v>543</v>
      </c>
      <c r="AD117" s="36">
        <v>2.0</v>
      </c>
      <c r="AE117" s="36" t="b">
        <f t="shared" ref="AE117:AE118" si="29">B121=AC117</f>
        <v>0</v>
      </c>
    </row>
    <row r="118" ht="15.75" customHeight="1">
      <c r="A118" s="10" t="s">
        <v>218</v>
      </c>
      <c r="B118" s="4" t="s">
        <v>218</v>
      </c>
      <c r="C118" s="4" t="s">
        <v>489</v>
      </c>
      <c r="D118" s="4">
        <v>9.0</v>
      </c>
      <c r="E118" s="4">
        <v>0.0</v>
      </c>
      <c r="F118" s="4">
        <v>371.0</v>
      </c>
      <c r="G118" s="4">
        <v>7.0</v>
      </c>
      <c r="AC118" s="49" t="s">
        <v>543</v>
      </c>
      <c r="AD118" s="49">
        <v>4.0</v>
      </c>
      <c r="AE118" s="49" t="b">
        <f t="shared" si="29"/>
        <v>0</v>
      </c>
    </row>
    <row r="119" ht="15.75" customHeight="1">
      <c r="A119" s="10" t="s">
        <v>220</v>
      </c>
      <c r="AC119" s="55" t="s">
        <v>544</v>
      </c>
      <c r="AD119" s="55">
        <v>4.0</v>
      </c>
      <c r="AE119" s="55" t="str">
        <f t="shared" ref="AE119:AE124" si="30">#REF!=AC119</f>
        <v>#REF!</v>
      </c>
    </row>
    <row r="120" ht="15.75" customHeight="1">
      <c r="A120" s="10" t="s">
        <v>221</v>
      </c>
      <c r="AC120" s="54" t="s">
        <v>544</v>
      </c>
      <c r="AD120" s="54">
        <v>2.0</v>
      </c>
      <c r="AE120" s="54" t="str">
        <f t="shared" si="30"/>
        <v>#REF!</v>
      </c>
    </row>
    <row r="121" ht="15.75" customHeight="1">
      <c r="A121" s="10" t="s">
        <v>223</v>
      </c>
      <c r="AC121" s="47" t="s">
        <v>545</v>
      </c>
      <c r="AD121" s="47">
        <v>16.0</v>
      </c>
      <c r="AE121" s="47" t="str">
        <f t="shared" si="30"/>
        <v>#REF!</v>
      </c>
    </row>
    <row r="122" ht="15.75" customHeight="1">
      <c r="A122" s="10" t="s">
        <v>224</v>
      </c>
      <c r="AC122" s="39" t="s">
        <v>546</v>
      </c>
      <c r="AD122" s="39">
        <v>16.0</v>
      </c>
      <c r="AE122" s="39" t="str">
        <f t="shared" si="30"/>
        <v>#REF!</v>
      </c>
    </row>
    <row r="123" ht="15.75" customHeight="1">
      <c r="A123" s="10" t="s">
        <v>225</v>
      </c>
      <c r="B123" s="4" t="s">
        <v>225</v>
      </c>
      <c r="C123" s="4" t="s">
        <v>22</v>
      </c>
      <c r="D123" s="4">
        <v>9.0</v>
      </c>
      <c r="E123" s="4">
        <v>0.0</v>
      </c>
      <c r="F123" s="4">
        <f>176+33</f>
        <v>209</v>
      </c>
      <c r="G123" s="4">
        <v>13.0</v>
      </c>
      <c r="H123" s="25" t="s">
        <v>225</v>
      </c>
      <c r="I123" s="25" t="s">
        <v>22</v>
      </c>
      <c r="J123" s="25">
        <v>2.0</v>
      </c>
      <c r="K123" s="25">
        <v>0.0</v>
      </c>
      <c r="L123" s="26">
        <v>0.0</v>
      </c>
      <c r="M123" s="25">
        <v>33.0</v>
      </c>
      <c r="N123" s="27">
        <v>0.0306</v>
      </c>
      <c r="O123" s="25">
        <v>0.0</v>
      </c>
      <c r="P123" s="26">
        <v>0.0</v>
      </c>
      <c r="AC123" s="47" t="s">
        <v>547</v>
      </c>
      <c r="AD123" s="47">
        <v>1.0</v>
      </c>
      <c r="AE123" s="47" t="str">
        <f t="shared" si="30"/>
        <v>#REF!</v>
      </c>
    </row>
    <row r="124" ht="15.75" customHeight="1">
      <c r="A124" s="10" t="s">
        <v>226</v>
      </c>
      <c r="AC124" s="34" t="s">
        <v>547</v>
      </c>
      <c r="AD124" s="34">
        <v>5.0</v>
      </c>
      <c r="AE124" s="34" t="str">
        <f t="shared" si="30"/>
        <v>#REF!</v>
      </c>
    </row>
    <row r="125" ht="15.75" customHeight="1">
      <c r="A125" s="10" t="s">
        <v>228</v>
      </c>
      <c r="B125" s="4" t="s">
        <v>228</v>
      </c>
      <c r="C125" s="4" t="s">
        <v>490</v>
      </c>
      <c r="D125" s="4">
        <v>16.0</v>
      </c>
      <c r="E125" s="4">
        <v>646.0</v>
      </c>
      <c r="F125" s="4">
        <v>0.0</v>
      </c>
      <c r="G125" s="4">
        <v>78.0</v>
      </c>
      <c r="AC125" s="34" t="s">
        <v>225</v>
      </c>
      <c r="AD125" s="34">
        <v>7.0</v>
      </c>
      <c r="AE125" s="34" t="b">
        <f>B123=AC125</f>
        <v>1</v>
      </c>
    </row>
    <row r="126" ht="15.75" customHeight="1">
      <c r="A126" s="10" t="s">
        <v>229</v>
      </c>
      <c r="B126" s="4" t="s">
        <v>229</v>
      </c>
      <c r="C126" s="4" t="s">
        <v>169</v>
      </c>
      <c r="D126" s="4">
        <v>16.0</v>
      </c>
      <c r="E126" s="4">
        <v>0.0</v>
      </c>
      <c r="F126" s="4">
        <v>1070.0</v>
      </c>
      <c r="G126" s="4">
        <v>140.0</v>
      </c>
      <c r="AC126" s="52" t="s">
        <v>225</v>
      </c>
      <c r="AD126" s="52">
        <v>2.0</v>
      </c>
      <c r="AE126" s="52" t="b">
        <f>H123=AC126</f>
        <v>1</v>
      </c>
    </row>
    <row r="127" ht="15.75" customHeight="1">
      <c r="A127" s="10" t="s">
        <v>231</v>
      </c>
      <c r="AC127" s="37" t="s">
        <v>548</v>
      </c>
      <c r="AD127" s="37">
        <v>8.0</v>
      </c>
      <c r="AE127" s="37" t="b">
        <f t="shared" ref="AE127:AE128" si="31">B140=AC127</f>
        <v>0</v>
      </c>
    </row>
    <row r="128" ht="15.75" customHeight="1">
      <c r="A128" s="10" t="s">
        <v>232</v>
      </c>
      <c r="B128" s="4" t="s">
        <v>232</v>
      </c>
      <c r="C128" s="4" t="s">
        <v>22</v>
      </c>
      <c r="D128" s="4">
        <v>16.0</v>
      </c>
      <c r="E128" s="4">
        <v>0.0</v>
      </c>
      <c r="F128" s="4">
        <v>765.0</v>
      </c>
      <c r="G128" s="4">
        <v>85.0</v>
      </c>
      <c r="AC128" s="34" t="s">
        <v>548</v>
      </c>
      <c r="AD128" s="34">
        <v>8.0</v>
      </c>
      <c r="AE128" s="34" t="b">
        <f t="shared" si="31"/>
        <v>0</v>
      </c>
    </row>
    <row r="129" ht="15.75" customHeight="1">
      <c r="A129" s="10" t="s">
        <v>233</v>
      </c>
      <c r="AC129" s="36" t="s">
        <v>228</v>
      </c>
      <c r="AD129" s="36">
        <v>16.0</v>
      </c>
      <c r="AE129" s="36" t="b">
        <f t="shared" ref="AE129:AE130" si="32">B125=AC129</f>
        <v>1</v>
      </c>
    </row>
    <row r="130" ht="15.75" customHeight="1">
      <c r="A130" s="10" t="s">
        <v>234</v>
      </c>
      <c r="B130" s="4" t="s">
        <v>234</v>
      </c>
      <c r="C130" s="4" t="s">
        <v>16</v>
      </c>
      <c r="D130" s="4">
        <v>9.0</v>
      </c>
      <c r="E130" s="4">
        <v>0.0</v>
      </c>
      <c r="F130" s="4">
        <f>108+25</f>
        <v>133</v>
      </c>
      <c r="G130" s="4">
        <f>44+10+1</f>
        <v>55</v>
      </c>
      <c r="H130" s="25" t="s">
        <v>234</v>
      </c>
      <c r="I130" s="25" t="s">
        <v>16</v>
      </c>
      <c r="J130" s="25">
        <v>2.0</v>
      </c>
      <c r="K130" s="25">
        <v>0.0</v>
      </c>
      <c r="L130" s="26">
        <v>0.0</v>
      </c>
      <c r="M130" s="25">
        <v>25.0</v>
      </c>
      <c r="N130" s="27">
        <v>0.0243</v>
      </c>
      <c r="O130" s="25">
        <v>10.0</v>
      </c>
      <c r="P130" s="27">
        <v>0.024</v>
      </c>
      <c r="Q130" s="25" t="s">
        <v>234</v>
      </c>
      <c r="R130" s="25" t="s">
        <v>16</v>
      </c>
      <c r="S130" s="25">
        <v>5.0</v>
      </c>
      <c r="T130" s="25">
        <v>0.0</v>
      </c>
      <c r="U130" s="26">
        <v>0.0</v>
      </c>
      <c r="V130" s="25">
        <v>0.0</v>
      </c>
      <c r="W130" s="26">
        <v>0.0</v>
      </c>
      <c r="X130" s="25">
        <v>44.0</v>
      </c>
      <c r="Y130" s="27">
        <v>0.1002</v>
      </c>
      <c r="AC130" s="35" t="s">
        <v>229</v>
      </c>
      <c r="AD130" s="35">
        <v>16.0</v>
      </c>
      <c r="AE130" s="35" t="b">
        <f t="shared" si="32"/>
        <v>1</v>
      </c>
    </row>
    <row r="131" ht="15.75" customHeight="1">
      <c r="A131" s="10" t="s">
        <v>235</v>
      </c>
      <c r="AC131" s="53" t="s">
        <v>232</v>
      </c>
      <c r="AD131" s="53">
        <v>16.0</v>
      </c>
      <c r="AE131" s="53" t="b">
        <f>B128=AC131</f>
        <v>1</v>
      </c>
    </row>
    <row r="132" ht="15.75" customHeight="1">
      <c r="A132" s="10" t="s">
        <v>236</v>
      </c>
      <c r="B132" s="4" t="s">
        <v>236</v>
      </c>
      <c r="C132" s="4" t="s">
        <v>493</v>
      </c>
      <c r="D132" s="4">
        <v>5.0</v>
      </c>
      <c r="E132" s="4">
        <v>183.0</v>
      </c>
      <c r="F132" s="4">
        <v>0.0</v>
      </c>
      <c r="G132" s="4">
        <v>16.0</v>
      </c>
      <c r="V132" s="4">
        <f>108+25</f>
        <v>133</v>
      </c>
      <c r="X132" s="4">
        <f>44+10+1</f>
        <v>55</v>
      </c>
      <c r="AC132" s="51" t="s">
        <v>234</v>
      </c>
      <c r="AD132" s="51">
        <v>2.0</v>
      </c>
      <c r="AE132" s="51" t="b">
        <f>B130=AC132</f>
        <v>1</v>
      </c>
    </row>
    <row r="133" ht="15.75" customHeight="1">
      <c r="A133" s="10" t="s">
        <v>237</v>
      </c>
      <c r="B133" s="4" t="s">
        <v>237</v>
      </c>
      <c r="C133" s="4" t="s">
        <v>43</v>
      </c>
      <c r="D133" s="4">
        <v>13.0</v>
      </c>
      <c r="E133" s="4">
        <v>565.0</v>
      </c>
      <c r="F133" s="4">
        <v>0.0</v>
      </c>
      <c r="G133" s="4">
        <v>0.0</v>
      </c>
      <c r="AC133" s="40" t="s">
        <v>234</v>
      </c>
      <c r="AD133" s="40">
        <v>2.0</v>
      </c>
      <c r="AE133" s="40" t="b">
        <f>H130=AC133</f>
        <v>1</v>
      </c>
    </row>
    <row r="134" ht="15.75" customHeight="1">
      <c r="A134" s="10" t="s">
        <v>238</v>
      </c>
      <c r="B134" s="4" t="s">
        <v>238</v>
      </c>
      <c r="C134" s="4" t="s">
        <v>493</v>
      </c>
      <c r="D134" s="4">
        <v>1.0</v>
      </c>
      <c r="E134" s="4">
        <v>63.0</v>
      </c>
      <c r="F134" s="4">
        <v>0.0</v>
      </c>
      <c r="G134" s="4">
        <v>4.0</v>
      </c>
      <c r="AC134" s="34" t="s">
        <v>234</v>
      </c>
      <c r="AD134" s="34">
        <v>5.0</v>
      </c>
      <c r="AE134" s="34" t="b">
        <f>Q130=AC134</f>
        <v>1</v>
      </c>
    </row>
    <row r="135" ht="15.75" customHeight="1">
      <c r="A135" s="10" t="s">
        <v>240</v>
      </c>
      <c r="B135" s="4" t="s">
        <v>240</v>
      </c>
      <c r="C135" s="4" t="s">
        <v>22</v>
      </c>
      <c r="D135" s="4">
        <v>4.0</v>
      </c>
      <c r="E135" s="4">
        <v>0.0</v>
      </c>
      <c r="F135" s="4">
        <v>42.0</v>
      </c>
      <c r="G135" s="4">
        <v>21.0</v>
      </c>
      <c r="AC135" s="51" t="s">
        <v>549</v>
      </c>
      <c r="AD135" s="51">
        <v>4.0</v>
      </c>
      <c r="AE135" s="51" t="str">
        <f t="shared" ref="AE135:AE136" si="33">#REF!=AC135</f>
        <v>#REF!</v>
      </c>
    </row>
    <row r="136" ht="15.75" customHeight="1">
      <c r="A136" s="10" t="s">
        <v>241</v>
      </c>
      <c r="B136" s="4" t="s">
        <v>241</v>
      </c>
      <c r="C136" s="4" t="s">
        <v>490</v>
      </c>
      <c r="D136" s="4">
        <v>16.0</v>
      </c>
      <c r="E136" s="4">
        <v>1033.0</v>
      </c>
      <c r="F136" s="4">
        <v>0.0</v>
      </c>
      <c r="G136" s="4">
        <v>71.0</v>
      </c>
      <c r="AC136" s="40" t="s">
        <v>549</v>
      </c>
      <c r="AD136" s="40">
        <v>3.0</v>
      </c>
      <c r="AE136" s="40" t="str">
        <f t="shared" si="33"/>
        <v>#REF!</v>
      </c>
    </row>
    <row r="137" ht="15.75" customHeight="1">
      <c r="A137" s="10" t="s">
        <v>242</v>
      </c>
      <c r="B137" s="4" t="s">
        <v>242</v>
      </c>
      <c r="C137" s="4" t="s">
        <v>52</v>
      </c>
      <c r="D137" s="4">
        <v>6.0</v>
      </c>
      <c r="E137" s="4">
        <v>0.0</v>
      </c>
      <c r="F137" s="4">
        <v>354.0</v>
      </c>
      <c r="G137" s="4">
        <v>75.0</v>
      </c>
      <c r="AC137" s="47" t="s">
        <v>236</v>
      </c>
      <c r="AD137" s="47">
        <v>5.0</v>
      </c>
      <c r="AE137" s="47" t="b">
        <f t="shared" ref="AE137:AE143" si="34">B132=AC137</f>
        <v>1</v>
      </c>
    </row>
    <row r="138" ht="15.75" customHeight="1">
      <c r="A138" s="10" t="s">
        <v>244</v>
      </c>
      <c r="B138" s="4" t="s">
        <v>244</v>
      </c>
      <c r="C138" s="4" t="s">
        <v>97</v>
      </c>
      <c r="D138" s="4">
        <v>12.0</v>
      </c>
      <c r="E138" s="4">
        <v>566.0</v>
      </c>
      <c r="F138" s="4">
        <v>0.0</v>
      </c>
      <c r="G138" s="4">
        <v>0.0</v>
      </c>
      <c r="AC138" s="42" t="s">
        <v>237</v>
      </c>
      <c r="AD138" s="42">
        <v>13.0</v>
      </c>
      <c r="AE138" s="42" t="b">
        <f t="shared" si="34"/>
        <v>1</v>
      </c>
    </row>
    <row r="139" ht="15.75" customHeight="1">
      <c r="A139" s="10" t="s">
        <v>245</v>
      </c>
      <c r="AC139" s="56" t="s">
        <v>238</v>
      </c>
      <c r="AD139" s="56">
        <v>1.0</v>
      </c>
      <c r="AE139" s="56" t="b">
        <f t="shared" si="34"/>
        <v>1</v>
      </c>
    </row>
    <row r="140" ht="15.75" customHeight="1">
      <c r="A140" s="10" t="s">
        <v>246</v>
      </c>
      <c r="AC140" s="35" t="s">
        <v>240</v>
      </c>
      <c r="AD140" s="35">
        <v>4.0</v>
      </c>
      <c r="AE140" s="35" t="b">
        <f t="shared" si="34"/>
        <v>1</v>
      </c>
    </row>
    <row r="141" ht="15.75" customHeight="1">
      <c r="A141" s="10" t="s">
        <v>248</v>
      </c>
      <c r="AC141" s="55" t="s">
        <v>241</v>
      </c>
      <c r="AD141" s="55">
        <v>16.0</v>
      </c>
      <c r="AE141" s="55" t="b">
        <f t="shared" si="34"/>
        <v>1</v>
      </c>
    </row>
    <row r="142" ht="15.75" customHeight="1">
      <c r="A142" s="10" t="s">
        <v>250</v>
      </c>
      <c r="AC142" s="47" t="s">
        <v>242</v>
      </c>
      <c r="AD142" s="47">
        <v>6.0</v>
      </c>
      <c r="AE142" s="47" t="b">
        <f t="shared" si="34"/>
        <v>1</v>
      </c>
    </row>
    <row r="143" ht="15.75" customHeight="1">
      <c r="A143" s="10" t="s">
        <v>251</v>
      </c>
      <c r="B143" s="4" t="s">
        <v>251</v>
      </c>
      <c r="C143" s="4" t="s">
        <v>169</v>
      </c>
      <c r="D143" s="4">
        <v>2.0</v>
      </c>
      <c r="E143" s="4">
        <v>0.0</v>
      </c>
      <c r="F143" s="4">
        <v>0.0</v>
      </c>
      <c r="G143" s="4">
        <v>24.0</v>
      </c>
      <c r="AC143" s="49" t="s">
        <v>550</v>
      </c>
      <c r="AD143" s="49">
        <v>12.0</v>
      </c>
      <c r="AE143" s="49" t="b">
        <f t="shared" si="34"/>
        <v>0</v>
      </c>
    </row>
    <row r="144" ht="15.75" customHeight="1">
      <c r="A144" s="10" t="s">
        <v>252</v>
      </c>
      <c r="AC144" s="39" t="s">
        <v>551</v>
      </c>
      <c r="AD144" s="39">
        <v>2.0</v>
      </c>
      <c r="AE144" s="39" t="str">
        <f>#REF!=AC144</f>
        <v>#REF!</v>
      </c>
    </row>
    <row r="145" ht="15.75" customHeight="1">
      <c r="A145" s="10" t="s">
        <v>253</v>
      </c>
      <c r="B145" s="4" t="s">
        <v>253</v>
      </c>
      <c r="C145" s="4" t="s">
        <v>16</v>
      </c>
      <c r="D145" s="4">
        <v>8.0</v>
      </c>
      <c r="E145" s="4">
        <v>0.0</v>
      </c>
      <c r="F145" s="4">
        <v>134.0</v>
      </c>
      <c r="G145" s="4">
        <v>48.0</v>
      </c>
      <c r="AC145" s="52" t="s">
        <v>551</v>
      </c>
      <c r="AD145" s="52">
        <v>7.0</v>
      </c>
      <c r="AE145" s="52" t="b">
        <f>B158=AC145</f>
        <v>0</v>
      </c>
    </row>
    <row r="146" ht="15.75" customHeight="1">
      <c r="A146" s="10" t="s">
        <v>255</v>
      </c>
      <c r="AC146" s="49" t="s">
        <v>251</v>
      </c>
      <c r="AD146" s="49">
        <v>2.0</v>
      </c>
      <c r="AE146" s="49" t="b">
        <f>B143=AC146</f>
        <v>1</v>
      </c>
    </row>
    <row r="147" ht="15.75" customHeight="1">
      <c r="A147" s="10" t="s">
        <v>256</v>
      </c>
      <c r="B147" s="4" t="s">
        <v>256</v>
      </c>
      <c r="C147" s="4" t="s">
        <v>19</v>
      </c>
      <c r="D147" s="4">
        <v>13.0</v>
      </c>
      <c r="E147" s="4">
        <v>303.0</v>
      </c>
      <c r="F147" s="4">
        <v>0.0</v>
      </c>
      <c r="G147" s="4">
        <v>4.0</v>
      </c>
      <c r="H147" s="25" t="s">
        <v>256</v>
      </c>
      <c r="I147" s="25" t="s">
        <v>19</v>
      </c>
      <c r="J147" s="25">
        <v>1.0</v>
      </c>
      <c r="K147" s="25">
        <v>1.0</v>
      </c>
      <c r="L147" s="27">
        <v>0.0011</v>
      </c>
      <c r="M147" s="25">
        <v>0.0</v>
      </c>
      <c r="N147" s="26">
        <v>0.0</v>
      </c>
      <c r="O147" s="25">
        <v>0.0</v>
      </c>
      <c r="P147" s="26">
        <v>0.0</v>
      </c>
      <c r="AC147" s="45" t="s">
        <v>552</v>
      </c>
      <c r="AD147" s="45">
        <v>7.0</v>
      </c>
      <c r="AE147" s="45" t="b">
        <f>B160=AC147</f>
        <v>0</v>
      </c>
    </row>
    <row r="148" ht="15.75" customHeight="1">
      <c r="A148" s="10" t="s">
        <v>257</v>
      </c>
      <c r="B148" s="4" t="s">
        <v>257</v>
      </c>
      <c r="C148" s="4" t="s">
        <v>493</v>
      </c>
      <c r="D148" s="4">
        <v>11.0</v>
      </c>
      <c r="E148" s="4">
        <v>687.0</v>
      </c>
      <c r="F148" s="4">
        <v>0.0</v>
      </c>
      <c r="G148" s="4">
        <v>39.0</v>
      </c>
      <c r="AC148" s="34" t="s">
        <v>552</v>
      </c>
      <c r="AD148" s="34">
        <v>3.0</v>
      </c>
      <c r="AE148" s="34" t="str">
        <f>#REF!=AC148</f>
        <v>#REF!</v>
      </c>
    </row>
    <row r="149" ht="15.75" customHeight="1">
      <c r="A149" s="10" t="s">
        <v>258</v>
      </c>
      <c r="B149" s="4" t="s">
        <v>258</v>
      </c>
      <c r="C149" s="4" t="s">
        <v>16</v>
      </c>
      <c r="D149" s="4">
        <v>13.0</v>
      </c>
      <c r="E149" s="4">
        <v>0.0</v>
      </c>
      <c r="F149" s="4">
        <v>59.0</v>
      </c>
      <c r="G149" s="4">
        <v>252.0</v>
      </c>
      <c r="AC149" s="35" t="s">
        <v>253</v>
      </c>
      <c r="AD149" s="35">
        <v>8.0</v>
      </c>
      <c r="AE149" s="35" t="b">
        <f>B145=AC149</f>
        <v>1</v>
      </c>
    </row>
    <row r="150" ht="15.75" customHeight="1">
      <c r="A150" s="10" t="s">
        <v>259</v>
      </c>
      <c r="AC150" s="38" t="s">
        <v>553</v>
      </c>
      <c r="AD150" s="38">
        <v>1.0</v>
      </c>
      <c r="AE150" s="38" t="str">
        <f>#REF!=AC150</f>
        <v>#REF!</v>
      </c>
    </row>
    <row r="151" ht="15.75" customHeight="1">
      <c r="A151" s="10" t="s">
        <v>260</v>
      </c>
      <c r="AC151" s="34" t="s">
        <v>553</v>
      </c>
      <c r="AD151" s="34">
        <v>4.0</v>
      </c>
      <c r="AE151" s="34" t="b">
        <f>B164=AC151</f>
        <v>0</v>
      </c>
    </row>
    <row r="152" ht="15.75" customHeight="1">
      <c r="A152" s="10" t="s">
        <v>262</v>
      </c>
      <c r="AC152" s="32" t="s">
        <v>554</v>
      </c>
      <c r="AD152" s="32">
        <v>3.0</v>
      </c>
      <c r="AE152" s="32" t="str">
        <f t="shared" ref="AE152:AE153" si="35">#REF!=AC152</f>
        <v>#REF!</v>
      </c>
    </row>
    <row r="153" ht="15.75" customHeight="1">
      <c r="A153" s="10" t="s">
        <v>263</v>
      </c>
      <c r="B153" s="4" t="s">
        <v>263</v>
      </c>
      <c r="C153" s="4" t="s">
        <v>43</v>
      </c>
      <c r="D153" s="4">
        <v>13.0</v>
      </c>
      <c r="E153" s="4">
        <v>99.0</v>
      </c>
      <c r="F153" s="4">
        <v>1.0</v>
      </c>
      <c r="G153" s="4">
        <v>100.0</v>
      </c>
      <c r="AC153" s="37" t="s">
        <v>554</v>
      </c>
      <c r="AD153" s="37">
        <v>4.0</v>
      </c>
      <c r="AE153" s="37" t="str">
        <f t="shared" si="35"/>
        <v>#REF!</v>
      </c>
    </row>
    <row r="154" ht="15.75" customHeight="1">
      <c r="A154" s="10" t="s">
        <v>264</v>
      </c>
      <c r="B154" s="4" t="s">
        <v>264</v>
      </c>
      <c r="C154" s="4" t="s">
        <v>19</v>
      </c>
      <c r="D154" s="4">
        <v>16.0</v>
      </c>
      <c r="E154" s="4">
        <v>795.0</v>
      </c>
      <c r="F154" s="4">
        <v>0.0</v>
      </c>
      <c r="G154" s="4">
        <v>0.0</v>
      </c>
      <c r="AC154" s="40" t="s">
        <v>554</v>
      </c>
      <c r="AD154" s="40">
        <v>2.0</v>
      </c>
      <c r="AE154" s="40" t="b">
        <f>B167=AC154</f>
        <v>0</v>
      </c>
    </row>
    <row r="155" ht="15.75" customHeight="1">
      <c r="A155" s="10" t="s">
        <v>266</v>
      </c>
      <c r="B155" s="4" t="s">
        <v>266</v>
      </c>
      <c r="C155" s="4" t="s">
        <v>169</v>
      </c>
      <c r="D155" s="4">
        <v>11.0</v>
      </c>
      <c r="E155" s="4">
        <v>0.0</v>
      </c>
      <c r="F155" s="4">
        <v>721.0</v>
      </c>
      <c r="G155" s="4">
        <v>32.0</v>
      </c>
      <c r="AC155" s="55" t="s">
        <v>256</v>
      </c>
      <c r="AD155" s="55">
        <v>12.0</v>
      </c>
      <c r="AE155" s="55" t="b">
        <f>B147=AC155</f>
        <v>1</v>
      </c>
    </row>
    <row r="156" ht="15.75" customHeight="1">
      <c r="A156" s="10" t="s">
        <v>267</v>
      </c>
      <c r="B156" s="4" t="s">
        <v>267</v>
      </c>
      <c r="C156" s="4" t="s">
        <v>43</v>
      </c>
      <c r="D156" s="4">
        <v>10.0</v>
      </c>
      <c r="E156" s="4">
        <v>51.0</v>
      </c>
      <c r="F156" s="4">
        <v>0.0</v>
      </c>
      <c r="G156" s="4">
        <v>150.0</v>
      </c>
      <c r="AC156" s="46" t="s">
        <v>256</v>
      </c>
      <c r="AD156" s="46">
        <v>1.0</v>
      </c>
      <c r="AE156" s="46" t="b">
        <f>H147=AC156</f>
        <v>1</v>
      </c>
    </row>
    <row r="157" ht="15.75" customHeight="1">
      <c r="A157" s="10" t="s">
        <v>269</v>
      </c>
      <c r="B157" s="4" t="s">
        <v>269</v>
      </c>
      <c r="C157" s="4" t="s">
        <v>489</v>
      </c>
      <c r="D157" s="4">
        <v>16.0</v>
      </c>
      <c r="E157" s="4">
        <v>0.0</v>
      </c>
      <c r="F157" s="4">
        <v>1003.0</v>
      </c>
      <c r="G157" s="4">
        <v>48.0</v>
      </c>
      <c r="AC157" s="53" t="s">
        <v>257</v>
      </c>
      <c r="AD157" s="53">
        <v>11.0</v>
      </c>
      <c r="AE157" s="53" t="b">
        <f t="shared" ref="AE157:AE158" si="36">B148=AC157</f>
        <v>1</v>
      </c>
    </row>
    <row r="158" ht="15.75" customHeight="1">
      <c r="A158" s="10" t="s">
        <v>270</v>
      </c>
      <c r="AC158" s="37" t="s">
        <v>258</v>
      </c>
      <c r="AD158" s="37">
        <v>13.0</v>
      </c>
      <c r="AE158" s="37" t="b">
        <f t="shared" si="36"/>
        <v>1</v>
      </c>
    </row>
    <row r="159" ht="15.75" customHeight="1">
      <c r="A159" s="10" t="s">
        <v>271</v>
      </c>
      <c r="AC159" s="56" t="s">
        <v>555</v>
      </c>
      <c r="AD159" s="56">
        <v>10.0</v>
      </c>
      <c r="AE159" s="56" t="str">
        <f t="shared" ref="AE159:AE160" si="37">#REF!=AC159</f>
        <v>#REF!</v>
      </c>
    </row>
    <row r="160" ht="15.75" customHeight="1">
      <c r="A160" s="10" t="s">
        <v>272</v>
      </c>
      <c r="AC160" s="49" t="s">
        <v>555</v>
      </c>
      <c r="AD160" s="49">
        <v>2.0</v>
      </c>
      <c r="AE160" s="49" t="str">
        <f t="shared" si="37"/>
        <v>#REF!</v>
      </c>
    </row>
    <row r="161" ht="15.75" customHeight="1">
      <c r="A161" s="10" t="s">
        <v>273</v>
      </c>
      <c r="B161" s="4" t="s">
        <v>273</v>
      </c>
      <c r="C161" s="4" t="s">
        <v>43</v>
      </c>
      <c r="D161" s="4">
        <v>11.0</v>
      </c>
      <c r="E161" s="4">
        <f>13+46</f>
        <v>59</v>
      </c>
      <c r="F161" s="4">
        <v>0.0</v>
      </c>
      <c r="G161" s="4">
        <v>36.0</v>
      </c>
      <c r="H161" s="25" t="s">
        <v>273</v>
      </c>
      <c r="I161" s="25" t="s">
        <v>43</v>
      </c>
      <c r="J161" s="25">
        <v>9.0</v>
      </c>
      <c r="K161" s="25">
        <v>46.0</v>
      </c>
      <c r="L161" s="27">
        <v>0.045</v>
      </c>
      <c r="M161" s="25">
        <v>0.0</v>
      </c>
      <c r="N161" s="26">
        <v>0.0</v>
      </c>
      <c r="O161" s="25">
        <v>33.0</v>
      </c>
      <c r="P161" s="27">
        <v>0.0737</v>
      </c>
      <c r="AC161" s="45" t="s">
        <v>263</v>
      </c>
      <c r="AD161" s="45">
        <v>13.0</v>
      </c>
      <c r="AE161" s="45" t="b">
        <f t="shared" ref="AE161:AE165" si="38">B153=AC161</f>
        <v>1</v>
      </c>
    </row>
    <row r="162" ht="15.75" customHeight="1">
      <c r="A162" s="10" t="s">
        <v>274</v>
      </c>
      <c r="AC162" s="46" t="s">
        <v>264</v>
      </c>
      <c r="AD162" s="46">
        <v>16.0</v>
      </c>
      <c r="AE162" s="46" t="b">
        <f t="shared" si="38"/>
        <v>1</v>
      </c>
    </row>
    <row r="163" ht="15.75" customHeight="1">
      <c r="A163" s="10" t="s">
        <v>275</v>
      </c>
      <c r="B163" s="4" t="s">
        <v>275</v>
      </c>
      <c r="C163" s="4" t="s">
        <v>493</v>
      </c>
      <c r="D163" s="4">
        <v>8.0</v>
      </c>
      <c r="E163" s="4">
        <v>430.0</v>
      </c>
      <c r="F163" s="4">
        <v>0.0</v>
      </c>
      <c r="G163" s="4">
        <v>24.0</v>
      </c>
      <c r="AC163" s="34" t="s">
        <v>266</v>
      </c>
      <c r="AD163" s="34">
        <v>11.0</v>
      </c>
      <c r="AE163" s="34" t="b">
        <f t="shared" si="38"/>
        <v>1</v>
      </c>
    </row>
    <row r="164" ht="15.75" customHeight="1">
      <c r="A164" s="10" t="s">
        <v>276</v>
      </c>
      <c r="AC164" s="36" t="s">
        <v>267</v>
      </c>
      <c r="AD164" s="36">
        <v>10.0</v>
      </c>
      <c r="AE164" s="36" t="b">
        <f t="shared" si="38"/>
        <v>1</v>
      </c>
    </row>
    <row r="165" ht="15.75" customHeight="1">
      <c r="A165" s="10" t="s">
        <v>278</v>
      </c>
      <c r="B165" s="4" t="s">
        <v>278</v>
      </c>
      <c r="C165" s="4" t="s">
        <v>61</v>
      </c>
      <c r="D165" s="4">
        <v>8.0</v>
      </c>
      <c r="E165" s="4">
        <v>161.0</v>
      </c>
      <c r="F165" s="4">
        <v>0.0</v>
      </c>
      <c r="G165" s="4">
        <v>0.0</v>
      </c>
      <c r="AC165" s="36" t="s">
        <v>269</v>
      </c>
      <c r="AD165" s="36">
        <v>16.0</v>
      </c>
      <c r="AE165" s="36" t="b">
        <f t="shared" si="38"/>
        <v>1</v>
      </c>
    </row>
    <row r="166" ht="15.75" customHeight="1">
      <c r="A166" s="10" t="s">
        <v>279</v>
      </c>
      <c r="B166" s="4" t="s">
        <v>279</v>
      </c>
      <c r="C166" s="4" t="s">
        <v>490</v>
      </c>
      <c r="D166" s="4">
        <v>6.0</v>
      </c>
      <c r="E166" s="4">
        <v>407.0</v>
      </c>
      <c r="F166" s="4">
        <v>0.0</v>
      </c>
      <c r="G166" s="4">
        <v>33.0</v>
      </c>
      <c r="AC166" s="39" t="s">
        <v>273</v>
      </c>
      <c r="AD166" s="39">
        <v>2.0</v>
      </c>
      <c r="AE166" s="39" t="b">
        <f>B161=AC166</f>
        <v>1</v>
      </c>
    </row>
    <row r="167" ht="15.75" customHeight="1">
      <c r="A167" s="10" t="s">
        <v>280</v>
      </c>
      <c r="AC167" s="56" t="s">
        <v>273</v>
      </c>
      <c r="AD167" s="56">
        <v>9.0</v>
      </c>
      <c r="AE167" s="56" t="b">
        <f>H161=AC167</f>
        <v>1</v>
      </c>
    </row>
    <row r="168" ht="15.75" customHeight="1">
      <c r="A168" s="10" t="s">
        <v>282</v>
      </c>
      <c r="B168" s="4" t="s">
        <v>282</v>
      </c>
      <c r="C168" s="4" t="s">
        <v>493</v>
      </c>
      <c r="D168" s="4">
        <v>15.0</v>
      </c>
      <c r="E168" s="4">
        <v>970.0</v>
      </c>
      <c r="F168" s="4">
        <v>0.0</v>
      </c>
      <c r="G168" s="4">
        <v>64.0</v>
      </c>
      <c r="AC168" s="51" t="s">
        <v>275</v>
      </c>
      <c r="AD168" s="51">
        <v>8.0</v>
      </c>
      <c r="AE168" s="51" t="b">
        <f>B163=AC168</f>
        <v>1</v>
      </c>
    </row>
    <row r="169" ht="15.75" customHeight="1">
      <c r="A169" s="10" t="s">
        <v>284</v>
      </c>
      <c r="B169" s="4" t="s">
        <v>284</v>
      </c>
      <c r="C169" s="4" t="s">
        <v>37</v>
      </c>
      <c r="D169" s="4">
        <v>10.0</v>
      </c>
      <c r="E169" s="4">
        <v>0.0</v>
      </c>
      <c r="F169" s="4">
        <f>114+82</f>
        <v>196</v>
      </c>
      <c r="G169" s="4">
        <f>1+26</f>
        <v>27</v>
      </c>
      <c r="H169" s="25" t="s">
        <v>284</v>
      </c>
      <c r="I169" s="25" t="s">
        <v>37</v>
      </c>
      <c r="J169" s="25">
        <v>5.0</v>
      </c>
      <c r="K169" s="25">
        <v>0.0</v>
      </c>
      <c r="L169" s="26">
        <v>0.0</v>
      </c>
      <c r="M169" s="25">
        <v>82.0</v>
      </c>
      <c r="N169" s="27">
        <v>0.0762</v>
      </c>
      <c r="O169" s="25">
        <v>26.0</v>
      </c>
      <c r="P169" s="27">
        <v>0.0558</v>
      </c>
      <c r="AC169" s="40" t="s">
        <v>556</v>
      </c>
      <c r="AD169" s="40">
        <v>7.0</v>
      </c>
      <c r="AE169" s="40" t="b">
        <f t="shared" ref="AE169:AE170" si="39">B182=AC169</f>
        <v>0</v>
      </c>
    </row>
    <row r="170" ht="15.75" customHeight="1">
      <c r="A170" s="10" t="s">
        <v>285</v>
      </c>
      <c r="B170" s="4" t="s">
        <v>285</v>
      </c>
      <c r="C170" s="4" t="s">
        <v>16</v>
      </c>
      <c r="D170" s="4">
        <v>9.0</v>
      </c>
      <c r="E170" s="4">
        <v>0.0</v>
      </c>
      <c r="F170" s="4">
        <v>56.0</v>
      </c>
      <c r="G170" s="4">
        <v>124.0</v>
      </c>
      <c r="AC170" s="52" t="s">
        <v>556</v>
      </c>
      <c r="AD170" s="52">
        <v>7.0</v>
      </c>
      <c r="AE170" s="52" t="b">
        <f t="shared" si="39"/>
        <v>0</v>
      </c>
    </row>
    <row r="171" ht="15.75" customHeight="1">
      <c r="A171" s="10" t="s">
        <v>286</v>
      </c>
      <c r="B171" s="4" t="s">
        <v>286</v>
      </c>
      <c r="C171" s="4" t="s">
        <v>43</v>
      </c>
      <c r="D171" s="4">
        <v>12.0</v>
      </c>
      <c r="E171" s="4">
        <v>781.0</v>
      </c>
      <c r="F171" s="4">
        <v>0.0</v>
      </c>
      <c r="G171" s="4">
        <v>5.0</v>
      </c>
      <c r="AC171" s="36" t="s">
        <v>278</v>
      </c>
      <c r="AD171" s="36">
        <v>8.0</v>
      </c>
      <c r="AE171" s="36" t="b">
        <f t="shared" ref="AE171:AE172" si="40">B165=AC171</f>
        <v>1</v>
      </c>
    </row>
    <row r="172" ht="15.75" customHeight="1">
      <c r="A172" s="10" t="s">
        <v>287</v>
      </c>
      <c r="B172" s="4" t="s">
        <v>287</v>
      </c>
      <c r="C172" s="4" t="s">
        <v>97</v>
      </c>
      <c r="D172" s="4">
        <v>16.0</v>
      </c>
      <c r="E172" s="4">
        <v>570.0</v>
      </c>
      <c r="F172" s="4">
        <v>0.0</v>
      </c>
      <c r="G172" s="4">
        <v>133.0</v>
      </c>
      <c r="AC172" s="45" t="s">
        <v>279</v>
      </c>
      <c r="AD172" s="45">
        <v>6.0</v>
      </c>
      <c r="AE172" s="45" t="b">
        <f t="shared" si="40"/>
        <v>1</v>
      </c>
    </row>
    <row r="173" ht="15.75" customHeight="1">
      <c r="A173" s="10" t="s">
        <v>288</v>
      </c>
      <c r="B173" s="4" t="s">
        <v>288</v>
      </c>
      <c r="C173" s="4" t="s">
        <v>16</v>
      </c>
      <c r="D173" s="4">
        <v>16.0</v>
      </c>
      <c r="E173" s="4">
        <v>0.0</v>
      </c>
      <c r="F173" s="4">
        <v>897.0</v>
      </c>
      <c r="G173" s="4">
        <v>3.0</v>
      </c>
      <c r="AC173" s="40" t="s">
        <v>282</v>
      </c>
      <c r="AD173" s="40">
        <v>15.0</v>
      </c>
      <c r="AE173" s="40" t="b">
        <f t="shared" ref="AE173:AE174" si="41">B168=AC173</f>
        <v>1</v>
      </c>
    </row>
    <row r="174" ht="15.75" customHeight="1">
      <c r="A174" s="10" t="s">
        <v>289</v>
      </c>
      <c r="AC174" s="42" t="s">
        <v>284</v>
      </c>
      <c r="AD174" s="42">
        <v>5.0</v>
      </c>
      <c r="AE174" s="42" t="b">
        <f t="shared" si="41"/>
        <v>1</v>
      </c>
    </row>
    <row r="175" ht="15.75" customHeight="1">
      <c r="A175" s="10" t="s">
        <v>290</v>
      </c>
      <c r="AC175" s="41" t="s">
        <v>284</v>
      </c>
      <c r="AD175" s="41">
        <v>5.0</v>
      </c>
      <c r="AE175" s="41" t="b">
        <f>H169=AC175</f>
        <v>1</v>
      </c>
    </row>
    <row r="176" ht="15.75" customHeight="1">
      <c r="A176" s="10" t="s">
        <v>293</v>
      </c>
      <c r="B176" s="4" t="s">
        <v>293</v>
      </c>
      <c r="C176" s="4" t="s">
        <v>490</v>
      </c>
      <c r="D176" s="4">
        <v>4.0</v>
      </c>
      <c r="E176" s="4">
        <v>221.0</v>
      </c>
      <c r="F176" s="4">
        <v>0.0</v>
      </c>
      <c r="G176" s="4">
        <v>13.0</v>
      </c>
      <c r="AC176" s="57" t="s">
        <v>285</v>
      </c>
      <c r="AD176" s="57">
        <v>9.0</v>
      </c>
      <c r="AE176" s="57" t="b">
        <f t="shared" ref="AE176:AE179" si="42">B170=AC176</f>
        <v>1</v>
      </c>
    </row>
    <row r="177" ht="15.75" customHeight="1">
      <c r="A177" s="10" t="s">
        <v>294</v>
      </c>
      <c r="AC177" s="36" t="s">
        <v>557</v>
      </c>
      <c r="AD177" s="36">
        <v>12.0</v>
      </c>
      <c r="AE177" s="36" t="b">
        <f t="shared" si="42"/>
        <v>0</v>
      </c>
    </row>
    <row r="178" ht="15.75" customHeight="1">
      <c r="A178" s="10" t="s">
        <v>296</v>
      </c>
      <c r="B178" s="4" t="s">
        <v>296</v>
      </c>
      <c r="C178" s="4" t="s">
        <v>37</v>
      </c>
      <c r="D178" s="4">
        <v>3.0</v>
      </c>
      <c r="E178" s="4">
        <v>0.0</v>
      </c>
      <c r="F178" s="4">
        <f>27+13</f>
        <v>40</v>
      </c>
      <c r="G178" s="4">
        <v>7.0</v>
      </c>
      <c r="H178" s="25" t="s">
        <v>296</v>
      </c>
      <c r="I178" s="25" t="s">
        <v>37</v>
      </c>
      <c r="J178" s="25">
        <v>1.0</v>
      </c>
      <c r="K178" s="25">
        <v>0.0</v>
      </c>
      <c r="L178" s="26">
        <v>0.0</v>
      </c>
      <c r="M178" s="25">
        <v>13.0</v>
      </c>
      <c r="N178" s="27">
        <v>0.012</v>
      </c>
      <c r="O178" s="25">
        <v>0.0</v>
      </c>
      <c r="P178" s="26">
        <v>0.0</v>
      </c>
      <c r="AC178" s="38" t="s">
        <v>287</v>
      </c>
      <c r="AD178" s="38">
        <v>16.0</v>
      </c>
      <c r="AE178" s="38" t="b">
        <f t="shared" si="42"/>
        <v>1</v>
      </c>
    </row>
    <row r="179" ht="15.75" customHeight="1">
      <c r="A179" s="10" t="s">
        <v>297</v>
      </c>
      <c r="AC179" s="52" t="s">
        <v>288</v>
      </c>
      <c r="AD179" s="52">
        <v>16.0</v>
      </c>
      <c r="AE179" s="52" t="b">
        <f t="shared" si="42"/>
        <v>1</v>
      </c>
    </row>
    <row r="180" ht="15.75" customHeight="1">
      <c r="A180" s="10" t="s">
        <v>299</v>
      </c>
      <c r="B180" s="4" t="s">
        <v>299</v>
      </c>
      <c r="C180" s="4" t="s">
        <v>489</v>
      </c>
      <c r="D180" s="4">
        <v>3.0</v>
      </c>
      <c r="E180" s="4">
        <v>0.0</v>
      </c>
      <c r="F180" s="4">
        <v>142.0</v>
      </c>
      <c r="G180" s="4">
        <v>8.0</v>
      </c>
      <c r="AC180" s="35" t="s">
        <v>293</v>
      </c>
      <c r="AD180" s="35">
        <v>4.0</v>
      </c>
      <c r="AE180" s="35" t="b">
        <f>B176=AC180</f>
        <v>1</v>
      </c>
    </row>
    <row r="181" ht="15.75" customHeight="1">
      <c r="A181" s="10" t="s">
        <v>300</v>
      </c>
      <c r="AC181" s="38" t="s">
        <v>296</v>
      </c>
      <c r="AD181" s="38">
        <v>2.0</v>
      </c>
      <c r="AE181" s="38" t="b">
        <f>B178=AC181</f>
        <v>1</v>
      </c>
    </row>
    <row r="182" ht="15.75" customHeight="1">
      <c r="A182" s="10" t="s">
        <v>301</v>
      </c>
      <c r="AC182" s="52" t="s">
        <v>296</v>
      </c>
      <c r="AD182" s="52">
        <v>1.0</v>
      </c>
      <c r="AE182" s="52" t="b">
        <f>H178=AC182</f>
        <v>1</v>
      </c>
    </row>
    <row r="183" ht="15.75" customHeight="1">
      <c r="A183" s="10" t="s">
        <v>302</v>
      </c>
      <c r="AC183" s="50" t="s">
        <v>299</v>
      </c>
      <c r="AD183" s="50">
        <v>3.0</v>
      </c>
      <c r="AE183" s="50" t="b">
        <f>B180=AC183</f>
        <v>1</v>
      </c>
    </row>
    <row r="184" ht="15.75" customHeight="1">
      <c r="A184" s="10" t="s">
        <v>303</v>
      </c>
      <c r="B184" s="4" t="s">
        <v>303</v>
      </c>
      <c r="C184" s="4" t="s">
        <v>37</v>
      </c>
      <c r="D184" s="4">
        <v>15.0</v>
      </c>
      <c r="E184" s="4">
        <v>0.0</v>
      </c>
      <c r="F184" s="4">
        <v>322.0</v>
      </c>
      <c r="G184" s="4">
        <v>249.0</v>
      </c>
      <c r="AC184" s="42" t="s">
        <v>558</v>
      </c>
      <c r="AD184" s="42">
        <v>1.0</v>
      </c>
      <c r="AE184" s="42" t="str">
        <f t="shared" ref="AE184:AE185" si="43">#REF!=AC184</f>
        <v>#REF!</v>
      </c>
    </row>
    <row r="185" ht="15.75" customHeight="1">
      <c r="A185" s="10" t="s">
        <v>304</v>
      </c>
      <c r="AC185" s="54" t="s">
        <v>558</v>
      </c>
      <c r="AD185" s="54">
        <v>5.0</v>
      </c>
      <c r="AE185" s="54" t="str">
        <f t="shared" si="43"/>
        <v>#REF!</v>
      </c>
    </row>
    <row r="186" ht="15.75" customHeight="1">
      <c r="A186" s="10" t="s">
        <v>305</v>
      </c>
      <c r="AC186" s="33" t="s">
        <v>303</v>
      </c>
      <c r="AD186" s="33">
        <v>15.0</v>
      </c>
      <c r="AE186" s="33" t="b">
        <f>B184=AC186</f>
        <v>1</v>
      </c>
    </row>
    <row r="187" ht="15.75" customHeight="1">
      <c r="A187" s="10" t="s">
        <v>307</v>
      </c>
      <c r="B187" s="4" t="s">
        <v>307</v>
      </c>
      <c r="C187" s="4" t="s">
        <v>19</v>
      </c>
      <c r="D187" s="4">
        <v>3.0</v>
      </c>
      <c r="E187" s="4">
        <v>97.0</v>
      </c>
      <c r="F187" s="4">
        <v>0.0</v>
      </c>
      <c r="G187" s="4">
        <v>2.0</v>
      </c>
      <c r="AC187" s="36" t="s">
        <v>307</v>
      </c>
      <c r="AD187" s="36">
        <v>3.0</v>
      </c>
      <c r="AE187" s="36" t="b">
        <f t="shared" ref="AE187:AE192" si="44">B187=AC187</f>
        <v>1</v>
      </c>
    </row>
    <row r="188" ht="15.75" customHeight="1">
      <c r="A188" s="10" t="s">
        <v>308</v>
      </c>
      <c r="B188" s="4" t="s">
        <v>308</v>
      </c>
      <c r="C188" s="4" t="s">
        <v>97</v>
      </c>
      <c r="D188" s="4">
        <v>16.0</v>
      </c>
      <c r="E188" s="4">
        <v>253.0</v>
      </c>
      <c r="F188" s="4">
        <v>0.0</v>
      </c>
      <c r="G188" s="4">
        <v>213.0</v>
      </c>
      <c r="AC188" s="46" t="s">
        <v>308</v>
      </c>
      <c r="AD188" s="46">
        <v>16.0</v>
      </c>
      <c r="AE188" s="46" t="b">
        <f t="shared" si="44"/>
        <v>1</v>
      </c>
    </row>
    <row r="189" ht="15.75" customHeight="1">
      <c r="A189" s="10" t="s">
        <v>310</v>
      </c>
      <c r="B189" s="4" t="s">
        <v>310</v>
      </c>
      <c r="C189" s="4" t="s">
        <v>19</v>
      </c>
      <c r="D189" s="4">
        <v>3.0</v>
      </c>
      <c r="E189" s="4">
        <v>80.0</v>
      </c>
      <c r="F189" s="4">
        <v>0.0</v>
      </c>
      <c r="G189" s="4">
        <v>0.0</v>
      </c>
      <c r="AC189" s="51" t="s">
        <v>310</v>
      </c>
      <c r="AD189" s="51">
        <v>3.0</v>
      </c>
      <c r="AE189" s="51" t="b">
        <f t="shared" si="44"/>
        <v>1</v>
      </c>
    </row>
    <row r="190" ht="15.75" customHeight="1">
      <c r="A190" s="10" t="s">
        <v>312</v>
      </c>
      <c r="B190" s="4" t="s">
        <v>312</v>
      </c>
      <c r="C190" s="4" t="s">
        <v>19</v>
      </c>
      <c r="D190" s="4">
        <v>15.0</v>
      </c>
      <c r="E190" s="4">
        <v>640.0</v>
      </c>
      <c r="F190" s="4">
        <v>0.0</v>
      </c>
      <c r="G190" s="4">
        <v>1.0</v>
      </c>
      <c r="AC190" s="55" t="s">
        <v>312</v>
      </c>
      <c r="AD190" s="55">
        <v>15.0</v>
      </c>
      <c r="AE190" s="55" t="b">
        <f t="shared" si="44"/>
        <v>1</v>
      </c>
    </row>
    <row r="191" ht="15.75" customHeight="1">
      <c r="A191" s="10" t="s">
        <v>313</v>
      </c>
      <c r="B191" s="4" t="s">
        <v>313</v>
      </c>
      <c r="C191" s="4" t="s">
        <v>61</v>
      </c>
      <c r="D191" s="4">
        <v>7.0</v>
      </c>
      <c r="E191" s="4">
        <v>412.0</v>
      </c>
      <c r="F191" s="4">
        <v>0.0</v>
      </c>
      <c r="G191" s="4">
        <v>0.0</v>
      </c>
      <c r="AC191" s="51" t="s">
        <v>313</v>
      </c>
      <c r="AD191" s="51">
        <v>7.0</v>
      </c>
      <c r="AE191" s="51" t="b">
        <f t="shared" si="44"/>
        <v>1</v>
      </c>
    </row>
    <row r="192" ht="15.75" customHeight="1">
      <c r="A192" s="10" t="s">
        <v>314</v>
      </c>
      <c r="B192" s="4" t="s">
        <v>314</v>
      </c>
      <c r="C192" s="4" t="s">
        <v>169</v>
      </c>
      <c r="D192" s="4">
        <v>9.0</v>
      </c>
      <c r="E192" s="4">
        <v>0.0</v>
      </c>
      <c r="F192" s="4">
        <v>54.0</v>
      </c>
      <c r="G192" s="4">
        <v>210.0</v>
      </c>
      <c r="AC192" s="32" t="s">
        <v>314</v>
      </c>
      <c r="AD192" s="32">
        <v>9.0</v>
      </c>
      <c r="AE192" s="32" t="b">
        <f t="shared" si="44"/>
        <v>1</v>
      </c>
    </row>
    <row r="193" ht="15.75" customHeight="1">
      <c r="A193" s="10" t="s">
        <v>315</v>
      </c>
      <c r="AC193" s="51" t="s">
        <v>559</v>
      </c>
      <c r="AD193" s="51">
        <v>2.0</v>
      </c>
      <c r="AE193" s="51" t="str">
        <f>#REF!=AC193</f>
        <v>#REF!</v>
      </c>
    </row>
    <row r="194" ht="15.75" customHeight="1">
      <c r="A194" s="10" t="s">
        <v>317</v>
      </c>
      <c r="AC194" s="58" t="s">
        <v>559</v>
      </c>
      <c r="AD194" s="58">
        <v>2.0</v>
      </c>
      <c r="AE194" s="58" t="b">
        <f t="shared" ref="AE194:AE195" si="45">B207=AC194</f>
        <v>0</v>
      </c>
    </row>
    <row r="195" ht="15.75" customHeight="1">
      <c r="A195" s="10" t="s">
        <v>319</v>
      </c>
      <c r="AC195" s="36" t="s">
        <v>560</v>
      </c>
      <c r="AD195" s="36">
        <v>3.0</v>
      </c>
      <c r="AE195" s="36" t="b">
        <f t="shared" si="45"/>
        <v>0</v>
      </c>
    </row>
    <row r="196" ht="15.75" customHeight="1">
      <c r="A196" s="10" t="s">
        <v>320</v>
      </c>
      <c r="AC196" s="38" t="s">
        <v>560</v>
      </c>
      <c r="AD196" s="38">
        <v>1.0</v>
      </c>
      <c r="AE196" s="38" t="str">
        <f>#REF!=AC196</f>
        <v>#REF!</v>
      </c>
    </row>
    <row r="197" ht="15.75" customHeight="1">
      <c r="A197" s="10" t="s">
        <v>321</v>
      </c>
      <c r="B197" s="4" t="s">
        <v>321</v>
      </c>
      <c r="C197" s="4" t="s">
        <v>490</v>
      </c>
      <c r="D197" s="4">
        <v>10.0</v>
      </c>
      <c r="E197" s="4">
        <v>255.0</v>
      </c>
      <c r="F197" s="4">
        <v>0.0</v>
      </c>
      <c r="G197" s="4">
        <v>30.0</v>
      </c>
      <c r="AC197" s="58" t="s">
        <v>321</v>
      </c>
      <c r="AD197" s="58">
        <v>10.0</v>
      </c>
      <c r="AE197" s="58" t="b">
        <f t="shared" ref="AE197:AE198" si="46">B197=AC197</f>
        <v>1</v>
      </c>
    </row>
    <row r="198" ht="15.75" customHeight="1">
      <c r="A198" s="10" t="s">
        <v>322</v>
      </c>
      <c r="B198" s="4" t="s">
        <v>322</v>
      </c>
      <c r="C198" s="4" t="s">
        <v>169</v>
      </c>
      <c r="D198" s="4">
        <v>16.0</v>
      </c>
      <c r="E198" s="4">
        <v>0.0</v>
      </c>
      <c r="F198" s="4">
        <v>817.0</v>
      </c>
      <c r="G198" s="4">
        <v>230.0</v>
      </c>
      <c r="AC198" s="39" t="s">
        <v>322</v>
      </c>
      <c r="AD198" s="39">
        <v>16.0</v>
      </c>
      <c r="AE198" s="39" t="b">
        <f t="shared" si="46"/>
        <v>1</v>
      </c>
    </row>
    <row r="199" ht="15.75" customHeight="1">
      <c r="A199" s="10" t="s">
        <v>323</v>
      </c>
      <c r="AC199" s="36" t="s">
        <v>561</v>
      </c>
      <c r="AD199" s="36">
        <v>13.0</v>
      </c>
      <c r="AE199" s="36" t="str">
        <f t="shared" ref="AE199:AE200" si="47">#REF!=AC199</f>
        <v>#REF!</v>
      </c>
    </row>
    <row r="200" ht="15.75" customHeight="1">
      <c r="A200" s="10" t="s">
        <v>324</v>
      </c>
      <c r="AC200" s="52" t="s">
        <v>561</v>
      </c>
      <c r="AD200" s="52">
        <v>2.0</v>
      </c>
      <c r="AE200" s="52" t="str">
        <f t="shared" si="47"/>
        <v>#REF!</v>
      </c>
    </row>
    <row r="201" ht="15.75" customHeight="1">
      <c r="A201" s="10" t="s">
        <v>325</v>
      </c>
      <c r="B201" s="4" t="s">
        <v>325</v>
      </c>
      <c r="C201" s="4" t="s">
        <v>489</v>
      </c>
      <c r="D201" s="4">
        <v>8.0</v>
      </c>
      <c r="E201" s="4">
        <v>0.0</v>
      </c>
      <c r="F201" s="4">
        <v>58.0</v>
      </c>
      <c r="G201" s="4">
        <v>168.0</v>
      </c>
      <c r="AC201" s="34" t="s">
        <v>325</v>
      </c>
      <c r="AD201" s="34">
        <v>8.0</v>
      </c>
      <c r="AE201" s="34" t="b">
        <f>B201=AC201</f>
        <v>1</v>
      </c>
    </row>
    <row r="202" ht="15.75" customHeight="1">
      <c r="A202" s="10" t="s">
        <v>326</v>
      </c>
      <c r="AC202" s="46" t="s">
        <v>562</v>
      </c>
      <c r="AD202" s="46">
        <v>16.0</v>
      </c>
      <c r="AE202" s="46" t="str">
        <f t="shared" ref="AE202:AE204" si="48">#REF!=AC202</f>
        <v>#REF!</v>
      </c>
    </row>
    <row r="203" ht="15.75" customHeight="1">
      <c r="A203" s="10" t="s">
        <v>328</v>
      </c>
      <c r="AC203" s="34" t="s">
        <v>562</v>
      </c>
      <c r="AD203" s="34">
        <v>15.0</v>
      </c>
      <c r="AE203" s="34" t="str">
        <f t="shared" si="48"/>
        <v>#REF!</v>
      </c>
    </row>
    <row r="204" ht="15.75" customHeight="1">
      <c r="A204" s="10" t="s">
        <v>329</v>
      </c>
      <c r="B204" s="4" t="s">
        <v>329</v>
      </c>
      <c r="C204" s="4" t="s">
        <v>43</v>
      </c>
      <c r="D204" s="4">
        <v>15.0</v>
      </c>
      <c r="E204" s="4">
        <v>283.0</v>
      </c>
      <c r="F204" s="4">
        <v>0.0</v>
      </c>
      <c r="G204" s="4">
        <v>164.0</v>
      </c>
      <c r="AC204" s="51" t="s">
        <v>563</v>
      </c>
      <c r="AD204" s="51">
        <v>12.0</v>
      </c>
      <c r="AE204" s="51" t="str">
        <f t="shared" si="48"/>
        <v>#REF!</v>
      </c>
    </row>
    <row r="205" ht="15.75" customHeight="1">
      <c r="A205" s="10" t="s">
        <v>330</v>
      </c>
      <c r="B205" s="4" t="s">
        <v>330</v>
      </c>
      <c r="C205" s="4" t="s">
        <v>61</v>
      </c>
      <c r="D205" s="4">
        <v>2.0</v>
      </c>
      <c r="E205" s="4">
        <v>15.0</v>
      </c>
      <c r="F205" s="4">
        <v>0.0</v>
      </c>
      <c r="G205" s="4">
        <v>0.0</v>
      </c>
      <c r="AC205" s="41" t="s">
        <v>563</v>
      </c>
      <c r="AD205" s="41">
        <v>15.0</v>
      </c>
      <c r="AE205" s="41" t="b">
        <f>B218=AC205</f>
        <v>0</v>
      </c>
    </row>
    <row r="206" ht="15.75" customHeight="1">
      <c r="A206" s="10" t="s">
        <v>331</v>
      </c>
      <c r="B206" s="4" t="s">
        <v>331</v>
      </c>
      <c r="C206" s="4" t="s">
        <v>43</v>
      </c>
      <c r="D206" s="4">
        <v>4.0</v>
      </c>
      <c r="E206" s="4">
        <v>49.0</v>
      </c>
      <c r="F206" s="4">
        <v>0.0</v>
      </c>
      <c r="G206" s="4">
        <v>61.0</v>
      </c>
      <c r="AC206" s="55" t="s">
        <v>329</v>
      </c>
      <c r="AD206" s="55">
        <v>15.0</v>
      </c>
      <c r="AE206" s="55" t="b">
        <f t="shared" ref="AE206:AE208" si="49">B204=AC206</f>
        <v>1</v>
      </c>
    </row>
    <row r="207" ht="15.75" customHeight="1">
      <c r="A207" s="10" t="s">
        <v>332</v>
      </c>
      <c r="AC207" s="34" t="s">
        <v>330</v>
      </c>
      <c r="AD207" s="34">
        <v>2.0</v>
      </c>
      <c r="AE207" s="34" t="b">
        <f t="shared" si="49"/>
        <v>1</v>
      </c>
    </row>
    <row r="208" ht="15.75" customHeight="1">
      <c r="A208" s="10" t="s">
        <v>334</v>
      </c>
      <c r="AC208" s="34" t="s">
        <v>331</v>
      </c>
      <c r="AD208" s="34">
        <v>4.0</v>
      </c>
      <c r="AE208" s="34" t="b">
        <f t="shared" si="49"/>
        <v>1</v>
      </c>
    </row>
    <row r="209" ht="15.75" customHeight="1">
      <c r="A209" s="10" t="s">
        <v>336</v>
      </c>
      <c r="B209" s="4" t="s">
        <v>336</v>
      </c>
      <c r="C209" s="4" t="s">
        <v>22</v>
      </c>
      <c r="D209" s="4">
        <v>2.0</v>
      </c>
      <c r="E209" s="4">
        <v>0.0</v>
      </c>
      <c r="F209" s="4">
        <v>17.0</v>
      </c>
      <c r="G209" s="4">
        <v>2.0</v>
      </c>
      <c r="AC209" s="53" t="s">
        <v>336</v>
      </c>
      <c r="AD209" s="53">
        <v>2.0</v>
      </c>
      <c r="AE209" s="53" t="b">
        <f t="shared" ref="AE209:AE210" si="50">B209=AC209</f>
        <v>1</v>
      </c>
      <c r="AF209" s="55"/>
      <c r="AG209" s="55"/>
    </row>
    <row r="210" ht="15.75" customHeight="1">
      <c r="A210" s="10" t="s">
        <v>338</v>
      </c>
      <c r="B210" s="4" t="s">
        <v>338</v>
      </c>
      <c r="C210" s="4" t="s">
        <v>97</v>
      </c>
      <c r="D210" s="4">
        <v>13.0</v>
      </c>
      <c r="E210" s="4">
        <v>314.0</v>
      </c>
      <c r="F210" s="4">
        <v>0.0</v>
      </c>
      <c r="G210" s="4">
        <v>112.0</v>
      </c>
      <c r="AC210" s="58" t="s">
        <v>338</v>
      </c>
      <c r="AD210" s="58">
        <v>13.0</v>
      </c>
      <c r="AE210" s="58" t="b">
        <f t="shared" si="50"/>
        <v>1</v>
      </c>
      <c r="AF210" s="55"/>
      <c r="AG210" s="55"/>
    </row>
    <row r="211" ht="15.75" customHeight="1">
      <c r="A211" s="10" t="s">
        <v>339</v>
      </c>
      <c r="AC211" s="51" t="s">
        <v>564</v>
      </c>
      <c r="AD211" s="51">
        <v>2.0</v>
      </c>
      <c r="AE211" s="51" t="b">
        <f t="shared" ref="AE211:AE212" si="51">B224=AC211</f>
        <v>0</v>
      </c>
      <c r="AF211" s="55"/>
      <c r="AG211" s="55"/>
    </row>
    <row r="212" ht="15.75" customHeight="1">
      <c r="A212" s="10" t="s">
        <v>340</v>
      </c>
      <c r="B212" s="4" t="s">
        <v>340</v>
      </c>
      <c r="C212" s="4" t="s">
        <v>37</v>
      </c>
      <c r="D212" s="4">
        <v>10.0</v>
      </c>
      <c r="E212" s="4">
        <v>0.0</v>
      </c>
      <c r="F212" s="4">
        <f>39+46</f>
        <v>85</v>
      </c>
      <c r="G212" s="4">
        <v>12.0</v>
      </c>
      <c r="H212" s="25" t="s">
        <v>340</v>
      </c>
      <c r="I212" s="25" t="s">
        <v>37</v>
      </c>
      <c r="J212" s="25">
        <v>5.0</v>
      </c>
      <c r="K212" s="25">
        <v>0.0</v>
      </c>
      <c r="L212" s="26">
        <v>0.0</v>
      </c>
      <c r="M212" s="25">
        <v>46.0</v>
      </c>
      <c r="N212" s="27">
        <v>0.0399</v>
      </c>
      <c r="O212" s="25">
        <v>8.0</v>
      </c>
      <c r="P212" s="27">
        <v>0.0172</v>
      </c>
      <c r="AC212" s="54" t="s">
        <v>564</v>
      </c>
      <c r="AD212" s="54">
        <v>2.0</v>
      </c>
      <c r="AE212" s="54" t="b">
        <f t="shared" si="51"/>
        <v>0</v>
      </c>
      <c r="AF212" s="55"/>
      <c r="AG212" s="55"/>
    </row>
    <row r="213" ht="15.75" customHeight="1">
      <c r="A213" s="10" t="s">
        <v>342</v>
      </c>
      <c r="AC213" s="56" t="s">
        <v>340</v>
      </c>
      <c r="AD213" s="56">
        <v>5.0</v>
      </c>
      <c r="AE213" s="56" t="b">
        <f>B212=AC213</f>
        <v>1</v>
      </c>
      <c r="AF213" s="55"/>
      <c r="AG213" s="55"/>
    </row>
    <row r="214" ht="15.75" customHeight="1">
      <c r="A214" s="10" t="s">
        <v>343</v>
      </c>
      <c r="AC214" s="46" t="s">
        <v>340</v>
      </c>
      <c r="AD214" s="46">
        <v>5.0</v>
      </c>
      <c r="AE214" s="46" t="b">
        <f>H212=AC214</f>
        <v>1</v>
      </c>
      <c r="AF214" s="55"/>
      <c r="AG214" s="55"/>
    </row>
    <row r="215" ht="15.75" customHeight="1">
      <c r="A215" s="10" t="s">
        <v>344</v>
      </c>
      <c r="B215" s="4" t="s">
        <v>344</v>
      </c>
      <c r="C215" s="4" t="s">
        <v>489</v>
      </c>
      <c r="D215" s="4">
        <v>1.0</v>
      </c>
      <c r="E215" s="4">
        <v>0.0</v>
      </c>
      <c r="F215" s="4">
        <v>0.0</v>
      </c>
      <c r="G215" s="4">
        <v>24.0</v>
      </c>
      <c r="AC215" s="49" t="s">
        <v>344</v>
      </c>
      <c r="AD215" s="49">
        <v>1.0</v>
      </c>
      <c r="AE215" s="49" t="b">
        <f>B215=AC215</f>
        <v>1</v>
      </c>
      <c r="AF215" s="55"/>
      <c r="AG215" s="55"/>
    </row>
    <row r="216" ht="15.75" customHeight="1">
      <c r="A216" s="10" t="s">
        <v>345</v>
      </c>
      <c r="AC216" s="43" t="s">
        <v>346</v>
      </c>
      <c r="AD216" s="43">
        <v>4.0</v>
      </c>
      <c r="AE216" s="43" t="b">
        <f>B217=AC216</f>
        <v>1</v>
      </c>
      <c r="AF216" s="55"/>
      <c r="AG216" s="55"/>
    </row>
    <row r="217" ht="15.75" customHeight="1">
      <c r="A217" s="10" t="s">
        <v>346</v>
      </c>
      <c r="B217" s="4" t="s">
        <v>346</v>
      </c>
      <c r="C217" s="4" t="s">
        <v>493</v>
      </c>
      <c r="D217" s="4">
        <v>4.0</v>
      </c>
      <c r="E217" s="4">
        <v>268.0</v>
      </c>
      <c r="F217" s="4">
        <v>0.0</v>
      </c>
      <c r="G217" s="4">
        <v>4.0</v>
      </c>
      <c r="AC217" s="54" t="s">
        <v>354</v>
      </c>
      <c r="AD217" s="54">
        <v>14.0</v>
      </c>
      <c r="AE217" s="54" t="b">
        <f>B223=AC217</f>
        <v>1</v>
      </c>
      <c r="AF217" s="55"/>
      <c r="AG217" s="55"/>
    </row>
    <row r="218" ht="15.75" customHeight="1">
      <c r="A218" s="10" t="s">
        <v>348</v>
      </c>
      <c r="AC218" s="51" t="s">
        <v>565</v>
      </c>
      <c r="AD218" s="51">
        <v>2.0</v>
      </c>
      <c r="AE218" s="51" t="str">
        <f>#REF!=AC218</f>
        <v>#REF!</v>
      </c>
      <c r="AF218" s="55"/>
      <c r="AG218" s="55"/>
    </row>
    <row r="219" ht="15.75" customHeight="1">
      <c r="A219" s="10" t="s">
        <v>349</v>
      </c>
      <c r="AC219" s="54" t="s">
        <v>565</v>
      </c>
      <c r="AD219" s="54">
        <v>1.0</v>
      </c>
      <c r="AE219" s="54" t="b">
        <f t="shared" ref="AE219:AE221" si="52">B232=AC219</f>
        <v>0</v>
      </c>
      <c r="AF219" s="55"/>
      <c r="AG219" s="55"/>
    </row>
    <row r="220" ht="15.75" customHeight="1">
      <c r="A220" s="10" t="s">
        <v>350</v>
      </c>
      <c r="AC220" s="33" t="s">
        <v>566</v>
      </c>
      <c r="AD220" s="33">
        <v>3.0</v>
      </c>
      <c r="AE220" s="33" t="b">
        <f t="shared" si="52"/>
        <v>0</v>
      </c>
      <c r="AF220" s="55"/>
      <c r="AG220" s="55"/>
    </row>
    <row r="221" ht="15.75" customHeight="1">
      <c r="A221" s="10" t="s">
        <v>351</v>
      </c>
      <c r="AC221" s="53" t="s">
        <v>566</v>
      </c>
      <c r="AD221" s="53">
        <v>1.0</v>
      </c>
      <c r="AE221" s="53" t="b">
        <f t="shared" si="52"/>
        <v>0</v>
      </c>
      <c r="AF221" s="55"/>
      <c r="AG221" s="55"/>
    </row>
    <row r="222" ht="15.75" customHeight="1">
      <c r="A222" s="10" t="s">
        <v>352</v>
      </c>
      <c r="AC222" s="36" t="s">
        <v>566</v>
      </c>
      <c r="AD222" s="36">
        <v>1.0</v>
      </c>
      <c r="AE222" s="36" t="str">
        <f>#REF!=AC222</f>
        <v>#REF!</v>
      </c>
      <c r="AF222" s="55"/>
      <c r="AG222" s="55"/>
    </row>
    <row r="223" ht="15.75" customHeight="1">
      <c r="A223" s="10" t="s">
        <v>354</v>
      </c>
      <c r="B223" s="4" t="s">
        <v>354</v>
      </c>
      <c r="C223" s="4" t="s">
        <v>19</v>
      </c>
      <c r="D223" s="4">
        <v>14.0</v>
      </c>
      <c r="E223" s="4">
        <v>703.0</v>
      </c>
      <c r="F223" s="4">
        <v>0.0</v>
      </c>
      <c r="G223" s="4">
        <v>52.0</v>
      </c>
      <c r="AC223" s="33" t="s">
        <v>358</v>
      </c>
      <c r="AD223" s="33">
        <v>16.0</v>
      </c>
      <c r="AE223" s="33" t="b">
        <f>B226=AC223</f>
        <v>1</v>
      </c>
      <c r="AF223" s="55"/>
      <c r="AG223" s="55"/>
    </row>
    <row r="224" ht="15.75" customHeight="1">
      <c r="A224" s="10" t="s">
        <v>355</v>
      </c>
      <c r="AC224" s="57" t="s">
        <v>567</v>
      </c>
      <c r="AD224" s="57">
        <v>1.0</v>
      </c>
      <c r="AE224" s="57" t="b">
        <f t="shared" ref="AE224:AE225" si="53">B237=AC224</f>
        <v>0</v>
      </c>
      <c r="AF224" s="55"/>
      <c r="AG224" s="55"/>
    </row>
    <row r="225" ht="15.75" customHeight="1">
      <c r="A225" s="10" t="s">
        <v>357</v>
      </c>
      <c r="AC225" s="35" t="s">
        <v>567</v>
      </c>
      <c r="AD225" s="35">
        <v>1.0</v>
      </c>
      <c r="AE225" s="35" t="b">
        <f t="shared" si="53"/>
        <v>0</v>
      </c>
      <c r="AF225" s="55"/>
      <c r="AG225" s="55"/>
    </row>
    <row r="226" ht="15.75" customHeight="1">
      <c r="A226" s="10" t="s">
        <v>358</v>
      </c>
      <c r="B226" s="4" t="s">
        <v>358</v>
      </c>
      <c r="C226" s="4" t="s">
        <v>43</v>
      </c>
      <c r="D226" s="4">
        <v>16.0</v>
      </c>
      <c r="E226" s="4">
        <v>238.0</v>
      </c>
      <c r="F226" s="4">
        <v>0.0</v>
      </c>
      <c r="G226" s="4">
        <v>209.0</v>
      </c>
      <c r="AC226" s="45" t="s">
        <v>568</v>
      </c>
      <c r="AD226" s="45">
        <v>3.0</v>
      </c>
      <c r="AE226" s="45" t="str">
        <f t="shared" ref="AE226:AE227" si="54">#REF!=AC226</f>
        <v>#REF!</v>
      </c>
      <c r="AF226" s="55"/>
      <c r="AG226" s="55"/>
    </row>
    <row r="227" ht="15.75" customHeight="1">
      <c r="A227" s="10" t="s">
        <v>359</v>
      </c>
      <c r="B227" s="4" t="s">
        <v>359</v>
      </c>
      <c r="C227" s="4" t="s">
        <v>490</v>
      </c>
      <c r="D227" s="4">
        <v>15.0</v>
      </c>
      <c r="E227" s="4">
        <v>924.0</v>
      </c>
      <c r="F227" s="4">
        <v>0.0</v>
      </c>
      <c r="G227" s="4">
        <v>68.0</v>
      </c>
      <c r="AC227" s="49" t="s">
        <v>568</v>
      </c>
      <c r="AD227" s="49">
        <v>2.0</v>
      </c>
      <c r="AE227" s="49" t="str">
        <f t="shared" si="54"/>
        <v>#REF!</v>
      </c>
      <c r="AF227" s="55"/>
      <c r="AG227" s="55"/>
    </row>
    <row r="228" ht="15.75" customHeight="1">
      <c r="A228" s="10" t="s">
        <v>360</v>
      </c>
      <c r="AC228" s="32" t="s">
        <v>359</v>
      </c>
      <c r="AD228" s="32">
        <v>15.0</v>
      </c>
      <c r="AE228" s="32" t="b">
        <f>B227=AC228</f>
        <v>1</v>
      </c>
      <c r="AF228" s="55"/>
      <c r="AG228" s="55"/>
    </row>
    <row r="229" ht="15.75" customHeight="1">
      <c r="A229" s="10" t="s">
        <v>361</v>
      </c>
      <c r="B229" s="4" t="s">
        <v>361</v>
      </c>
      <c r="C229" s="4" t="s">
        <v>16</v>
      </c>
      <c r="D229" s="4">
        <v>16.0</v>
      </c>
      <c r="E229" s="4">
        <v>0.0</v>
      </c>
      <c r="F229" s="4">
        <v>1081.0</v>
      </c>
      <c r="G229" s="4">
        <v>141.0</v>
      </c>
      <c r="AC229" s="38" t="s">
        <v>361</v>
      </c>
      <c r="AD229" s="38">
        <v>16.0</v>
      </c>
      <c r="AE229" s="38" t="b">
        <f>B229=AC229</f>
        <v>1</v>
      </c>
      <c r="AF229" s="55"/>
      <c r="AG229" s="55"/>
    </row>
    <row r="230" ht="15.75" customHeight="1">
      <c r="A230" s="10" t="s">
        <v>363</v>
      </c>
      <c r="AC230" s="42" t="s">
        <v>569</v>
      </c>
      <c r="AD230" s="42">
        <v>11.0</v>
      </c>
      <c r="AE230" s="42" t="str">
        <f t="shared" ref="AE230:AE231" si="55">#REF!=AC230</f>
        <v>#REF!</v>
      </c>
      <c r="AF230" s="55"/>
      <c r="AG230" s="55"/>
    </row>
    <row r="231" ht="15.75" customHeight="1">
      <c r="A231" s="10" t="s">
        <v>364</v>
      </c>
      <c r="B231" s="4" t="s">
        <v>364</v>
      </c>
      <c r="C231" s="4" t="s">
        <v>19</v>
      </c>
      <c r="D231" s="4">
        <v>13.0</v>
      </c>
      <c r="E231" s="4">
        <v>634.0</v>
      </c>
      <c r="F231" s="4">
        <v>0.0</v>
      </c>
      <c r="G231" s="4">
        <v>0.0</v>
      </c>
      <c r="AC231" s="50" t="s">
        <v>569</v>
      </c>
      <c r="AD231" s="50">
        <v>3.0</v>
      </c>
      <c r="AE231" s="50" t="str">
        <f t="shared" si="55"/>
        <v>#REF!</v>
      </c>
      <c r="AF231" s="55"/>
      <c r="AG231" s="55"/>
    </row>
    <row r="232" ht="15.75" customHeight="1">
      <c r="A232" s="10" t="s">
        <v>365</v>
      </c>
      <c r="AC232" s="55" t="s">
        <v>364</v>
      </c>
      <c r="AD232" s="55">
        <v>13.0</v>
      </c>
      <c r="AE232" s="55" t="b">
        <f>B231=AC232</f>
        <v>1</v>
      </c>
      <c r="AF232" s="55"/>
      <c r="AG232" s="55"/>
    </row>
    <row r="233" ht="15.75" customHeight="1">
      <c r="A233" s="10" t="s">
        <v>367</v>
      </c>
      <c r="AC233" s="50" t="s">
        <v>570</v>
      </c>
      <c r="AD233" s="50">
        <v>3.0</v>
      </c>
      <c r="AE233" s="50" t="str">
        <f t="shared" ref="AE233:AE234" si="56">#REF!=AC233</f>
        <v>#REF!</v>
      </c>
      <c r="AF233" s="55"/>
      <c r="AG233" s="55"/>
    </row>
    <row r="234" ht="15.75" customHeight="1">
      <c r="A234" s="10" t="s">
        <v>368</v>
      </c>
      <c r="AC234" s="54" t="s">
        <v>570</v>
      </c>
      <c r="AD234" s="54">
        <v>5.0</v>
      </c>
      <c r="AE234" s="54" t="str">
        <f t="shared" si="56"/>
        <v>#REF!</v>
      </c>
      <c r="AF234" s="55"/>
      <c r="AG234" s="55"/>
    </row>
    <row r="235" ht="15.75" customHeight="1">
      <c r="A235" s="10" t="s">
        <v>370</v>
      </c>
      <c r="B235" s="4" t="s">
        <v>370</v>
      </c>
      <c r="C235" s="4" t="s">
        <v>169</v>
      </c>
      <c r="D235" s="4">
        <v>16.0</v>
      </c>
      <c r="E235" s="4">
        <v>0.0</v>
      </c>
      <c r="F235" s="4">
        <v>393.0</v>
      </c>
      <c r="G235" s="4">
        <v>332.0</v>
      </c>
      <c r="AC235" s="49" t="s">
        <v>370</v>
      </c>
      <c r="AD235" s="49">
        <v>16.0</v>
      </c>
      <c r="AE235" s="49" t="b">
        <f>B235=AC235</f>
        <v>1</v>
      </c>
      <c r="AF235" s="55"/>
      <c r="AG235" s="55"/>
    </row>
    <row r="236" ht="15.75" customHeight="1">
      <c r="A236" s="10" t="s">
        <v>372</v>
      </c>
      <c r="AC236" s="56" t="s">
        <v>376</v>
      </c>
      <c r="AD236" s="56">
        <v>2.0</v>
      </c>
      <c r="AE236" s="56" t="b">
        <f>B239=AC236</f>
        <v>1</v>
      </c>
      <c r="AF236" s="55"/>
      <c r="AG236" s="55"/>
    </row>
    <row r="237" ht="15.75" customHeight="1">
      <c r="A237" s="10" t="s">
        <v>373</v>
      </c>
      <c r="AC237" s="34" t="s">
        <v>376</v>
      </c>
      <c r="AD237" s="34">
        <v>5.0</v>
      </c>
      <c r="AE237" s="34" t="b">
        <f>H239=AC237</f>
        <v>1</v>
      </c>
      <c r="AF237" s="55"/>
      <c r="AG237" s="55"/>
    </row>
    <row r="238" ht="15.75" customHeight="1">
      <c r="A238" s="10" t="s">
        <v>375</v>
      </c>
      <c r="AC238" s="52" t="s">
        <v>571</v>
      </c>
      <c r="AD238" s="52">
        <v>4.0</v>
      </c>
      <c r="AE238" s="52" t="b">
        <f>B251=AC238</f>
        <v>0</v>
      </c>
      <c r="AF238" s="55"/>
      <c r="AG238" s="55"/>
    </row>
    <row r="239" ht="15.75" customHeight="1">
      <c r="A239" s="10" t="s">
        <v>376</v>
      </c>
      <c r="B239" s="4" t="s">
        <v>376</v>
      </c>
      <c r="C239" s="4" t="s">
        <v>489</v>
      </c>
      <c r="D239" s="4">
        <v>7.0</v>
      </c>
      <c r="E239" s="4">
        <v>0.0</v>
      </c>
      <c r="F239" s="4">
        <v>0.0</v>
      </c>
      <c r="G239" s="4">
        <f>16+65</f>
        <v>81</v>
      </c>
      <c r="H239" s="25" t="s">
        <v>376</v>
      </c>
      <c r="I239" s="25" t="s">
        <v>489</v>
      </c>
      <c r="J239" s="25">
        <v>5.0</v>
      </c>
      <c r="K239" s="25">
        <v>0.0</v>
      </c>
      <c r="L239" s="26">
        <v>0.0</v>
      </c>
      <c r="M239" s="25">
        <v>0.0</v>
      </c>
      <c r="N239" s="26">
        <v>0.0</v>
      </c>
      <c r="O239" s="25">
        <v>65.0</v>
      </c>
      <c r="P239" s="27">
        <v>0.1363</v>
      </c>
      <c r="AC239" s="34" t="s">
        <v>571</v>
      </c>
      <c r="AD239" s="34">
        <v>6.0</v>
      </c>
      <c r="AE239" s="34" t="str">
        <f>#REF!=AC239</f>
        <v>#REF!</v>
      </c>
      <c r="AF239" s="55"/>
      <c r="AG239" s="55"/>
    </row>
    <row r="240" ht="15.75" customHeight="1">
      <c r="A240" s="10" t="s">
        <v>377</v>
      </c>
      <c r="AC240" s="35" t="s">
        <v>379</v>
      </c>
      <c r="AD240" s="35">
        <v>2.0</v>
      </c>
      <c r="AE240" s="35" t="b">
        <f t="shared" ref="AE240:AE244" si="57">B242=AC240</f>
        <v>1</v>
      </c>
      <c r="AF240" s="55"/>
      <c r="AG240" s="55"/>
    </row>
    <row r="241" ht="15.75" customHeight="1">
      <c r="A241" s="10" t="s">
        <v>378</v>
      </c>
      <c r="AC241" s="36" t="s">
        <v>380</v>
      </c>
      <c r="AD241" s="36">
        <v>8.0</v>
      </c>
      <c r="AE241" s="36" t="b">
        <f t="shared" si="57"/>
        <v>1</v>
      </c>
      <c r="AF241" s="55"/>
      <c r="AG241" s="55"/>
    </row>
    <row r="242" ht="15.75" customHeight="1">
      <c r="A242" s="10" t="s">
        <v>379</v>
      </c>
      <c r="B242" s="4" t="s">
        <v>379</v>
      </c>
      <c r="C242" s="4" t="s">
        <v>489</v>
      </c>
      <c r="D242" s="4">
        <v>2.0</v>
      </c>
      <c r="E242" s="4">
        <v>0.0</v>
      </c>
      <c r="F242" s="4">
        <v>0.0</v>
      </c>
      <c r="G242" s="4">
        <v>23.0</v>
      </c>
      <c r="AC242" s="54" t="s">
        <v>381</v>
      </c>
      <c r="AD242" s="54">
        <v>1.0</v>
      </c>
      <c r="AE242" s="54" t="b">
        <f t="shared" si="57"/>
        <v>1</v>
      </c>
      <c r="AF242" s="55"/>
      <c r="AG242" s="55"/>
    </row>
    <row r="243" ht="15.75" customHeight="1">
      <c r="A243" s="10" t="s">
        <v>380</v>
      </c>
      <c r="B243" s="4" t="s">
        <v>380</v>
      </c>
      <c r="C243" s="4" t="s">
        <v>169</v>
      </c>
      <c r="D243" s="4">
        <v>8.0</v>
      </c>
      <c r="E243" s="4">
        <v>0.0</v>
      </c>
      <c r="F243" s="4">
        <v>5.0</v>
      </c>
      <c r="G243" s="4">
        <v>126.0</v>
      </c>
      <c r="AC243" s="33" t="s">
        <v>382</v>
      </c>
      <c r="AD243" s="33">
        <v>15.0</v>
      </c>
      <c r="AE243" s="33" t="b">
        <f t="shared" si="57"/>
        <v>1</v>
      </c>
      <c r="AF243" s="55"/>
      <c r="AG243" s="55"/>
    </row>
    <row r="244" ht="15.75" customHeight="1">
      <c r="A244" s="10" t="s">
        <v>381</v>
      </c>
      <c r="B244" s="4" t="s">
        <v>381</v>
      </c>
      <c r="C244" s="4" t="s">
        <v>22</v>
      </c>
      <c r="D244" s="4">
        <v>1.0</v>
      </c>
      <c r="E244" s="4">
        <v>0.0</v>
      </c>
      <c r="F244" s="4">
        <v>25.0</v>
      </c>
      <c r="G244" s="4">
        <v>2.0</v>
      </c>
      <c r="AC244" s="49" t="s">
        <v>383</v>
      </c>
      <c r="AD244" s="49">
        <v>15.0</v>
      </c>
      <c r="AE244" s="49" t="b">
        <f t="shared" si="57"/>
        <v>1</v>
      </c>
      <c r="AF244" s="55"/>
      <c r="AG244" s="55"/>
    </row>
    <row r="245" ht="15.75" customHeight="1">
      <c r="A245" s="10" t="s">
        <v>382</v>
      </c>
      <c r="B245" s="4" t="s">
        <v>382</v>
      </c>
      <c r="C245" s="4" t="s">
        <v>169</v>
      </c>
      <c r="D245" s="4">
        <v>15.0</v>
      </c>
      <c r="E245" s="4">
        <v>0.0</v>
      </c>
      <c r="F245" s="4">
        <v>912.0</v>
      </c>
      <c r="G245" s="4">
        <v>35.0</v>
      </c>
      <c r="AC245" s="37" t="s">
        <v>572</v>
      </c>
      <c r="AD245" s="37">
        <v>3.0</v>
      </c>
      <c r="AE245" s="37" t="str">
        <f t="shared" ref="AE245:AE246" si="58">#REF!=AC245</f>
        <v>#REF!</v>
      </c>
      <c r="AF245" s="55"/>
      <c r="AG245" s="55"/>
    </row>
    <row r="246" ht="15.75" customHeight="1">
      <c r="A246" s="10" t="s">
        <v>383</v>
      </c>
      <c r="B246" s="4" t="s">
        <v>383</v>
      </c>
      <c r="C246" s="4" t="s">
        <v>22</v>
      </c>
      <c r="D246" s="4">
        <v>15.0</v>
      </c>
      <c r="E246" s="4">
        <v>0.0</v>
      </c>
      <c r="F246" s="4">
        <v>761.0</v>
      </c>
      <c r="G246" s="4">
        <v>33.0</v>
      </c>
      <c r="AC246" s="34" t="s">
        <v>572</v>
      </c>
      <c r="AD246" s="34">
        <v>7.0</v>
      </c>
      <c r="AE246" s="34" t="str">
        <f t="shared" si="58"/>
        <v>#REF!</v>
      </c>
      <c r="AF246" s="55"/>
      <c r="AG246" s="55"/>
    </row>
    <row r="247" ht="15.75" customHeight="1">
      <c r="A247" s="10" t="s">
        <v>385</v>
      </c>
      <c r="B247" s="4" t="s">
        <v>385</v>
      </c>
      <c r="C247" s="4" t="s">
        <v>489</v>
      </c>
      <c r="D247" s="4">
        <v>9.0</v>
      </c>
      <c r="E247" s="4">
        <v>0.0</v>
      </c>
      <c r="F247" s="4">
        <f>242+170</f>
        <v>412</v>
      </c>
      <c r="G247" s="4">
        <f>13+20</f>
        <v>33</v>
      </c>
      <c r="H247" s="25" t="s">
        <v>385</v>
      </c>
      <c r="I247" s="25" t="s">
        <v>489</v>
      </c>
      <c r="J247" s="25">
        <v>4.0</v>
      </c>
      <c r="K247" s="25">
        <v>0.0</v>
      </c>
      <c r="L247" s="26">
        <v>0.0</v>
      </c>
      <c r="M247" s="25">
        <v>170.0</v>
      </c>
      <c r="N247" s="27">
        <v>0.158</v>
      </c>
      <c r="O247" s="25">
        <v>13.0</v>
      </c>
      <c r="P247" s="27">
        <v>0.0279</v>
      </c>
      <c r="AC247" s="36" t="s">
        <v>385</v>
      </c>
      <c r="AD247" s="36">
        <v>4.0</v>
      </c>
      <c r="AE247" s="36" t="b">
        <f>B247=AC247</f>
        <v>1</v>
      </c>
      <c r="AF247" s="55"/>
      <c r="AG247" s="55"/>
    </row>
    <row r="248" ht="15.75" customHeight="1">
      <c r="A248" s="10" t="s">
        <v>386</v>
      </c>
      <c r="AC248" s="41" t="s">
        <v>385</v>
      </c>
      <c r="AD248" s="41">
        <v>4.0</v>
      </c>
      <c r="AE248" s="41" t="b">
        <f>H247=AC248</f>
        <v>1</v>
      </c>
      <c r="AF248" s="55"/>
      <c r="AG248" s="55"/>
    </row>
    <row r="249" ht="15.75" customHeight="1">
      <c r="A249" s="10" t="s">
        <v>387</v>
      </c>
      <c r="B249" s="4" t="s">
        <v>387</v>
      </c>
      <c r="C249" s="4" t="s">
        <v>22</v>
      </c>
      <c r="D249" s="4">
        <v>16.0</v>
      </c>
      <c r="E249" s="4">
        <v>0.0</v>
      </c>
      <c r="F249" s="4">
        <v>703.0</v>
      </c>
      <c r="G249" s="4">
        <v>80.0</v>
      </c>
      <c r="AC249" s="42" t="s">
        <v>387</v>
      </c>
      <c r="AD249" s="42">
        <v>16.0</v>
      </c>
      <c r="AE249" s="42" t="b">
        <f>B249=AC249</f>
        <v>1</v>
      </c>
      <c r="AF249" s="55"/>
      <c r="AG249" s="55"/>
    </row>
    <row r="250" ht="15.75" customHeight="1">
      <c r="A250" s="10" t="s">
        <v>388</v>
      </c>
      <c r="AC250" s="36" t="s">
        <v>390</v>
      </c>
      <c r="AD250" s="36">
        <v>15.0</v>
      </c>
      <c r="AE250" s="36" t="b">
        <f>B252=AC250</f>
        <v>1</v>
      </c>
      <c r="AF250" s="55"/>
      <c r="AG250" s="55"/>
    </row>
    <row r="251" ht="15.75" customHeight="1">
      <c r="A251" s="10" t="s">
        <v>389</v>
      </c>
      <c r="AC251" s="50" t="s">
        <v>394</v>
      </c>
      <c r="AD251" s="50">
        <v>5.0</v>
      </c>
      <c r="AE251" s="50" t="b">
        <f>B255=AC251</f>
        <v>1</v>
      </c>
      <c r="AF251" s="55"/>
      <c r="AG251" s="55"/>
    </row>
    <row r="252" ht="15.75" customHeight="1">
      <c r="A252" s="10" t="s">
        <v>390</v>
      </c>
      <c r="B252" s="4" t="s">
        <v>390</v>
      </c>
      <c r="C252" s="4" t="s">
        <v>43</v>
      </c>
      <c r="D252" s="4">
        <v>15.0</v>
      </c>
      <c r="E252" s="4">
        <v>11.0</v>
      </c>
      <c r="F252" s="4">
        <v>0.0</v>
      </c>
      <c r="G252" s="4">
        <v>269.0</v>
      </c>
      <c r="AC252" s="44" t="s">
        <v>394</v>
      </c>
      <c r="AD252" s="44">
        <v>1.0</v>
      </c>
      <c r="AE252" s="44" t="b">
        <f>H255=AC252</f>
        <v>1</v>
      </c>
      <c r="AF252" s="55"/>
      <c r="AG252" s="55"/>
    </row>
    <row r="253" ht="15.75" customHeight="1">
      <c r="A253" s="10" t="s">
        <v>391</v>
      </c>
      <c r="AC253" s="37" t="s">
        <v>395</v>
      </c>
      <c r="AD253" s="37">
        <v>16.0</v>
      </c>
      <c r="AE253" s="37" t="b">
        <f t="shared" ref="AE253:AE256" si="59">B256=AC253</f>
        <v>1</v>
      </c>
      <c r="AF253" s="55"/>
      <c r="AG253" s="55"/>
    </row>
    <row r="254" ht="15.75" customHeight="1">
      <c r="A254" s="10" t="s">
        <v>393</v>
      </c>
      <c r="AC254" s="56" t="s">
        <v>396</v>
      </c>
      <c r="AD254" s="56">
        <v>5.0</v>
      </c>
      <c r="AE254" s="56" t="b">
        <f t="shared" si="59"/>
        <v>1</v>
      </c>
      <c r="AF254" s="55"/>
      <c r="AG254" s="55"/>
    </row>
    <row r="255" ht="15.75" customHeight="1">
      <c r="A255" s="10" t="s">
        <v>394</v>
      </c>
      <c r="B255" s="4" t="s">
        <v>394</v>
      </c>
      <c r="C255" s="4" t="s">
        <v>16</v>
      </c>
      <c r="D255" s="4">
        <v>6.0</v>
      </c>
      <c r="E255" s="4">
        <v>0.0</v>
      </c>
      <c r="F255" s="4">
        <v>219.0</v>
      </c>
      <c r="G255" s="4">
        <v>72.0</v>
      </c>
      <c r="H255" s="25" t="s">
        <v>394</v>
      </c>
      <c r="I255" s="25" t="s">
        <v>16</v>
      </c>
      <c r="J255" s="25">
        <v>1.0</v>
      </c>
      <c r="K255" s="25">
        <v>0.0</v>
      </c>
      <c r="L255" s="26">
        <v>0.0</v>
      </c>
      <c r="M255" s="25">
        <v>1.0</v>
      </c>
      <c r="N255" s="27">
        <v>9.0E-4</v>
      </c>
      <c r="O255" s="25">
        <v>12.0</v>
      </c>
      <c r="P255" s="27">
        <v>0.0267</v>
      </c>
      <c r="AC255" s="33" t="s">
        <v>397</v>
      </c>
      <c r="AD255" s="33">
        <v>16.0</v>
      </c>
      <c r="AE255" s="33" t="b">
        <f t="shared" si="59"/>
        <v>1</v>
      </c>
      <c r="AF255" s="55"/>
      <c r="AG255" s="55"/>
    </row>
    <row r="256" ht="15.75" customHeight="1">
      <c r="A256" s="10" t="s">
        <v>395</v>
      </c>
      <c r="B256" s="4" t="s">
        <v>395</v>
      </c>
      <c r="C256" s="4" t="s">
        <v>491</v>
      </c>
      <c r="D256" s="4">
        <v>16.0</v>
      </c>
      <c r="E256" s="4">
        <v>0.0</v>
      </c>
      <c r="F256" s="4">
        <v>647.0</v>
      </c>
      <c r="G256" s="4">
        <v>79.0</v>
      </c>
      <c r="AC256" s="44" t="s">
        <v>398</v>
      </c>
      <c r="AD256" s="44">
        <v>16.0</v>
      </c>
      <c r="AE256" s="44" t="b">
        <f t="shared" si="59"/>
        <v>1</v>
      </c>
      <c r="AF256" s="55"/>
      <c r="AG256" s="55"/>
    </row>
    <row r="257" ht="15.75" customHeight="1">
      <c r="A257" s="10" t="s">
        <v>396</v>
      </c>
      <c r="B257" s="4" t="s">
        <v>396</v>
      </c>
      <c r="C257" s="4" t="s">
        <v>22</v>
      </c>
      <c r="D257" s="4">
        <v>5.0</v>
      </c>
      <c r="E257" s="4">
        <v>0.0</v>
      </c>
      <c r="F257" s="4">
        <v>63.0</v>
      </c>
      <c r="G257" s="4">
        <v>7.0</v>
      </c>
      <c r="AC257" s="49" t="s">
        <v>573</v>
      </c>
      <c r="AD257" s="49">
        <v>3.0</v>
      </c>
      <c r="AE257" s="49" t="b">
        <f>B270=AC257</f>
        <v>0</v>
      </c>
      <c r="AF257" s="55"/>
      <c r="AG257" s="55"/>
    </row>
    <row r="258" ht="15.75" customHeight="1">
      <c r="A258" s="10" t="s">
        <v>397</v>
      </c>
      <c r="B258" s="4" t="s">
        <v>397</v>
      </c>
      <c r="C258" s="4" t="s">
        <v>82</v>
      </c>
      <c r="D258" s="4">
        <v>16.0</v>
      </c>
      <c r="E258" s="4">
        <v>99.0</v>
      </c>
      <c r="F258" s="4">
        <v>0.0</v>
      </c>
      <c r="G258" s="4">
        <v>70.0</v>
      </c>
      <c r="AC258" s="58" t="s">
        <v>573</v>
      </c>
      <c r="AD258" s="58">
        <v>13.0</v>
      </c>
      <c r="AE258" s="58" t="str">
        <f>#REF!=AC258</f>
        <v>#REF!</v>
      </c>
      <c r="AF258" s="55"/>
      <c r="AG258" s="55"/>
    </row>
    <row r="259" ht="15.75" customHeight="1">
      <c r="A259" s="10" t="s">
        <v>398</v>
      </c>
      <c r="B259" s="4" t="s">
        <v>398</v>
      </c>
      <c r="C259" s="4" t="s">
        <v>169</v>
      </c>
      <c r="D259" s="4">
        <v>16.0</v>
      </c>
      <c r="E259" s="4">
        <v>0.0</v>
      </c>
      <c r="F259" s="4">
        <v>1070.0</v>
      </c>
      <c r="G259" s="4">
        <v>135.0</v>
      </c>
      <c r="AC259" s="53" t="s">
        <v>401</v>
      </c>
      <c r="AD259" s="53">
        <v>7.0</v>
      </c>
      <c r="AE259" s="53" t="b">
        <f t="shared" ref="AE259:AE262" si="60">B262=AC259</f>
        <v>1</v>
      </c>
      <c r="AF259" s="55"/>
      <c r="AG259" s="55"/>
    </row>
    <row r="260" ht="15.75" customHeight="1">
      <c r="A260" s="10" t="s">
        <v>399</v>
      </c>
      <c r="AC260" s="44" t="s">
        <v>402</v>
      </c>
      <c r="AD260" s="44">
        <v>15.0</v>
      </c>
      <c r="AE260" s="44" t="b">
        <f t="shared" si="60"/>
        <v>1</v>
      </c>
      <c r="AF260" s="55"/>
      <c r="AG260" s="55"/>
    </row>
    <row r="261" ht="15.75" customHeight="1">
      <c r="A261" s="10" t="s">
        <v>400</v>
      </c>
      <c r="AC261" s="57" t="s">
        <v>403</v>
      </c>
      <c r="AD261" s="57">
        <v>16.0</v>
      </c>
      <c r="AE261" s="57" t="b">
        <f t="shared" si="60"/>
        <v>1</v>
      </c>
      <c r="AF261" s="55"/>
      <c r="AG261" s="55"/>
    </row>
    <row r="262" ht="15.75" customHeight="1">
      <c r="A262" s="10" t="s">
        <v>401</v>
      </c>
      <c r="B262" s="4" t="s">
        <v>401</v>
      </c>
      <c r="C262" s="4" t="s">
        <v>19</v>
      </c>
      <c r="D262" s="4">
        <v>7.0</v>
      </c>
      <c r="E262" s="4">
        <v>76.0</v>
      </c>
      <c r="F262" s="4">
        <v>0.0</v>
      </c>
      <c r="G262" s="4">
        <v>9.0</v>
      </c>
      <c r="AC262" s="34" t="s">
        <v>404</v>
      </c>
      <c r="AD262" s="34">
        <v>7.0</v>
      </c>
      <c r="AE262" s="34" t="b">
        <f t="shared" si="60"/>
        <v>1</v>
      </c>
      <c r="AF262" s="55"/>
      <c r="AG262" s="55"/>
    </row>
    <row r="263" ht="15.75" customHeight="1">
      <c r="A263" s="10" t="s">
        <v>402</v>
      </c>
      <c r="B263" s="4" t="s">
        <v>402</v>
      </c>
      <c r="C263" s="4" t="s">
        <v>19</v>
      </c>
      <c r="D263" s="4">
        <v>15.0</v>
      </c>
      <c r="E263" s="4">
        <v>731.0</v>
      </c>
      <c r="F263" s="4">
        <v>0.0</v>
      </c>
      <c r="G263" s="4">
        <v>91.0</v>
      </c>
      <c r="AC263" s="36" t="s">
        <v>407</v>
      </c>
      <c r="AD263" s="36">
        <v>9.0</v>
      </c>
      <c r="AE263" s="36" t="b">
        <f t="shared" ref="AE263:AE264" si="61">B267=AC263</f>
        <v>1</v>
      </c>
      <c r="AF263" s="55"/>
      <c r="AG263" s="55"/>
    </row>
    <row r="264" ht="15.75" customHeight="1">
      <c r="A264" s="10" t="s">
        <v>403</v>
      </c>
      <c r="B264" s="4" t="s">
        <v>403</v>
      </c>
      <c r="C264" s="4" t="s">
        <v>19</v>
      </c>
      <c r="D264" s="4">
        <v>16.0</v>
      </c>
      <c r="E264" s="4">
        <v>746.0</v>
      </c>
      <c r="F264" s="4">
        <v>0.0</v>
      </c>
      <c r="G264" s="4">
        <v>3.0</v>
      </c>
      <c r="AC264" s="40" t="s">
        <v>408</v>
      </c>
      <c r="AD264" s="40">
        <v>10.0</v>
      </c>
      <c r="AE264" s="40" t="b">
        <f t="shared" si="61"/>
        <v>1</v>
      </c>
      <c r="AF264" s="55"/>
      <c r="AG264" s="55"/>
    </row>
    <row r="265" ht="15.75" customHeight="1">
      <c r="A265" s="10" t="s">
        <v>404</v>
      </c>
      <c r="B265" s="4" t="s">
        <v>404</v>
      </c>
      <c r="C265" s="4" t="s">
        <v>490</v>
      </c>
      <c r="D265" s="4">
        <v>7.0</v>
      </c>
      <c r="E265" s="4">
        <v>398.0</v>
      </c>
      <c r="F265" s="4">
        <v>0.0</v>
      </c>
      <c r="G265" s="4">
        <v>9.0</v>
      </c>
      <c r="AC265" s="36" t="s">
        <v>412</v>
      </c>
      <c r="AD265" s="36">
        <v>15.0</v>
      </c>
      <c r="AE265" s="36" t="b">
        <f t="shared" ref="AE265:AE266" si="62">B271=AC265</f>
        <v>1</v>
      </c>
      <c r="AF265" s="55"/>
      <c r="AG265" s="55"/>
    </row>
    <row r="266" ht="15.75" customHeight="1">
      <c r="A266" s="10" t="s">
        <v>406</v>
      </c>
      <c r="AC266" s="50" t="s">
        <v>413</v>
      </c>
      <c r="AD266" s="50">
        <v>16.0</v>
      </c>
      <c r="AE266" s="50" t="b">
        <f t="shared" si="62"/>
        <v>1</v>
      </c>
      <c r="AF266" s="55"/>
      <c r="AG266" s="55"/>
    </row>
    <row r="267" ht="15.75" customHeight="1">
      <c r="A267" s="10" t="s">
        <v>407</v>
      </c>
      <c r="B267" s="4" t="s">
        <v>407</v>
      </c>
      <c r="C267" s="4" t="s">
        <v>16</v>
      </c>
      <c r="D267" s="4">
        <v>9.0</v>
      </c>
      <c r="E267" s="4">
        <v>0.0</v>
      </c>
      <c r="F267" s="4">
        <v>76.0</v>
      </c>
      <c r="G267" s="4">
        <v>68.0</v>
      </c>
      <c r="AC267" s="57" t="s">
        <v>574</v>
      </c>
      <c r="AD267" s="57">
        <v>16.0</v>
      </c>
      <c r="AE267" s="57" t="b">
        <f t="shared" ref="AE267:AE268" si="63">B274=AC267</f>
        <v>0</v>
      </c>
      <c r="AF267" s="55"/>
      <c r="AG267" s="55"/>
    </row>
    <row r="268" ht="15.75" customHeight="1">
      <c r="A268" s="10" t="s">
        <v>408</v>
      </c>
      <c r="B268" s="4" t="s">
        <v>408</v>
      </c>
      <c r="C268" s="4" t="s">
        <v>43</v>
      </c>
      <c r="D268" s="4">
        <v>10.0</v>
      </c>
      <c r="E268" s="4">
        <v>423.0</v>
      </c>
      <c r="F268" s="4">
        <v>0.0</v>
      </c>
      <c r="G268" s="4">
        <v>0.0</v>
      </c>
      <c r="AC268" s="56" t="s">
        <v>575</v>
      </c>
      <c r="AD268" s="56">
        <v>16.0</v>
      </c>
      <c r="AE268" s="56" t="b">
        <f t="shared" si="63"/>
        <v>0</v>
      </c>
      <c r="AF268" s="42"/>
      <c r="AG268" s="42"/>
    </row>
    <row r="269" ht="15.75" customHeight="1">
      <c r="A269" s="10" t="s">
        <v>409</v>
      </c>
      <c r="AC269" s="49" t="s">
        <v>576</v>
      </c>
      <c r="AD269" s="49">
        <v>1.0</v>
      </c>
      <c r="AE269" s="49" t="b">
        <f>B282=AC269</f>
        <v>0</v>
      </c>
      <c r="AF269" s="42"/>
      <c r="AG269" s="42"/>
    </row>
    <row r="270" ht="15.75" customHeight="1">
      <c r="A270" s="10" t="s">
        <v>410</v>
      </c>
      <c r="AC270" s="52" t="s">
        <v>576</v>
      </c>
      <c r="AD270" s="52">
        <v>3.0</v>
      </c>
      <c r="AE270" s="52" t="str">
        <f>#REF!=AC270</f>
        <v>#REF!</v>
      </c>
      <c r="AF270" s="42"/>
      <c r="AG270" s="42"/>
    </row>
    <row r="271" ht="15.75" customHeight="1">
      <c r="A271" s="10" t="s">
        <v>412</v>
      </c>
      <c r="B271" s="4" t="s">
        <v>412</v>
      </c>
      <c r="C271" s="4" t="s">
        <v>169</v>
      </c>
      <c r="D271" s="4">
        <v>15.0</v>
      </c>
      <c r="E271" s="4">
        <v>0.0</v>
      </c>
      <c r="F271" s="4">
        <v>929.0</v>
      </c>
      <c r="G271" s="4">
        <v>201.0</v>
      </c>
      <c r="AC271" s="33" t="s">
        <v>421</v>
      </c>
      <c r="AD271" s="33">
        <v>8.0</v>
      </c>
      <c r="AE271" s="33" t="b">
        <f>B279=AC271</f>
        <v>1</v>
      </c>
      <c r="AF271" s="42"/>
      <c r="AG271" s="42"/>
    </row>
    <row r="272" ht="15.75" customHeight="1">
      <c r="A272" s="10" t="s">
        <v>413</v>
      </c>
      <c r="B272" s="4" t="s">
        <v>413</v>
      </c>
      <c r="C272" s="4" t="s">
        <v>489</v>
      </c>
      <c r="D272" s="4">
        <v>16.0</v>
      </c>
      <c r="E272" s="4">
        <v>0.0</v>
      </c>
      <c r="F272" s="4">
        <v>144.0</v>
      </c>
      <c r="G272" s="4">
        <v>231.0</v>
      </c>
      <c r="AC272" s="36" t="s">
        <v>423</v>
      </c>
      <c r="AD272" s="36">
        <v>10.0</v>
      </c>
      <c r="AE272" s="36" t="b">
        <f>B281=AC272</f>
        <v>1</v>
      </c>
      <c r="AF272" s="42"/>
      <c r="AG272" s="42"/>
    </row>
    <row r="273" ht="15.75" customHeight="1">
      <c r="A273" s="10" t="s">
        <v>414</v>
      </c>
      <c r="AC273" s="54" t="s">
        <v>426</v>
      </c>
      <c r="AD273" s="54">
        <v>11.0</v>
      </c>
      <c r="AE273" s="54" t="b">
        <f t="shared" ref="AE273:AE274" si="64">B283=AC273</f>
        <v>1</v>
      </c>
      <c r="AF273" s="42"/>
      <c r="AG273" s="42"/>
    </row>
    <row r="274" ht="15.75" customHeight="1">
      <c r="A274" s="10" t="s">
        <v>415</v>
      </c>
      <c r="B274" s="4" t="s">
        <v>415</v>
      </c>
      <c r="C274" s="4" t="s">
        <v>82</v>
      </c>
      <c r="D274" s="4">
        <v>16.0</v>
      </c>
      <c r="E274" s="4">
        <v>1058.0</v>
      </c>
      <c r="F274" s="4">
        <v>0.0</v>
      </c>
      <c r="G274" s="4">
        <v>79.0</v>
      </c>
      <c r="AC274" s="49" t="s">
        <v>428</v>
      </c>
      <c r="AD274" s="49">
        <v>5.0</v>
      </c>
      <c r="AE274" s="49" t="b">
        <f t="shared" si="64"/>
        <v>1</v>
      </c>
      <c r="AF274" s="42"/>
      <c r="AG274" s="42"/>
    </row>
    <row r="275" ht="15.75" customHeight="1">
      <c r="A275" s="10" t="s">
        <v>416</v>
      </c>
      <c r="B275" s="4" t="s">
        <v>416</v>
      </c>
      <c r="C275" s="4" t="s">
        <v>97</v>
      </c>
      <c r="D275" s="4">
        <v>16.0</v>
      </c>
      <c r="E275" s="4">
        <v>886.0</v>
      </c>
      <c r="F275" s="4">
        <v>0.0</v>
      </c>
      <c r="G275" s="4">
        <v>14.0</v>
      </c>
      <c r="AC275" s="33" t="s">
        <v>577</v>
      </c>
      <c r="AD275" s="33">
        <v>5.0</v>
      </c>
      <c r="AE275" s="33" t="b">
        <f t="shared" ref="AE275:AE276" si="65">B288=AC275</f>
        <v>0</v>
      </c>
      <c r="AF275" s="42"/>
      <c r="AG275" s="42"/>
    </row>
    <row r="276" ht="15.75" customHeight="1">
      <c r="A276" s="10" t="s">
        <v>417</v>
      </c>
      <c r="AC276" s="40" t="s">
        <v>577</v>
      </c>
      <c r="AD276" s="40">
        <v>4.0</v>
      </c>
      <c r="AE276" s="40" t="b">
        <f t="shared" si="65"/>
        <v>0</v>
      </c>
      <c r="AF276" s="42"/>
      <c r="AG276" s="42"/>
    </row>
    <row r="277" ht="15.75" customHeight="1">
      <c r="A277" s="10" t="s">
        <v>418</v>
      </c>
      <c r="AC277" s="32" t="s">
        <v>429</v>
      </c>
      <c r="AD277" s="32">
        <v>3.0</v>
      </c>
      <c r="AE277" s="32" t="b">
        <f t="shared" ref="AE277:AE279" si="66">B285=AC277</f>
        <v>1</v>
      </c>
      <c r="AF277" s="42"/>
      <c r="AG277" s="42"/>
    </row>
    <row r="278" ht="15.75" customHeight="1">
      <c r="A278" s="10" t="s">
        <v>420</v>
      </c>
      <c r="AC278" s="34" t="s">
        <v>430</v>
      </c>
      <c r="AD278" s="34">
        <v>14.0</v>
      </c>
      <c r="AE278" s="34" t="b">
        <f t="shared" si="66"/>
        <v>1</v>
      </c>
      <c r="AF278" s="42"/>
      <c r="AG278" s="42"/>
    </row>
    <row r="279" ht="15.75" customHeight="1">
      <c r="A279" s="10" t="s">
        <v>421</v>
      </c>
      <c r="B279" s="4" t="s">
        <v>421</v>
      </c>
      <c r="C279" s="4" t="s">
        <v>97</v>
      </c>
      <c r="D279" s="4">
        <v>8.0</v>
      </c>
      <c r="E279" s="4">
        <v>428.0</v>
      </c>
      <c r="F279" s="4">
        <v>0.0</v>
      </c>
      <c r="G279" s="4">
        <v>0.0</v>
      </c>
      <c r="AC279" s="54" t="s">
        <v>578</v>
      </c>
      <c r="AD279" s="54">
        <v>14.0</v>
      </c>
      <c r="AE279" s="54" t="b">
        <f t="shared" si="66"/>
        <v>0</v>
      </c>
      <c r="AF279" s="42"/>
      <c r="AG279" s="42"/>
    </row>
    <row r="280" ht="15.75" customHeight="1">
      <c r="A280" s="10" t="s">
        <v>422</v>
      </c>
      <c r="AC280" s="45" t="s">
        <v>438</v>
      </c>
      <c r="AD280" s="45">
        <v>14.0</v>
      </c>
      <c r="AE280" s="45" t="b">
        <f t="shared" ref="AE280:AE281" si="67">B292=AC280</f>
        <v>1</v>
      </c>
      <c r="AF280" s="42"/>
      <c r="AG280" s="42"/>
    </row>
    <row r="281" ht="15.75" customHeight="1">
      <c r="A281" s="10" t="s">
        <v>423</v>
      </c>
      <c r="B281" s="4" t="s">
        <v>423</v>
      </c>
      <c r="C281" s="4" t="s">
        <v>52</v>
      </c>
      <c r="D281" s="4">
        <v>10.0</v>
      </c>
      <c r="E281" s="4">
        <v>0.0</v>
      </c>
      <c r="F281" s="4">
        <v>560.0</v>
      </c>
      <c r="G281" s="4">
        <v>37.0</v>
      </c>
      <c r="AC281" s="54" t="s">
        <v>439</v>
      </c>
      <c r="AD281" s="54">
        <v>15.0</v>
      </c>
      <c r="AE281" s="54" t="b">
        <f t="shared" si="67"/>
        <v>1</v>
      </c>
      <c r="AF281" s="42"/>
      <c r="AG281" s="42"/>
    </row>
    <row r="282" ht="15.75" customHeight="1">
      <c r="A282" s="10" t="s">
        <v>424</v>
      </c>
      <c r="AC282" s="46" t="s">
        <v>579</v>
      </c>
      <c r="AD282" s="46">
        <v>7.0</v>
      </c>
      <c r="AE282" s="46" t="str">
        <f>#REF!=AC282</f>
        <v>#REF!</v>
      </c>
      <c r="AF282" s="42"/>
      <c r="AG282" s="42"/>
    </row>
    <row r="283" ht="15.75" customHeight="1">
      <c r="A283" s="10" t="s">
        <v>426</v>
      </c>
      <c r="B283" s="4" t="s">
        <v>426</v>
      </c>
      <c r="C283" s="4" t="s">
        <v>97</v>
      </c>
      <c r="D283" s="4">
        <v>11.0</v>
      </c>
      <c r="E283" s="4">
        <v>443.0</v>
      </c>
      <c r="F283" s="4">
        <v>0.0</v>
      </c>
      <c r="G283" s="4">
        <v>46.0</v>
      </c>
      <c r="AC283" s="49" t="s">
        <v>579</v>
      </c>
      <c r="AD283" s="49">
        <v>2.0</v>
      </c>
      <c r="AE283" s="49" t="b">
        <f>B296=AC283</f>
        <v>0</v>
      </c>
      <c r="AF283" s="42"/>
      <c r="AG283" s="42"/>
    </row>
    <row r="284" ht="15.75" customHeight="1">
      <c r="A284" s="10" t="s">
        <v>428</v>
      </c>
      <c r="B284" s="4" t="s">
        <v>428</v>
      </c>
      <c r="C284" s="4" t="s">
        <v>490</v>
      </c>
      <c r="D284" s="4">
        <v>5.0</v>
      </c>
      <c r="E284" s="4">
        <v>10.0</v>
      </c>
      <c r="F284" s="4">
        <v>0.0</v>
      </c>
      <c r="G284" s="4">
        <v>28.0</v>
      </c>
      <c r="AC284" s="36" t="s">
        <v>440</v>
      </c>
      <c r="AD284" s="36">
        <v>7.0</v>
      </c>
      <c r="AE284" s="36" t="b">
        <f>B294=AC284</f>
        <v>1</v>
      </c>
      <c r="AF284" s="42"/>
      <c r="AG284" s="42"/>
    </row>
    <row r="285" ht="15.75" customHeight="1">
      <c r="A285" s="10" t="s">
        <v>429</v>
      </c>
      <c r="B285" s="4" t="s">
        <v>429</v>
      </c>
      <c r="C285" s="4" t="s">
        <v>16</v>
      </c>
      <c r="D285" s="4">
        <v>3.0</v>
      </c>
      <c r="E285" s="4">
        <v>0.0</v>
      </c>
      <c r="F285" s="4">
        <v>54.0</v>
      </c>
      <c r="G285" s="4">
        <v>18.0</v>
      </c>
      <c r="AC285" s="40" t="s">
        <v>440</v>
      </c>
      <c r="AD285" s="40">
        <v>1.0</v>
      </c>
      <c r="AE285" s="40" t="b">
        <f>H294=AC285</f>
        <v>1</v>
      </c>
      <c r="AF285" s="42"/>
      <c r="AG285" s="42"/>
    </row>
    <row r="286" ht="15.75" customHeight="1">
      <c r="A286" s="10" t="s">
        <v>430</v>
      </c>
      <c r="B286" s="4" t="s">
        <v>430</v>
      </c>
      <c r="C286" s="4" t="s">
        <v>37</v>
      </c>
      <c r="D286" s="4">
        <v>14.0</v>
      </c>
      <c r="E286" s="4">
        <v>0.0</v>
      </c>
      <c r="F286" s="4">
        <v>585.0</v>
      </c>
      <c r="G286" s="4">
        <v>71.0</v>
      </c>
      <c r="AF286" s="42"/>
      <c r="AG286" s="42"/>
    </row>
    <row r="287" ht="15.75" customHeight="1">
      <c r="A287" s="10" t="s">
        <v>431</v>
      </c>
      <c r="B287" s="4" t="s">
        <v>431</v>
      </c>
      <c r="C287" s="4" t="s">
        <v>16</v>
      </c>
      <c r="D287" s="4">
        <v>14.0</v>
      </c>
      <c r="E287" s="4">
        <v>0.0</v>
      </c>
      <c r="F287" s="4">
        <v>786.0</v>
      </c>
      <c r="G287" s="4">
        <v>16.0</v>
      </c>
      <c r="AC287" s="36"/>
      <c r="AD287" s="36"/>
      <c r="AE287" s="36"/>
      <c r="AF287" s="42"/>
      <c r="AG287" s="42"/>
    </row>
    <row r="288" ht="15.75" customHeight="1">
      <c r="A288" s="10" t="s">
        <v>432</v>
      </c>
      <c r="AC288" s="43"/>
      <c r="AD288" s="43"/>
      <c r="AE288" s="43"/>
      <c r="AF288" s="42"/>
      <c r="AG288" s="42"/>
    </row>
    <row r="289" ht="15.75" customHeight="1">
      <c r="A289" s="10" t="s">
        <v>434</v>
      </c>
      <c r="AC289" s="35"/>
      <c r="AD289" s="35"/>
      <c r="AE289" s="35"/>
      <c r="AF289" s="42"/>
      <c r="AG289" s="42"/>
    </row>
    <row r="290" ht="15.75" customHeight="1">
      <c r="A290" s="10" t="s">
        <v>436</v>
      </c>
      <c r="AC290" s="33"/>
      <c r="AD290" s="33"/>
      <c r="AE290" s="33"/>
      <c r="AF290" s="42"/>
      <c r="AG290" s="42"/>
    </row>
    <row r="291" ht="15.75" customHeight="1">
      <c r="A291" s="10" t="s">
        <v>437</v>
      </c>
      <c r="AC291" s="38"/>
      <c r="AD291" s="38"/>
      <c r="AE291" s="38"/>
      <c r="AF291" s="42"/>
      <c r="AG291" s="42"/>
    </row>
    <row r="292" ht="15.75" customHeight="1">
      <c r="A292" s="10" t="s">
        <v>438</v>
      </c>
      <c r="B292" s="4" t="s">
        <v>438</v>
      </c>
      <c r="C292" s="4" t="s">
        <v>97</v>
      </c>
      <c r="D292" s="4">
        <v>14.0</v>
      </c>
      <c r="E292" s="4">
        <v>849.0</v>
      </c>
      <c r="F292" s="4">
        <v>0.0</v>
      </c>
      <c r="G292" s="4">
        <v>137.0</v>
      </c>
      <c r="AC292" s="46"/>
      <c r="AD292" s="46"/>
      <c r="AE292" s="46"/>
      <c r="AF292" s="42"/>
      <c r="AG292" s="42"/>
    </row>
    <row r="293" ht="15.75" customHeight="1">
      <c r="A293" s="10" t="s">
        <v>439</v>
      </c>
      <c r="B293" s="4" t="s">
        <v>439</v>
      </c>
      <c r="C293" s="4" t="s">
        <v>67</v>
      </c>
      <c r="D293" s="4">
        <v>15.0</v>
      </c>
      <c r="E293" s="4">
        <v>210.0</v>
      </c>
      <c r="F293" s="4">
        <v>0.0</v>
      </c>
      <c r="G293" s="4">
        <v>130.0</v>
      </c>
      <c r="AC293" s="33"/>
      <c r="AD293" s="33"/>
      <c r="AE293" s="33"/>
      <c r="AF293" s="42"/>
      <c r="AG293" s="42"/>
    </row>
    <row r="294" ht="15.75" customHeight="1">
      <c r="A294" s="10" t="s">
        <v>440</v>
      </c>
      <c r="B294" s="4" t="s">
        <v>440</v>
      </c>
      <c r="C294" s="4" t="s">
        <v>489</v>
      </c>
      <c r="D294" s="4">
        <v>8.0</v>
      </c>
      <c r="E294" s="4">
        <v>0.0</v>
      </c>
      <c r="F294" s="4">
        <f>12+27</f>
        <v>39</v>
      </c>
      <c r="G294" s="4">
        <v>151.0</v>
      </c>
      <c r="H294" s="25" t="s">
        <v>440</v>
      </c>
      <c r="I294" s="25" t="s">
        <v>489</v>
      </c>
      <c r="J294" s="25">
        <v>1.0</v>
      </c>
      <c r="K294" s="25">
        <v>0.0</v>
      </c>
      <c r="L294" s="26">
        <v>0.0</v>
      </c>
      <c r="M294" s="25">
        <v>27.0</v>
      </c>
      <c r="N294" s="27">
        <v>0.0263</v>
      </c>
      <c r="O294" s="25">
        <v>21.0</v>
      </c>
      <c r="P294" s="27">
        <v>0.0505</v>
      </c>
      <c r="AC294" s="36"/>
      <c r="AD294" s="36"/>
      <c r="AE294" s="36"/>
      <c r="AF294" s="42"/>
      <c r="AG294" s="42"/>
    </row>
    <row r="295" ht="15.75" customHeight="1">
      <c r="A295" s="10" t="s">
        <v>441</v>
      </c>
      <c r="AC295" s="54"/>
      <c r="AD295" s="54"/>
      <c r="AE295" s="54"/>
      <c r="AF295" s="42"/>
      <c r="AG295" s="42"/>
    </row>
    <row r="296" ht="15.75" customHeight="1">
      <c r="B296" s="49"/>
      <c r="C296" s="49"/>
      <c r="D296" s="49"/>
      <c r="E296" s="49"/>
      <c r="F296" s="49"/>
      <c r="G296" s="49"/>
      <c r="AC296" s="35"/>
      <c r="AD296" s="35"/>
      <c r="AE296" s="35"/>
      <c r="AF296" s="42"/>
      <c r="AG296" s="42"/>
    </row>
    <row r="297" ht="15.75" customHeight="1">
      <c r="AC297" s="44"/>
      <c r="AD297" s="44"/>
      <c r="AE297" s="44"/>
      <c r="AF297" s="42"/>
      <c r="AG297" s="42"/>
    </row>
    <row r="298" ht="15.75" customHeight="1">
      <c r="AC298" s="44"/>
      <c r="AD298" s="44"/>
      <c r="AE298" s="44"/>
      <c r="AF298" s="42"/>
      <c r="AG298" s="42"/>
    </row>
    <row r="299" ht="15.75" customHeight="1">
      <c r="B299" s="45"/>
      <c r="C299" s="45"/>
      <c r="D299" s="45"/>
      <c r="E299" s="45"/>
      <c r="F299" s="45"/>
      <c r="G299" s="45"/>
      <c r="AC299" s="45"/>
      <c r="AD299" s="45"/>
      <c r="AE299" s="45"/>
      <c r="AF299" s="42"/>
      <c r="AG299" s="42"/>
    </row>
    <row r="300" ht="15.75" customHeight="1">
      <c r="B300" s="54"/>
      <c r="C300" s="54"/>
      <c r="D300" s="54"/>
      <c r="E300" s="54"/>
      <c r="F300" s="54"/>
      <c r="G300" s="54"/>
      <c r="AC300" s="54"/>
      <c r="AD300" s="54"/>
      <c r="AE300" s="54"/>
      <c r="AF300" s="42"/>
      <c r="AG300" s="42"/>
    </row>
    <row r="301" ht="15.75" customHeight="1">
      <c r="B301" s="39"/>
      <c r="C301" s="39"/>
      <c r="D301" s="39"/>
      <c r="E301" s="39"/>
      <c r="F301" s="39"/>
      <c r="G301" s="39"/>
      <c r="AC301" s="39"/>
      <c r="AD301" s="39"/>
      <c r="AE301" s="39"/>
      <c r="AF301" s="42"/>
      <c r="AG301" s="42"/>
    </row>
    <row r="302" ht="15.75" customHeight="1">
      <c r="B302" s="39"/>
      <c r="C302" s="39"/>
      <c r="D302" s="39"/>
      <c r="E302" s="39"/>
      <c r="F302" s="39"/>
      <c r="G302" s="39"/>
      <c r="AC302" s="39"/>
      <c r="AD302" s="39"/>
      <c r="AE302" s="39"/>
      <c r="AF302" s="42"/>
      <c r="AG302" s="42"/>
    </row>
    <row r="303" ht="15.75" customHeight="1">
      <c r="B303" s="41"/>
      <c r="C303" s="41"/>
      <c r="D303" s="41"/>
      <c r="E303" s="41"/>
      <c r="F303" s="41"/>
      <c r="G303" s="41"/>
      <c r="AC303" s="41"/>
      <c r="AD303" s="41"/>
      <c r="AE303" s="41"/>
      <c r="AF303" s="42"/>
      <c r="AG303" s="42"/>
    </row>
    <row r="304" ht="15.75" customHeight="1">
      <c r="B304" s="55"/>
      <c r="C304" s="55"/>
      <c r="D304" s="55"/>
      <c r="E304" s="55"/>
      <c r="F304" s="55"/>
      <c r="G304" s="55"/>
      <c r="AC304" s="55"/>
      <c r="AD304" s="55"/>
      <c r="AE304" s="55"/>
      <c r="AF304" s="42"/>
      <c r="AG304" s="42"/>
    </row>
    <row r="305" ht="15.75" customHeight="1">
      <c r="B305" s="40"/>
      <c r="C305" s="40"/>
      <c r="D305" s="40"/>
      <c r="E305" s="40"/>
      <c r="F305" s="40"/>
      <c r="G305" s="40"/>
      <c r="AC305" s="40"/>
      <c r="AD305" s="40"/>
      <c r="AE305" s="40"/>
      <c r="AF305" s="42"/>
      <c r="AG305" s="42"/>
    </row>
    <row r="306" ht="15.75" customHeight="1">
      <c r="B306" s="53"/>
      <c r="C306" s="53"/>
      <c r="D306" s="53"/>
      <c r="E306" s="53"/>
      <c r="F306" s="53"/>
      <c r="G306" s="53"/>
      <c r="AC306" s="53"/>
      <c r="AD306" s="53"/>
      <c r="AE306" s="53"/>
      <c r="AF306" s="42"/>
      <c r="AG306" s="42"/>
    </row>
    <row r="307" ht="15.75" customHeight="1">
      <c r="B307" s="37"/>
      <c r="C307" s="37"/>
      <c r="D307" s="37"/>
      <c r="E307" s="37"/>
      <c r="F307" s="37"/>
      <c r="G307" s="37"/>
      <c r="AC307" s="37"/>
      <c r="AD307" s="37"/>
      <c r="AE307" s="37"/>
      <c r="AF307" s="42"/>
      <c r="AG307" s="42"/>
    </row>
    <row r="308" ht="15.75" customHeight="1">
      <c r="B308" s="34"/>
      <c r="C308" s="34"/>
      <c r="D308" s="34"/>
      <c r="E308" s="34"/>
      <c r="F308" s="34"/>
      <c r="G308" s="34"/>
      <c r="AC308" s="34"/>
      <c r="AD308" s="34"/>
      <c r="AE308" s="34"/>
      <c r="AF308" s="42"/>
      <c r="AG308" s="42"/>
    </row>
    <row r="309" ht="15.75" customHeight="1">
      <c r="B309" s="33"/>
      <c r="C309" s="33"/>
      <c r="D309" s="33"/>
      <c r="E309" s="33"/>
      <c r="F309" s="33"/>
      <c r="G309" s="33"/>
      <c r="AC309" s="33"/>
      <c r="AD309" s="33"/>
      <c r="AE309" s="33"/>
      <c r="AF309" s="42"/>
      <c r="AG309" s="42"/>
    </row>
    <row r="310" ht="15.75" customHeight="1">
      <c r="B310" s="54"/>
      <c r="C310" s="54"/>
      <c r="D310" s="54"/>
      <c r="E310" s="54"/>
      <c r="F310" s="54"/>
      <c r="G310" s="54"/>
      <c r="AC310" s="54"/>
      <c r="AD310" s="54"/>
      <c r="AE310" s="54"/>
      <c r="AF310" s="42"/>
      <c r="AG310" s="42"/>
    </row>
    <row r="311" ht="15.75" customHeight="1">
      <c r="B311" s="41"/>
      <c r="C311" s="41"/>
      <c r="D311" s="41"/>
      <c r="E311" s="41"/>
      <c r="F311" s="41"/>
      <c r="G311" s="41"/>
      <c r="AC311" s="41"/>
      <c r="AD311" s="41"/>
      <c r="AE311" s="41"/>
      <c r="AF311" s="42"/>
      <c r="AG311" s="42"/>
    </row>
    <row r="312" ht="15.75" customHeight="1">
      <c r="B312" s="34"/>
      <c r="C312" s="34"/>
      <c r="D312" s="34"/>
      <c r="E312" s="34"/>
      <c r="F312" s="34"/>
      <c r="G312" s="34"/>
      <c r="AC312" s="34"/>
      <c r="AD312" s="34"/>
      <c r="AE312" s="34"/>
      <c r="AF312" s="42"/>
      <c r="AG312" s="42"/>
    </row>
    <row r="313" ht="15.75" customHeight="1">
      <c r="B313" s="55"/>
      <c r="C313" s="55"/>
      <c r="D313" s="55"/>
      <c r="E313" s="55"/>
      <c r="F313" s="55"/>
      <c r="G313" s="55"/>
      <c r="AC313" s="55"/>
      <c r="AD313" s="55"/>
      <c r="AE313" s="55"/>
      <c r="AF313" s="42"/>
      <c r="AG313" s="42"/>
    </row>
    <row r="314" ht="15.75" customHeight="1">
      <c r="B314" s="51"/>
      <c r="C314" s="51"/>
      <c r="D314" s="51"/>
      <c r="E314" s="51"/>
      <c r="F314" s="51"/>
      <c r="G314" s="51"/>
      <c r="AC314" s="51"/>
      <c r="AD314" s="51"/>
      <c r="AE314" s="51"/>
      <c r="AF314" s="42"/>
      <c r="AG314" s="42"/>
    </row>
    <row r="315" ht="15.75" customHeight="1">
      <c r="B315" s="38"/>
      <c r="C315" s="38"/>
      <c r="D315" s="38"/>
      <c r="E315" s="38"/>
      <c r="F315" s="38"/>
      <c r="G315" s="38"/>
      <c r="AC315" s="38"/>
      <c r="AD315" s="38"/>
      <c r="AE315" s="38"/>
      <c r="AF315" s="42"/>
      <c r="AG315" s="42"/>
    </row>
    <row r="316" ht="15.75" customHeight="1">
      <c r="B316" s="54"/>
      <c r="C316" s="54"/>
      <c r="D316" s="54"/>
      <c r="E316" s="54"/>
      <c r="F316" s="54"/>
      <c r="G316" s="54"/>
      <c r="AC316" s="54"/>
      <c r="AD316" s="54"/>
      <c r="AE316" s="54"/>
      <c r="AF316" s="42"/>
      <c r="AG316" s="42"/>
    </row>
    <row r="317" ht="15.75" customHeight="1">
      <c r="B317" s="50"/>
      <c r="C317" s="50"/>
      <c r="D317" s="50"/>
      <c r="E317" s="50"/>
      <c r="F317" s="50"/>
      <c r="G317" s="50"/>
      <c r="AC317" s="50"/>
      <c r="AD317" s="50"/>
      <c r="AE317" s="50"/>
      <c r="AF317" s="42"/>
      <c r="AG317" s="42"/>
    </row>
    <row r="318" ht="15.75" customHeight="1">
      <c r="B318" s="54"/>
      <c r="C318" s="54"/>
      <c r="D318" s="54"/>
      <c r="E318" s="54"/>
      <c r="F318" s="54"/>
      <c r="G318" s="54"/>
      <c r="AC318" s="54"/>
      <c r="AD318" s="54"/>
      <c r="AE318" s="54"/>
      <c r="AF318" s="42"/>
      <c r="AG318" s="42"/>
    </row>
    <row r="319" ht="15.75" customHeight="1">
      <c r="B319" s="52"/>
      <c r="C319" s="52"/>
      <c r="D319" s="52"/>
      <c r="E319" s="52"/>
      <c r="F319" s="52"/>
      <c r="G319" s="52"/>
      <c r="AC319" s="52"/>
      <c r="AD319" s="52"/>
      <c r="AE319" s="52"/>
      <c r="AF319" s="42"/>
      <c r="AG319" s="42"/>
    </row>
    <row r="320" ht="15.75" customHeight="1">
      <c r="B320" s="41"/>
      <c r="C320" s="41"/>
      <c r="D320" s="41"/>
      <c r="E320" s="41"/>
      <c r="F320" s="41"/>
      <c r="G320" s="41"/>
      <c r="AC320" s="41"/>
      <c r="AD320" s="41"/>
      <c r="AE320" s="41"/>
      <c r="AF320" s="42"/>
      <c r="AG320" s="42"/>
    </row>
    <row r="321" ht="15.75" customHeight="1">
      <c r="B321" s="35"/>
      <c r="C321" s="35"/>
      <c r="D321" s="35"/>
      <c r="E321" s="35"/>
      <c r="F321" s="35"/>
      <c r="G321" s="35"/>
      <c r="AC321" s="35"/>
      <c r="AD321" s="35"/>
      <c r="AE321" s="35"/>
      <c r="AF321" s="42"/>
      <c r="AG321" s="42"/>
    </row>
    <row r="322" ht="15.75" customHeight="1">
      <c r="B322" s="43"/>
      <c r="C322" s="43"/>
      <c r="D322" s="43"/>
      <c r="E322" s="43"/>
      <c r="F322" s="43"/>
      <c r="G322" s="43"/>
      <c r="AC322" s="43"/>
      <c r="AD322" s="43"/>
      <c r="AE322" s="43"/>
      <c r="AF322" s="42"/>
      <c r="AG322" s="42"/>
    </row>
    <row r="323" ht="15.75" customHeight="1">
      <c r="B323" s="43"/>
      <c r="C323" s="43"/>
      <c r="D323" s="43"/>
      <c r="E323" s="43"/>
      <c r="F323" s="43"/>
      <c r="G323" s="43"/>
      <c r="AC323" s="43"/>
      <c r="AD323" s="43"/>
      <c r="AE323" s="43"/>
      <c r="AF323" s="42"/>
      <c r="AG323" s="42"/>
    </row>
    <row r="324" ht="15.75" customHeight="1">
      <c r="B324" s="51"/>
      <c r="C324" s="51"/>
      <c r="D324" s="51"/>
      <c r="E324" s="51"/>
      <c r="F324" s="51"/>
      <c r="G324" s="51"/>
      <c r="AC324" s="51"/>
      <c r="AD324" s="51"/>
      <c r="AE324" s="51"/>
      <c r="AF324" s="42"/>
      <c r="AG324" s="42"/>
    </row>
    <row r="325" ht="15.75" customHeight="1">
      <c r="B325" s="41"/>
      <c r="C325" s="41"/>
      <c r="D325" s="41"/>
      <c r="E325" s="41"/>
      <c r="F325" s="41"/>
      <c r="G325" s="41"/>
      <c r="AC325" s="41"/>
      <c r="AD325" s="41"/>
      <c r="AE325" s="41"/>
      <c r="AF325" s="42"/>
      <c r="AG325" s="42"/>
    </row>
    <row r="326" ht="15.75" customHeight="1">
      <c r="B326" s="52"/>
      <c r="C326" s="52"/>
      <c r="D326" s="52"/>
      <c r="E326" s="52"/>
      <c r="F326" s="52"/>
      <c r="G326" s="52"/>
      <c r="AC326" s="52"/>
      <c r="AD326" s="52"/>
      <c r="AE326" s="52"/>
      <c r="AF326" s="42"/>
      <c r="AG326" s="42"/>
    </row>
    <row r="327" ht="15.75" customHeight="1">
      <c r="B327" s="34"/>
      <c r="C327" s="34"/>
      <c r="D327" s="34"/>
      <c r="E327" s="34"/>
      <c r="F327" s="34"/>
      <c r="G327" s="34"/>
      <c r="AC327" s="34"/>
      <c r="AD327" s="34"/>
      <c r="AE327" s="34"/>
      <c r="AF327" s="42"/>
      <c r="AG327" s="42"/>
    </row>
    <row r="328" ht="15.75" customHeight="1">
      <c r="B328" s="36"/>
      <c r="C328" s="36"/>
      <c r="D328" s="36"/>
      <c r="E328" s="36"/>
      <c r="F328" s="36"/>
      <c r="G328" s="36"/>
      <c r="AC328" s="36"/>
      <c r="AD328" s="36"/>
      <c r="AE328" s="36"/>
      <c r="AF328" s="42"/>
      <c r="AG328" s="42"/>
    </row>
    <row r="329" ht="15.75" customHeight="1">
      <c r="B329" s="32"/>
      <c r="C329" s="32"/>
      <c r="D329" s="32"/>
      <c r="E329" s="32"/>
      <c r="F329" s="32"/>
      <c r="G329" s="32"/>
      <c r="AC329" s="32"/>
      <c r="AD329" s="32"/>
      <c r="AE329" s="32"/>
      <c r="AF329" s="42"/>
      <c r="AG329" s="42"/>
    </row>
    <row r="330" ht="15.75" customHeight="1">
      <c r="B330" s="56"/>
      <c r="C330" s="56"/>
      <c r="D330" s="56"/>
      <c r="E330" s="56"/>
      <c r="F330" s="56"/>
      <c r="G330" s="56"/>
      <c r="AC330" s="56"/>
      <c r="AD330" s="56"/>
      <c r="AE330" s="56"/>
      <c r="AF330" s="42"/>
      <c r="AG330" s="42"/>
    </row>
    <row r="331" ht="15.75" customHeight="1">
      <c r="B331" s="38"/>
      <c r="C331" s="38"/>
      <c r="D331" s="38"/>
      <c r="E331" s="38"/>
      <c r="F331" s="38"/>
      <c r="G331" s="38"/>
      <c r="AC331" s="38"/>
      <c r="AD331" s="38"/>
      <c r="AE331" s="38"/>
      <c r="AF331" s="42"/>
      <c r="AG331" s="42"/>
    </row>
    <row r="332" ht="15.75" customHeight="1">
      <c r="B332" s="36"/>
      <c r="C332" s="36"/>
      <c r="D332" s="36"/>
      <c r="E332" s="36"/>
      <c r="F332" s="36"/>
      <c r="G332" s="36"/>
      <c r="AC332" s="36"/>
      <c r="AD332" s="36"/>
      <c r="AE332" s="36"/>
      <c r="AF332" s="42"/>
      <c r="AG332" s="42"/>
    </row>
    <row r="333" ht="15.75" customHeight="1">
      <c r="B333" s="54"/>
      <c r="C333" s="54"/>
      <c r="D333" s="54"/>
      <c r="E333" s="54"/>
      <c r="F333" s="54"/>
      <c r="G333" s="54"/>
      <c r="AC333" s="54"/>
      <c r="AD333" s="54"/>
      <c r="AE333" s="54"/>
      <c r="AF333" s="42"/>
      <c r="AG333" s="42"/>
    </row>
    <row r="334" ht="15.75" customHeight="1">
      <c r="B334" s="54"/>
      <c r="C334" s="54"/>
      <c r="D334" s="54"/>
      <c r="E334" s="54"/>
      <c r="F334" s="54"/>
      <c r="G334" s="54"/>
      <c r="AC334" s="54"/>
      <c r="AD334" s="54"/>
      <c r="AE334" s="54"/>
      <c r="AF334" s="42"/>
      <c r="AG334" s="42"/>
    </row>
    <row r="335" ht="15.75" customHeight="1">
      <c r="B335" s="40"/>
      <c r="C335" s="40"/>
      <c r="D335" s="40"/>
      <c r="E335" s="40"/>
      <c r="F335" s="40"/>
      <c r="G335" s="40"/>
      <c r="AC335" s="40"/>
      <c r="AD335" s="40"/>
      <c r="AE335" s="40"/>
      <c r="AF335" s="42"/>
      <c r="AG335" s="42"/>
    </row>
    <row r="336" ht="15.75" customHeight="1">
      <c r="B336" s="52"/>
      <c r="C336" s="52"/>
      <c r="D336" s="52"/>
      <c r="E336" s="52"/>
      <c r="F336" s="52"/>
      <c r="G336" s="52"/>
      <c r="AC336" s="52"/>
      <c r="AD336" s="52"/>
      <c r="AE336" s="52"/>
      <c r="AF336" s="51"/>
      <c r="AG336" s="51"/>
    </row>
    <row r="337" ht="15.75" customHeight="1">
      <c r="B337" s="35"/>
      <c r="C337" s="35"/>
      <c r="D337" s="35"/>
      <c r="E337" s="35"/>
      <c r="F337" s="35"/>
      <c r="G337" s="35"/>
      <c r="AC337" s="35"/>
      <c r="AD337" s="35"/>
      <c r="AE337" s="35"/>
      <c r="AF337" s="51"/>
      <c r="AG337" s="51"/>
    </row>
    <row r="338" ht="15.75" customHeight="1">
      <c r="B338" s="33"/>
      <c r="C338" s="33"/>
      <c r="D338" s="33"/>
      <c r="E338" s="33"/>
      <c r="F338" s="33"/>
      <c r="G338" s="33"/>
      <c r="AC338" s="33"/>
      <c r="AD338" s="33"/>
      <c r="AE338" s="33"/>
      <c r="AF338" s="51"/>
      <c r="AG338" s="51"/>
    </row>
    <row r="339" ht="15.75" customHeight="1">
      <c r="B339" s="32"/>
      <c r="C339" s="32"/>
      <c r="D339" s="32"/>
      <c r="E339" s="32"/>
      <c r="F339" s="32"/>
      <c r="G339" s="32"/>
      <c r="AC339" s="32"/>
      <c r="AD339" s="32"/>
      <c r="AE339" s="32"/>
      <c r="AF339" s="51"/>
      <c r="AG339" s="51"/>
    </row>
    <row r="340" ht="15.75" customHeight="1">
      <c r="B340" s="38"/>
      <c r="C340" s="38"/>
      <c r="D340" s="38"/>
      <c r="E340" s="38"/>
      <c r="F340" s="38"/>
      <c r="G340" s="38"/>
      <c r="AC340" s="38"/>
      <c r="AD340" s="38"/>
      <c r="AE340" s="38"/>
      <c r="AF340" s="51"/>
      <c r="AG340" s="51"/>
    </row>
    <row r="341" ht="15.75" customHeight="1">
      <c r="B341" s="56"/>
      <c r="C341" s="56"/>
      <c r="D341" s="56"/>
      <c r="E341" s="56"/>
      <c r="F341" s="56"/>
      <c r="G341" s="56"/>
      <c r="AC341" s="56"/>
      <c r="AD341" s="56"/>
      <c r="AE341" s="56"/>
      <c r="AF341" s="51"/>
      <c r="AG341" s="51"/>
    </row>
    <row r="342" ht="15.75" customHeight="1">
      <c r="B342" s="43"/>
      <c r="C342" s="43"/>
      <c r="D342" s="43"/>
      <c r="E342" s="43"/>
      <c r="F342" s="43"/>
      <c r="G342" s="43"/>
      <c r="AC342" s="43"/>
      <c r="AD342" s="43"/>
      <c r="AE342" s="43"/>
      <c r="AF342" s="51"/>
      <c r="AG342" s="51"/>
    </row>
    <row r="343" ht="15.75" customHeight="1">
      <c r="B343" s="57"/>
      <c r="C343" s="57"/>
      <c r="D343" s="57"/>
      <c r="E343" s="57"/>
      <c r="F343" s="57"/>
      <c r="G343" s="57"/>
      <c r="AC343" s="57"/>
      <c r="AD343" s="57"/>
      <c r="AE343" s="57"/>
      <c r="AF343" s="51"/>
      <c r="AG343" s="51"/>
    </row>
    <row r="344" ht="15.75" customHeight="1">
      <c r="B344" s="34"/>
      <c r="C344" s="34"/>
      <c r="D344" s="34"/>
      <c r="E344" s="34"/>
      <c r="F344" s="34"/>
      <c r="G344" s="34"/>
      <c r="AC344" s="34"/>
      <c r="AD344" s="34"/>
      <c r="AE344" s="34"/>
      <c r="AF344" s="51"/>
      <c r="AG344" s="51"/>
    </row>
    <row r="345" ht="15.75" customHeight="1">
      <c r="B345" s="56"/>
      <c r="C345" s="56"/>
      <c r="D345" s="56"/>
      <c r="E345" s="56"/>
      <c r="F345" s="56"/>
      <c r="G345" s="56"/>
      <c r="AC345" s="56"/>
      <c r="AD345" s="56"/>
      <c r="AE345" s="56"/>
      <c r="AF345" s="51"/>
      <c r="AG345" s="51"/>
    </row>
    <row r="346" ht="15.75" customHeight="1">
      <c r="B346" s="45"/>
      <c r="C346" s="45"/>
      <c r="D346" s="45"/>
      <c r="E346" s="45"/>
      <c r="F346" s="45"/>
      <c r="G346" s="45"/>
      <c r="AC346" s="45"/>
      <c r="AD346" s="45"/>
      <c r="AE346" s="45"/>
      <c r="AF346" s="51"/>
      <c r="AG346" s="51"/>
    </row>
    <row r="347" ht="15.75" customHeight="1">
      <c r="B347" s="35"/>
      <c r="C347" s="35"/>
      <c r="D347" s="35"/>
      <c r="E347" s="35"/>
      <c r="F347" s="35"/>
      <c r="G347" s="35"/>
      <c r="AC347" s="35"/>
      <c r="AD347" s="35"/>
      <c r="AE347" s="35"/>
      <c r="AF347" s="51"/>
      <c r="AG347" s="51"/>
    </row>
    <row r="348" ht="15.75" customHeight="1">
      <c r="B348" s="35"/>
      <c r="C348" s="35"/>
      <c r="D348" s="35"/>
      <c r="E348" s="35"/>
      <c r="F348" s="35"/>
      <c r="G348" s="35"/>
      <c r="AC348" s="35"/>
      <c r="AD348" s="35"/>
      <c r="AE348" s="35"/>
      <c r="AF348" s="51"/>
      <c r="AG348" s="51"/>
    </row>
    <row r="349" ht="15.75" customHeight="1">
      <c r="B349" s="51"/>
      <c r="C349" s="51"/>
      <c r="D349" s="51"/>
      <c r="E349" s="51"/>
      <c r="F349" s="51"/>
      <c r="G349" s="51"/>
      <c r="AC349" s="51"/>
      <c r="AD349" s="51"/>
      <c r="AE349" s="51"/>
      <c r="AF349" s="51"/>
      <c r="AG349" s="51"/>
    </row>
    <row r="350" ht="15.75" customHeight="1">
      <c r="B350" s="34"/>
      <c r="C350" s="34"/>
      <c r="D350" s="34"/>
      <c r="E350" s="34"/>
      <c r="F350" s="34"/>
      <c r="G350" s="34"/>
      <c r="AC350" s="34"/>
      <c r="AD350" s="34"/>
      <c r="AE350" s="34"/>
      <c r="AF350" s="51"/>
      <c r="AG350" s="51"/>
    </row>
    <row r="351" ht="15.75" customHeight="1">
      <c r="B351" s="58"/>
      <c r="C351" s="58"/>
      <c r="D351" s="58"/>
      <c r="E351" s="58"/>
      <c r="F351" s="58"/>
      <c r="G351" s="58"/>
      <c r="AC351" s="58"/>
      <c r="AD351" s="58"/>
      <c r="AE351" s="58"/>
      <c r="AF351" s="51"/>
      <c r="AG351" s="51"/>
    </row>
    <row r="352" ht="15.75" customHeight="1">
      <c r="B352" s="40"/>
      <c r="C352" s="40"/>
      <c r="D352" s="40"/>
      <c r="E352" s="40"/>
      <c r="F352" s="40"/>
      <c r="G352" s="40"/>
      <c r="AC352" s="40"/>
      <c r="AD352" s="40"/>
      <c r="AE352" s="40"/>
      <c r="AF352" s="51"/>
      <c r="AG352" s="51"/>
    </row>
    <row r="353" ht="15.75" customHeight="1">
      <c r="B353" s="46"/>
      <c r="C353" s="46"/>
      <c r="D353" s="46"/>
      <c r="E353" s="46"/>
      <c r="F353" s="46"/>
      <c r="G353" s="46"/>
      <c r="AC353" s="46"/>
      <c r="AD353" s="46"/>
      <c r="AE353" s="46"/>
      <c r="AF353" s="51"/>
      <c r="AG353" s="51"/>
    </row>
    <row r="354" ht="15.75" customHeight="1">
      <c r="B354" s="43"/>
      <c r="C354" s="43"/>
      <c r="D354" s="43"/>
      <c r="E354" s="43"/>
      <c r="F354" s="43"/>
      <c r="G354" s="43"/>
      <c r="AC354" s="43"/>
      <c r="AD354" s="43"/>
      <c r="AE354" s="43"/>
      <c r="AF354" s="51"/>
      <c r="AG354" s="51"/>
    </row>
    <row r="355" ht="15.75" customHeight="1">
      <c r="B355" s="58"/>
      <c r="C355" s="58"/>
      <c r="D355" s="58"/>
      <c r="E355" s="58"/>
      <c r="F355" s="58"/>
      <c r="G355" s="58"/>
      <c r="AC355" s="58"/>
      <c r="AD355" s="58"/>
      <c r="AE355" s="58"/>
      <c r="AF355" s="51"/>
      <c r="AG355" s="51"/>
    </row>
    <row r="356" ht="15.75" customHeight="1">
      <c r="B356" s="41"/>
      <c r="C356" s="41"/>
      <c r="D356" s="41"/>
      <c r="E356" s="41"/>
      <c r="F356" s="41"/>
      <c r="G356" s="41"/>
      <c r="AC356" s="41"/>
      <c r="AD356" s="41"/>
      <c r="AE356" s="41"/>
      <c r="AF356" s="51"/>
      <c r="AG356" s="51"/>
    </row>
    <row r="357" ht="15.75" customHeight="1">
      <c r="B357" s="40"/>
      <c r="C357" s="40"/>
      <c r="D357" s="40"/>
      <c r="E357" s="40"/>
      <c r="F357" s="40"/>
      <c r="G357" s="40"/>
      <c r="AC357" s="40"/>
      <c r="AD357" s="40"/>
      <c r="AE357" s="40"/>
      <c r="AF357" s="51"/>
      <c r="AG357" s="51"/>
    </row>
    <row r="358" ht="15.75" customHeight="1">
      <c r="B358" s="54"/>
      <c r="C358" s="54"/>
      <c r="D358" s="54"/>
      <c r="E358" s="54"/>
      <c r="F358" s="54"/>
      <c r="G358" s="54"/>
      <c r="AC358" s="54"/>
      <c r="AD358" s="54"/>
      <c r="AE358" s="54"/>
      <c r="AF358" s="51"/>
      <c r="AG358" s="51"/>
    </row>
    <row r="359" ht="15.75" customHeight="1">
      <c r="B359" s="50"/>
      <c r="C359" s="50"/>
      <c r="D359" s="50"/>
      <c r="E359" s="50"/>
      <c r="F359" s="50"/>
      <c r="G359" s="50"/>
      <c r="AC359" s="50"/>
      <c r="AD359" s="50"/>
      <c r="AE359" s="50"/>
      <c r="AF359" s="51"/>
      <c r="AG359" s="51"/>
    </row>
    <row r="360" ht="15.75" customHeight="1">
      <c r="B360" s="53"/>
      <c r="C360" s="53"/>
      <c r="D360" s="53"/>
      <c r="E360" s="53"/>
      <c r="F360" s="53"/>
      <c r="G360" s="53"/>
      <c r="AC360" s="53"/>
      <c r="AD360" s="53"/>
      <c r="AE360" s="53"/>
      <c r="AF360" s="51"/>
      <c r="AG360" s="51"/>
    </row>
    <row r="361" ht="15.75" customHeight="1">
      <c r="B361" s="34"/>
      <c r="C361" s="34"/>
      <c r="D361" s="34"/>
      <c r="E361" s="34"/>
      <c r="F361" s="34"/>
      <c r="G361" s="34"/>
      <c r="AC361" s="34"/>
      <c r="AD361" s="34"/>
      <c r="AE361" s="34"/>
      <c r="AF361" s="51"/>
      <c r="AG361" s="51"/>
    </row>
    <row r="362" ht="15.75" customHeight="1">
      <c r="B362" s="44"/>
      <c r="C362" s="44"/>
      <c r="D362" s="44"/>
      <c r="E362" s="44"/>
      <c r="F362" s="44"/>
      <c r="G362" s="44"/>
      <c r="AC362" s="44"/>
      <c r="AD362" s="44"/>
      <c r="AE362" s="44"/>
      <c r="AF362" s="51"/>
      <c r="AG362" s="51"/>
    </row>
    <row r="363" ht="15.75" customHeight="1">
      <c r="B363" s="46"/>
      <c r="C363" s="46"/>
      <c r="D363" s="46"/>
      <c r="E363" s="46"/>
      <c r="F363" s="46"/>
      <c r="G363" s="46"/>
      <c r="AC363" s="46"/>
      <c r="AD363" s="46"/>
      <c r="AE363" s="46"/>
      <c r="AF363" s="51"/>
      <c r="AG363" s="51"/>
    </row>
    <row r="364" ht="15.75" customHeight="1">
      <c r="B364" s="57"/>
      <c r="C364" s="57"/>
      <c r="D364" s="57"/>
      <c r="E364" s="57"/>
      <c r="F364" s="57"/>
      <c r="G364" s="57"/>
      <c r="AC364" s="57"/>
      <c r="AD364" s="57"/>
      <c r="AE364" s="57"/>
      <c r="AF364" s="51"/>
      <c r="AG364" s="51"/>
    </row>
    <row r="365" ht="15.75" customHeight="1">
      <c r="B365" s="54"/>
      <c r="C365" s="54"/>
      <c r="D365" s="54"/>
      <c r="E365" s="54"/>
      <c r="F365" s="54"/>
      <c r="G365" s="54"/>
      <c r="AC365" s="54"/>
      <c r="AD365" s="54"/>
      <c r="AE365" s="54"/>
      <c r="AF365" s="51"/>
      <c r="AG365" s="51"/>
    </row>
    <row r="366" ht="15.75" customHeight="1">
      <c r="B366" s="47"/>
      <c r="C366" s="47"/>
      <c r="D366" s="47"/>
      <c r="E366" s="47"/>
      <c r="F366" s="47"/>
      <c r="G366" s="47"/>
      <c r="AC366" s="47"/>
      <c r="AD366" s="47"/>
      <c r="AE366" s="47"/>
      <c r="AF366" s="51"/>
      <c r="AG366" s="51"/>
    </row>
    <row r="367" ht="15.75" customHeight="1">
      <c r="B367" s="41"/>
      <c r="C367" s="41"/>
      <c r="D367" s="41"/>
      <c r="E367" s="41"/>
      <c r="F367" s="41"/>
      <c r="G367" s="41"/>
      <c r="AC367" s="41"/>
      <c r="AD367" s="41"/>
      <c r="AE367" s="41"/>
      <c r="AF367" s="51"/>
      <c r="AG367" s="51"/>
    </row>
    <row r="368" ht="15.75" customHeight="1">
      <c r="B368" s="42"/>
      <c r="C368" s="42"/>
      <c r="D368" s="42"/>
      <c r="E368" s="42"/>
      <c r="F368" s="42"/>
      <c r="G368" s="42"/>
      <c r="AC368" s="42"/>
      <c r="AD368" s="42"/>
      <c r="AE368" s="42"/>
      <c r="AF368" s="51"/>
      <c r="AG368" s="51"/>
    </row>
    <row r="369" ht="15.75" customHeight="1">
      <c r="B369" s="54"/>
      <c r="C369" s="54"/>
      <c r="D369" s="54"/>
      <c r="E369" s="54"/>
      <c r="F369" s="54"/>
      <c r="G369" s="54"/>
      <c r="AC369" s="54"/>
      <c r="AD369" s="54"/>
      <c r="AE369" s="54"/>
      <c r="AF369" s="51"/>
      <c r="AG369" s="51"/>
    </row>
    <row r="370" ht="15.75" customHeight="1">
      <c r="B370" s="54"/>
      <c r="C370" s="54"/>
      <c r="D370" s="54"/>
      <c r="E370" s="54"/>
      <c r="F370" s="54"/>
      <c r="G370" s="54"/>
      <c r="AC370" s="54"/>
      <c r="AD370" s="54"/>
      <c r="AE370" s="54"/>
      <c r="AF370" s="51"/>
      <c r="AG370" s="51"/>
    </row>
    <row r="371" ht="15.75" customHeight="1">
      <c r="B371" s="33"/>
      <c r="C371" s="33"/>
      <c r="D371" s="33"/>
      <c r="E371" s="33"/>
      <c r="F371" s="33"/>
      <c r="G371" s="33"/>
      <c r="AC371" s="33"/>
      <c r="AD371" s="33"/>
      <c r="AE371" s="33"/>
      <c r="AF371" s="51"/>
      <c r="AG371" s="51"/>
    </row>
    <row r="372" ht="15.75" customHeight="1">
      <c r="B372" s="34"/>
      <c r="C372" s="34"/>
      <c r="D372" s="34"/>
      <c r="E372" s="34"/>
      <c r="F372" s="34"/>
      <c r="G372" s="34"/>
      <c r="AC372" s="34"/>
      <c r="AD372" s="34"/>
      <c r="AE372" s="34"/>
      <c r="AF372" s="51"/>
      <c r="AG372" s="51"/>
    </row>
    <row r="373" ht="15.75" customHeight="1">
      <c r="B373" s="33"/>
      <c r="C373" s="33"/>
      <c r="D373" s="33"/>
      <c r="E373" s="33"/>
      <c r="F373" s="33"/>
      <c r="G373" s="33"/>
      <c r="AC373" s="33"/>
      <c r="AD373" s="33"/>
      <c r="AE373" s="33"/>
      <c r="AF373" s="51"/>
      <c r="AG373" s="51"/>
    </row>
    <row r="374" ht="15.75" customHeight="1">
      <c r="B374" s="37"/>
      <c r="C374" s="37"/>
      <c r="D374" s="37"/>
      <c r="E374" s="37"/>
      <c r="F374" s="37"/>
      <c r="G374" s="37"/>
      <c r="AC374" s="37"/>
      <c r="AD374" s="37"/>
      <c r="AE374" s="37"/>
      <c r="AF374" s="51"/>
      <c r="AG374" s="51"/>
    </row>
    <row r="375" ht="15.75" customHeight="1">
      <c r="B375" s="42"/>
      <c r="C375" s="42"/>
      <c r="D375" s="42"/>
      <c r="E375" s="42"/>
      <c r="F375" s="42"/>
      <c r="G375" s="42"/>
      <c r="AC375" s="42"/>
      <c r="AD375" s="42"/>
      <c r="AE375" s="42"/>
      <c r="AF375" s="51"/>
      <c r="AG375" s="51"/>
    </row>
    <row r="376" ht="15.75" customHeight="1">
      <c r="B376" s="38"/>
      <c r="C376" s="38"/>
      <c r="D376" s="38"/>
      <c r="E376" s="38"/>
      <c r="F376" s="38"/>
      <c r="G376" s="38"/>
      <c r="AC376" s="38"/>
      <c r="AD376" s="38"/>
      <c r="AE376" s="38"/>
      <c r="AF376" s="51"/>
      <c r="AG376" s="51"/>
    </row>
    <row r="377" ht="15.75" customHeight="1">
      <c r="B377" s="41"/>
      <c r="C377" s="41"/>
      <c r="D377" s="41"/>
      <c r="E377" s="41"/>
      <c r="F377" s="41"/>
      <c r="G377" s="41"/>
      <c r="AC377" s="41"/>
      <c r="AD377" s="41"/>
      <c r="AE377" s="41"/>
      <c r="AF377" s="51"/>
      <c r="AG377" s="51"/>
    </row>
    <row r="378" ht="15.75" customHeight="1">
      <c r="B378" s="40"/>
      <c r="C378" s="40"/>
      <c r="D378" s="40"/>
      <c r="E378" s="40"/>
      <c r="F378" s="40"/>
      <c r="G378" s="40"/>
      <c r="AC378" s="40"/>
      <c r="AD378" s="40"/>
      <c r="AE378" s="40"/>
      <c r="AF378" s="51"/>
      <c r="AG378" s="51"/>
    </row>
    <row r="379" ht="15.75" customHeight="1">
      <c r="B379" s="54"/>
      <c r="C379" s="54"/>
      <c r="D379" s="54"/>
      <c r="E379" s="54"/>
      <c r="F379" s="54"/>
      <c r="G379" s="54"/>
      <c r="AC379" s="54"/>
      <c r="AD379" s="54"/>
      <c r="AE379" s="54"/>
      <c r="AF379" s="51"/>
      <c r="AG379" s="51"/>
    </row>
    <row r="380" ht="15.75" customHeight="1">
      <c r="B380" s="57"/>
      <c r="C380" s="57"/>
      <c r="D380" s="57"/>
      <c r="E380" s="57"/>
      <c r="F380" s="57"/>
      <c r="G380" s="57"/>
      <c r="AC380" s="57"/>
      <c r="AD380" s="57"/>
      <c r="AE380" s="57"/>
      <c r="AF380" s="51"/>
      <c r="AG380" s="51"/>
    </row>
    <row r="381" ht="15.75" customHeight="1">
      <c r="B381" s="41"/>
      <c r="C381" s="41"/>
      <c r="D381" s="41"/>
      <c r="E381" s="41"/>
      <c r="F381" s="41"/>
      <c r="G381" s="41"/>
      <c r="AC381" s="41"/>
      <c r="AD381" s="41"/>
      <c r="AE381" s="41"/>
      <c r="AF381" s="51"/>
      <c r="AG381" s="51"/>
    </row>
    <row r="382" ht="15.75" customHeight="1">
      <c r="B382" s="36"/>
      <c r="C382" s="36"/>
      <c r="D382" s="36"/>
      <c r="E382" s="36"/>
      <c r="F382" s="36"/>
      <c r="G382" s="36"/>
      <c r="AC382" s="36"/>
      <c r="AD382" s="36"/>
      <c r="AE382" s="36"/>
      <c r="AF382" s="51"/>
      <c r="AG382" s="51"/>
    </row>
    <row r="383" ht="15.75" customHeight="1">
      <c r="B383" s="54"/>
      <c r="C383" s="54"/>
      <c r="D383" s="54"/>
      <c r="E383" s="54"/>
      <c r="F383" s="54"/>
      <c r="G383" s="54"/>
      <c r="AC383" s="54"/>
      <c r="AD383" s="54"/>
      <c r="AE383" s="54"/>
      <c r="AF383" s="51"/>
      <c r="AG383" s="51"/>
    </row>
    <row r="384" ht="15.75" customHeight="1">
      <c r="B384" s="47"/>
      <c r="C384" s="47"/>
      <c r="D384" s="47"/>
      <c r="E384" s="47"/>
      <c r="F384" s="47"/>
      <c r="G384" s="47"/>
      <c r="AC384" s="47"/>
      <c r="AD384" s="47"/>
      <c r="AE384" s="47"/>
      <c r="AF384" s="51"/>
      <c r="AG384" s="51"/>
    </row>
    <row r="385" ht="15.75" customHeight="1">
      <c r="B385" s="41"/>
      <c r="C385" s="41"/>
      <c r="D385" s="41"/>
      <c r="E385" s="41"/>
      <c r="F385" s="41"/>
      <c r="G385" s="41"/>
      <c r="AC385" s="41"/>
      <c r="AD385" s="41"/>
      <c r="AE385" s="41"/>
      <c r="AF385" s="51"/>
      <c r="AG385" s="51"/>
    </row>
    <row r="386" ht="15.75" customHeight="1">
      <c r="B386" s="54"/>
      <c r="C386" s="54"/>
      <c r="D386" s="54"/>
      <c r="E386" s="54"/>
      <c r="F386" s="54"/>
      <c r="G386" s="54"/>
      <c r="AC386" s="54"/>
      <c r="AD386" s="54"/>
      <c r="AE386" s="54"/>
      <c r="AF386" s="51"/>
      <c r="AG386" s="51"/>
    </row>
    <row r="387" ht="15.75" customHeight="1">
      <c r="B387" s="57"/>
      <c r="C387" s="57"/>
      <c r="D387" s="57"/>
      <c r="E387" s="57"/>
      <c r="F387" s="57"/>
      <c r="G387" s="57"/>
      <c r="AC387" s="57"/>
      <c r="AD387" s="57"/>
      <c r="AE387" s="57"/>
      <c r="AF387" s="51"/>
      <c r="AG387" s="51"/>
    </row>
    <row r="388" ht="15.75" customHeight="1">
      <c r="B388" s="49"/>
      <c r="C388" s="49"/>
      <c r="D388" s="49"/>
      <c r="E388" s="49"/>
      <c r="F388" s="49"/>
      <c r="G388" s="49"/>
      <c r="AC388" s="49"/>
      <c r="AD388" s="49"/>
      <c r="AE388" s="49"/>
      <c r="AF388" s="51"/>
      <c r="AG388" s="51"/>
    </row>
    <row r="389" ht="15.75" customHeight="1">
      <c r="B389" s="32"/>
      <c r="C389" s="32"/>
      <c r="D389" s="32"/>
      <c r="E389" s="32"/>
      <c r="F389" s="32"/>
      <c r="G389" s="32"/>
      <c r="AC389" s="32"/>
      <c r="AD389" s="32"/>
      <c r="AE389" s="32"/>
      <c r="AF389" s="51"/>
      <c r="AG389" s="51"/>
    </row>
    <row r="390" ht="15.75" customHeight="1">
      <c r="B390" s="56"/>
      <c r="C390" s="56"/>
      <c r="D390" s="56"/>
      <c r="E390" s="56"/>
      <c r="F390" s="56"/>
      <c r="G390" s="56"/>
      <c r="AC390" s="56"/>
      <c r="AD390" s="56"/>
      <c r="AE390" s="56"/>
      <c r="AF390" s="51"/>
      <c r="AG390" s="51"/>
    </row>
    <row r="391" ht="15.75" customHeight="1">
      <c r="B391" s="46"/>
      <c r="C391" s="46"/>
      <c r="D391" s="46"/>
      <c r="E391" s="46"/>
      <c r="F391" s="46"/>
      <c r="G391" s="46"/>
      <c r="AC391" s="46"/>
      <c r="AD391" s="46"/>
      <c r="AE391" s="46"/>
      <c r="AF391" s="51"/>
      <c r="AG391" s="51"/>
    </row>
    <row r="392" ht="15.75" customHeight="1">
      <c r="B392" s="40"/>
      <c r="C392" s="40"/>
      <c r="D392" s="40"/>
      <c r="E392" s="40"/>
      <c r="F392" s="40"/>
      <c r="G392" s="40"/>
      <c r="AC392" s="40"/>
      <c r="AD392" s="40"/>
      <c r="AE392" s="40"/>
      <c r="AF392" s="51"/>
      <c r="AG392" s="51"/>
    </row>
    <row r="393" ht="15.75" customHeight="1">
      <c r="B393" s="54"/>
      <c r="C393" s="54"/>
      <c r="D393" s="54"/>
      <c r="E393" s="54"/>
      <c r="F393" s="54"/>
      <c r="G393" s="54"/>
      <c r="AC393" s="54"/>
      <c r="AD393" s="54"/>
      <c r="AE393" s="54"/>
      <c r="AF393" s="51"/>
      <c r="AG393" s="51"/>
    </row>
    <row r="394" ht="15.75" customHeight="1">
      <c r="B394" s="34"/>
      <c r="C394" s="34"/>
      <c r="D394" s="34"/>
      <c r="E394" s="34"/>
      <c r="F394" s="34"/>
      <c r="G394" s="34"/>
      <c r="AC394" s="34"/>
      <c r="AD394" s="34"/>
      <c r="AE394" s="34"/>
      <c r="AF394" s="51"/>
      <c r="AG394" s="51"/>
    </row>
    <row r="395" ht="15.75" customHeight="1">
      <c r="B395" s="49"/>
      <c r="C395" s="49"/>
      <c r="D395" s="49"/>
      <c r="E395" s="49"/>
      <c r="F395" s="49"/>
      <c r="G395" s="49"/>
      <c r="AC395" s="49"/>
      <c r="AD395" s="49"/>
      <c r="AE395" s="49"/>
      <c r="AF395" s="51"/>
      <c r="AG395" s="51"/>
    </row>
    <row r="396" ht="15.75" customHeight="1">
      <c r="B396" s="41"/>
      <c r="C396" s="41"/>
      <c r="D396" s="41"/>
      <c r="E396" s="41"/>
      <c r="F396" s="41"/>
      <c r="G396" s="41"/>
      <c r="AC396" s="41"/>
      <c r="AD396" s="41"/>
      <c r="AE396" s="41"/>
      <c r="AF396" s="51"/>
      <c r="AG396" s="51"/>
    </row>
    <row r="397" ht="15.75" customHeight="1">
      <c r="B397" s="36"/>
      <c r="C397" s="36"/>
      <c r="D397" s="36"/>
      <c r="E397" s="36"/>
      <c r="F397" s="36"/>
      <c r="G397" s="36"/>
      <c r="AC397" s="36"/>
      <c r="AD397" s="36"/>
      <c r="AE397" s="36"/>
      <c r="AF397" s="51"/>
      <c r="AG397" s="51"/>
    </row>
    <row r="398" ht="15.75" customHeight="1">
      <c r="B398" s="41"/>
      <c r="C398" s="41"/>
      <c r="D398" s="41"/>
      <c r="E398" s="41"/>
      <c r="F398" s="41"/>
      <c r="G398" s="41"/>
      <c r="AC398" s="41"/>
      <c r="AD398" s="41"/>
      <c r="AE398" s="41"/>
      <c r="AF398" s="51"/>
      <c r="AG398" s="51"/>
    </row>
    <row r="399" ht="15.75" customHeight="1">
      <c r="B399" s="50"/>
      <c r="C399" s="50"/>
      <c r="D399" s="50"/>
      <c r="E399" s="50"/>
      <c r="F399" s="50"/>
      <c r="G399" s="50"/>
      <c r="AC399" s="50"/>
      <c r="AD399" s="50"/>
      <c r="AE399" s="50"/>
      <c r="AF399" s="51"/>
      <c r="AG399" s="51"/>
    </row>
    <row r="400" ht="15.75" customHeight="1">
      <c r="B400" s="58"/>
      <c r="C400" s="58"/>
      <c r="D400" s="58"/>
      <c r="E400" s="58"/>
      <c r="F400" s="58"/>
      <c r="G400" s="58"/>
      <c r="AC400" s="58"/>
      <c r="AD400" s="58"/>
      <c r="AE400" s="58"/>
      <c r="AF400" s="51"/>
      <c r="AG400" s="51"/>
    </row>
    <row r="401" ht="15.75" customHeight="1">
      <c r="B401" s="41"/>
      <c r="C401" s="41"/>
      <c r="D401" s="41"/>
      <c r="E401" s="41"/>
      <c r="F401" s="41"/>
      <c r="G401" s="41"/>
      <c r="AC401" s="41"/>
      <c r="AD401" s="41"/>
      <c r="AE401" s="41"/>
      <c r="AF401" s="51"/>
      <c r="AG401" s="51"/>
    </row>
    <row r="402" ht="15.75" customHeight="1">
      <c r="B402" s="43"/>
      <c r="C402" s="43"/>
      <c r="D402" s="43"/>
      <c r="E402" s="43"/>
      <c r="F402" s="43"/>
      <c r="G402" s="43"/>
      <c r="AC402" s="43"/>
      <c r="AD402" s="43"/>
      <c r="AE402" s="43"/>
      <c r="AF402" s="51"/>
      <c r="AG402" s="51"/>
    </row>
    <row r="403" ht="15.75" customHeight="1">
      <c r="B403" s="41"/>
      <c r="C403" s="41"/>
      <c r="D403" s="41"/>
      <c r="E403" s="41"/>
      <c r="F403" s="41"/>
      <c r="G403" s="41"/>
      <c r="AC403" s="41"/>
      <c r="AD403" s="41"/>
      <c r="AE403" s="41"/>
      <c r="AF403" s="51"/>
      <c r="AG403" s="51"/>
    </row>
    <row r="404" ht="15.75" customHeight="1">
      <c r="B404" s="40"/>
      <c r="C404" s="40"/>
      <c r="D404" s="40"/>
      <c r="E404" s="40"/>
      <c r="F404" s="40"/>
      <c r="G404" s="40"/>
      <c r="AC404" s="40"/>
      <c r="AD404" s="40"/>
      <c r="AE404" s="40"/>
      <c r="AF404" s="51"/>
      <c r="AG404" s="51"/>
    </row>
    <row r="405" ht="15.75" customHeight="1">
      <c r="B405" s="41"/>
      <c r="C405" s="41"/>
      <c r="D405" s="41"/>
      <c r="E405" s="41"/>
      <c r="F405" s="41"/>
      <c r="G405" s="41"/>
      <c r="AC405" s="41"/>
      <c r="AD405" s="41"/>
      <c r="AE405" s="41"/>
      <c r="AF405" s="51"/>
      <c r="AG405" s="51"/>
    </row>
    <row r="406" ht="15.75" customHeight="1">
      <c r="B406" s="37"/>
      <c r="C406" s="37"/>
      <c r="D406" s="37"/>
      <c r="E406" s="37"/>
      <c r="F406" s="37"/>
      <c r="G406" s="37"/>
      <c r="AC406" s="37"/>
      <c r="AD406" s="37"/>
      <c r="AE406" s="37"/>
      <c r="AF406" s="51"/>
      <c r="AG406" s="51"/>
    </row>
    <row r="407" ht="15.75" customHeight="1">
      <c r="B407" s="46"/>
      <c r="C407" s="46"/>
      <c r="D407" s="46"/>
      <c r="E407" s="46"/>
      <c r="F407" s="46"/>
      <c r="G407" s="46"/>
      <c r="AC407" s="46"/>
      <c r="AD407" s="46"/>
      <c r="AE407" s="46"/>
      <c r="AF407" s="33"/>
      <c r="AG407" s="33"/>
    </row>
    <row r="408" ht="15.75" customHeight="1">
      <c r="B408" s="49"/>
      <c r="C408" s="49"/>
      <c r="D408" s="49"/>
      <c r="E408" s="49"/>
      <c r="F408" s="49"/>
      <c r="G408" s="49"/>
      <c r="AC408" s="49"/>
      <c r="AD408" s="49"/>
      <c r="AE408" s="49"/>
      <c r="AF408" s="33"/>
      <c r="AG408" s="33"/>
    </row>
    <row r="409" ht="15.75" customHeight="1">
      <c r="B409" s="54"/>
      <c r="C409" s="54"/>
      <c r="D409" s="54"/>
      <c r="E409" s="54"/>
      <c r="F409" s="54"/>
      <c r="G409" s="54"/>
      <c r="AC409" s="54"/>
      <c r="AD409" s="54"/>
      <c r="AE409" s="54"/>
      <c r="AF409" s="33"/>
      <c r="AG409" s="33"/>
    </row>
    <row r="410" ht="15.75" customHeight="1">
      <c r="B410" s="35"/>
      <c r="C410" s="35"/>
      <c r="D410" s="35"/>
      <c r="E410" s="35"/>
      <c r="F410" s="35"/>
      <c r="G410" s="35"/>
      <c r="AC410" s="35"/>
      <c r="AD410" s="35"/>
      <c r="AE410" s="35"/>
      <c r="AF410" s="33"/>
      <c r="AG410" s="33"/>
    </row>
    <row r="411" ht="15.75" customHeight="1">
      <c r="B411" s="41"/>
      <c r="C411" s="41"/>
      <c r="D411" s="41"/>
      <c r="E411" s="41"/>
      <c r="F411" s="41"/>
      <c r="G411" s="41"/>
      <c r="AC411" s="41"/>
      <c r="AD411" s="41"/>
      <c r="AE411" s="41"/>
      <c r="AF411" s="33"/>
      <c r="AG411" s="33"/>
    </row>
    <row r="412" ht="15.75" customHeight="1">
      <c r="B412" s="36"/>
      <c r="C412" s="36"/>
      <c r="D412" s="36"/>
      <c r="E412" s="36"/>
      <c r="F412" s="36"/>
      <c r="G412" s="36"/>
      <c r="AC412" s="36"/>
      <c r="AD412" s="36"/>
      <c r="AE412" s="36"/>
      <c r="AF412" s="33"/>
      <c r="AG412" s="33"/>
    </row>
    <row r="413" ht="15.75" customHeight="1">
      <c r="B413" s="36"/>
      <c r="C413" s="36"/>
      <c r="D413" s="36"/>
      <c r="E413" s="36"/>
      <c r="F413" s="36"/>
      <c r="G413" s="36"/>
      <c r="AC413" s="36"/>
      <c r="AD413" s="36"/>
      <c r="AE413" s="36"/>
      <c r="AF413" s="33"/>
      <c r="AG413" s="33"/>
    </row>
    <row r="414" ht="15.75" customHeight="1">
      <c r="B414" s="40"/>
      <c r="C414" s="40"/>
      <c r="D414" s="40"/>
      <c r="E414" s="40"/>
      <c r="F414" s="40"/>
      <c r="G414" s="40"/>
      <c r="AC414" s="40"/>
      <c r="AD414" s="40"/>
      <c r="AE414" s="40"/>
      <c r="AF414" s="33"/>
      <c r="AG414" s="33"/>
    </row>
    <row r="415" ht="15.75" customHeight="1">
      <c r="B415" s="50"/>
      <c r="C415" s="50"/>
      <c r="D415" s="50"/>
      <c r="E415" s="50"/>
      <c r="F415" s="50"/>
      <c r="G415" s="50"/>
      <c r="AC415" s="50"/>
      <c r="AD415" s="50"/>
      <c r="AE415" s="50"/>
      <c r="AF415" s="33"/>
      <c r="AG415" s="33"/>
    </row>
    <row r="416" ht="15.75" customHeight="1">
      <c r="B416" s="40"/>
      <c r="C416" s="40"/>
      <c r="D416" s="40"/>
      <c r="E416" s="40"/>
      <c r="F416" s="40"/>
      <c r="G416" s="40"/>
      <c r="AC416" s="40"/>
      <c r="AD416" s="40"/>
      <c r="AE416" s="40"/>
      <c r="AF416" s="33"/>
      <c r="AG416" s="33"/>
    </row>
    <row r="417" ht="15.75" customHeight="1">
      <c r="B417" s="54"/>
      <c r="C417" s="54"/>
      <c r="D417" s="54"/>
      <c r="E417" s="54"/>
      <c r="F417" s="54"/>
      <c r="G417" s="54"/>
      <c r="AC417" s="54"/>
      <c r="AD417" s="54"/>
      <c r="AE417" s="54"/>
      <c r="AF417" s="33"/>
      <c r="AG417" s="33"/>
    </row>
    <row r="418" ht="15.75" customHeight="1">
      <c r="B418" s="41"/>
      <c r="C418" s="41"/>
      <c r="D418" s="41"/>
      <c r="E418" s="41"/>
      <c r="F418" s="41"/>
      <c r="G418" s="41"/>
      <c r="AC418" s="41"/>
      <c r="AD418" s="41"/>
      <c r="AE418" s="41"/>
      <c r="AF418" s="33"/>
      <c r="AG418" s="33"/>
    </row>
    <row r="419" ht="15.75" customHeight="1">
      <c r="B419" s="38"/>
      <c r="C419" s="38"/>
      <c r="D419" s="38"/>
      <c r="E419" s="38"/>
      <c r="F419" s="38"/>
      <c r="G419" s="38"/>
      <c r="AC419" s="38"/>
      <c r="AD419" s="38"/>
      <c r="AE419" s="38"/>
      <c r="AF419" s="33"/>
      <c r="AG419" s="33"/>
    </row>
    <row r="420" ht="15.75" customHeight="1">
      <c r="B420" s="58"/>
      <c r="C420" s="58"/>
      <c r="D420" s="58"/>
      <c r="E420" s="58"/>
      <c r="F420" s="58"/>
      <c r="G420" s="58"/>
      <c r="AC420" s="58"/>
      <c r="AD420" s="58"/>
      <c r="AE420" s="58"/>
      <c r="AF420" s="33"/>
      <c r="AG420" s="33"/>
    </row>
    <row r="421" ht="15.75" customHeight="1">
      <c r="B421" s="47"/>
      <c r="C421" s="47"/>
      <c r="D421" s="47"/>
      <c r="E421" s="47"/>
      <c r="F421" s="47"/>
      <c r="G421" s="47"/>
      <c r="AC421" s="47"/>
      <c r="AD421" s="47"/>
      <c r="AE421" s="47"/>
      <c r="AF421" s="33"/>
      <c r="AG421" s="33"/>
    </row>
    <row r="422" ht="15.75" customHeight="1">
      <c r="B422" s="47"/>
      <c r="C422" s="47"/>
      <c r="D422" s="47"/>
      <c r="E422" s="47"/>
      <c r="F422" s="47"/>
      <c r="G422" s="47"/>
      <c r="AC422" s="47"/>
      <c r="AD422" s="47"/>
      <c r="AE422" s="47"/>
      <c r="AF422" s="33"/>
      <c r="AG422" s="33"/>
    </row>
    <row r="423" ht="15.75" customHeight="1">
      <c r="B423" s="41"/>
      <c r="C423" s="41"/>
      <c r="D423" s="41"/>
      <c r="E423" s="41"/>
      <c r="F423" s="41"/>
      <c r="G423" s="41"/>
      <c r="AC423" s="41"/>
      <c r="AD423" s="41"/>
      <c r="AE423" s="41"/>
      <c r="AF423" s="33"/>
      <c r="AG423" s="33"/>
    </row>
    <row r="424" ht="15.75" customHeight="1">
      <c r="B424" s="38"/>
      <c r="C424" s="38"/>
      <c r="D424" s="38"/>
      <c r="E424" s="38"/>
      <c r="F424" s="38"/>
      <c r="G424" s="38"/>
      <c r="AC424" s="38"/>
      <c r="AD424" s="38"/>
      <c r="AE424" s="38"/>
      <c r="AF424" s="33"/>
      <c r="AG424" s="33"/>
    </row>
    <row r="425" ht="15.75" customHeight="1">
      <c r="B425" s="36"/>
      <c r="C425" s="36"/>
      <c r="D425" s="36"/>
      <c r="E425" s="36"/>
      <c r="F425" s="36"/>
      <c r="G425" s="36"/>
      <c r="AC425" s="36"/>
      <c r="AD425" s="36"/>
      <c r="AE425" s="36"/>
      <c r="AF425" s="33"/>
      <c r="AG425" s="33"/>
    </row>
    <row r="426" ht="15.75" customHeight="1">
      <c r="B426" s="53"/>
      <c r="C426" s="53"/>
      <c r="D426" s="53"/>
      <c r="E426" s="53"/>
      <c r="F426" s="53"/>
      <c r="G426" s="53"/>
      <c r="AC426" s="53"/>
      <c r="AD426" s="53"/>
      <c r="AE426" s="53"/>
      <c r="AF426" s="33"/>
      <c r="AG426" s="33"/>
    </row>
    <row r="427" ht="15.75" customHeight="1">
      <c r="B427" s="57"/>
      <c r="C427" s="57"/>
      <c r="D427" s="57"/>
      <c r="E427" s="57"/>
      <c r="F427" s="57"/>
      <c r="G427" s="57"/>
      <c r="AC427" s="57"/>
      <c r="AD427" s="57"/>
      <c r="AE427" s="57"/>
      <c r="AF427" s="33"/>
      <c r="AG427" s="33"/>
    </row>
    <row r="428" ht="15.75" customHeight="1">
      <c r="B428" s="49"/>
      <c r="C428" s="49"/>
      <c r="D428" s="49"/>
      <c r="E428" s="49"/>
      <c r="F428" s="49"/>
      <c r="G428" s="49"/>
      <c r="AC428" s="49"/>
      <c r="AD428" s="49"/>
      <c r="AE428" s="49"/>
      <c r="AF428" s="33"/>
      <c r="AG428" s="33"/>
    </row>
    <row r="429" ht="15.75" customHeight="1">
      <c r="B429" s="45"/>
      <c r="C429" s="45"/>
      <c r="D429" s="45"/>
      <c r="E429" s="45"/>
      <c r="F429" s="45"/>
      <c r="G429" s="45"/>
      <c r="AC429" s="45"/>
      <c r="AD429" s="45"/>
      <c r="AE429" s="45"/>
      <c r="AF429" s="33"/>
      <c r="AG429" s="33"/>
    </row>
    <row r="430" ht="15.75" customHeight="1">
      <c r="B430" s="41"/>
      <c r="C430" s="41"/>
      <c r="D430" s="41"/>
      <c r="E430" s="41"/>
      <c r="F430" s="41"/>
      <c r="G430" s="41"/>
      <c r="AC430" s="41"/>
      <c r="AD430" s="41"/>
      <c r="AE430" s="41"/>
      <c r="AF430" s="33"/>
      <c r="AG430" s="33"/>
    </row>
    <row r="431" ht="15.75" customHeight="1">
      <c r="B431" s="51"/>
      <c r="C431" s="51"/>
      <c r="D431" s="51"/>
      <c r="E431" s="51"/>
      <c r="F431" s="51"/>
      <c r="G431" s="51"/>
      <c r="AC431" s="51"/>
      <c r="AD431" s="51"/>
      <c r="AE431" s="51"/>
      <c r="AF431" s="33"/>
      <c r="AG431" s="33"/>
    </row>
    <row r="432" ht="15.75" customHeight="1">
      <c r="B432" s="38"/>
      <c r="C432" s="38"/>
      <c r="D432" s="38"/>
      <c r="E432" s="38"/>
      <c r="F432" s="38"/>
      <c r="G432" s="38"/>
      <c r="AC432" s="38"/>
      <c r="AD432" s="38"/>
      <c r="AE432" s="38"/>
      <c r="AF432" s="33"/>
      <c r="AG432" s="33"/>
    </row>
    <row r="433" ht="15.75" customHeight="1">
      <c r="B433" s="34"/>
      <c r="C433" s="34"/>
      <c r="D433" s="34"/>
      <c r="E433" s="34"/>
      <c r="F433" s="34"/>
      <c r="G433" s="34"/>
      <c r="AC433" s="34"/>
      <c r="AD433" s="34"/>
      <c r="AE433" s="34"/>
      <c r="AF433" s="33"/>
      <c r="AG433" s="33"/>
    </row>
    <row r="434" ht="15.75" customHeight="1">
      <c r="B434" s="58"/>
      <c r="C434" s="58"/>
      <c r="D434" s="58"/>
      <c r="E434" s="58"/>
      <c r="F434" s="58"/>
      <c r="G434" s="58"/>
      <c r="AC434" s="58"/>
      <c r="AD434" s="58"/>
      <c r="AE434" s="58"/>
      <c r="AF434" s="33"/>
      <c r="AG434" s="33"/>
    </row>
    <row r="435" ht="15.75" customHeight="1">
      <c r="B435" s="49"/>
      <c r="C435" s="49"/>
      <c r="D435" s="49"/>
      <c r="E435" s="49"/>
      <c r="F435" s="49"/>
      <c r="G435" s="49"/>
      <c r="AC435" s="49"/>
      <c r="AD435" s="49"/>
      <c r="AE435" s="49"/>
      <c r="AF435" s="33"/>
      <c r="AG435" s="33"/>
    </row>
    <row r="436" ht="15.75" customHeight="1">
      <c r="B436" s="42"/>
      <c r="C436" s="42"/>
      <c r="D436" s="42"/>
      <c r="E436" s="42"/>
      <c r="F436" s="42"/>
      <c r="G436" s="42"/>
      <c r="AC436" s="42"/>
      <c r="AD436" s="42"/>
      <c r="AE436" s="42"/>
      <c r="AF436" s="33"/>
      <c r="AG436" s="33"/>
    </row>
    <row r="437" ht="15.75" customHeight="1">
      <c r="B437" s="41"/>
      <c r="C437" s="41"/>
      <c r="D437" s="41"/>
      <c r="E437" s="41"/>
      <c r="F437" s="41"/>
      <c r="G437" s="41"/>
      <c r="AC437" s="41"/>
      <c r="AD437" s="41"/>
      <c r="AE437" s="41"/>
      <c r="AF437" s="33"/>
      <c r="AG437" s="33"/>
    </row>
    <row r="438" ht="15.75" customHeight="1">
      <c r="B438" s="35"/>
      <c r="C438" s="35"/>
      <c r="D438" s="35"/>
      <c r="E438" s="35"/>
      <c r="F438" s="35"/>
      <c r="G438" s="35"/>
      <c r="AC438" s="35"/>
      <c r="AD438" s="35"/>
      <c r="AE438" s="35"/>
      <c r="AF438" s="33"/>
      <c r="AG438" s="33"/>
    </row>
    <row r="439" ht="15.75" customHeight="1">
      <c r="B439" s="36"/>
      <c r="C439" s="36"/>
      <c r="D439" s="36"/>
      <c r="E439" s="36"/>
      <c r="F439" s="36"/>
      <c r="G439" s="36"/>
      <c r="AC439" s="36"/>
      <c r="AD439" s="36"/>
      <c r="AE439" s="36"/>
      <c r="AF439" s="33"/>
      <c r="AG439" s="33"/>
    </row>
    <row r="440" ht="15.75" customHeight="1">
      <c r="B440" s="43"/>
      <c r="C440" s="43"/>
      <c r="D440" s="43"/>
      <c r="E440" s="43"/>
      <c r="F440" s="43"/>
      <c r="G440" s="43"/>
      <c r="AC440" s="43"/>
      <c r="AD440" s="43"/>
      <c r="AE440" s="43"/>
      <c r="AF440" s="33"/>
      <c r="AG440" s="33"/>
    </row>
    <row r="441" ht="15.75" customHeight="1">
      <c r="B441" s="42"/>
      <c r="C441" s="42"/>
      <c r="D441" s="42"/>
      <c r="E441" s="42"/>
      <c r="F441" s="42"/>
      <c r="G441" s="42"/>
      <c r="AC441" s="42"/>
      <c r="AD441" s="42"/>
      <c r="AE441" s="42"/>
      <c r="AF441" s="33"/>
      <c r="AG441" s="33"/>
    </row>
    <row r="442" ht="15.75" customHeight="1">
      <c r="B442" s="37"/>
      <c r="C442" s="37"/>
      <c r="D442" s="37"/>
      <c r="E442" s="37"/>
      <c r="F442" s="37"/>
      <c r="G442" s="37"/>
      <c r="AC442" s="37"/>
      <c r="AD442" s="37"/>
      <c r="AE442" s="37"/>
      <c r="AF442" s="33"/>
      <c r="AG442" s="33"/>
    </row>
    <row r="443" ht="15.75" customHeight="1">
      <c r="B443" s="44"/>
      <c r="C443" s="44"/>
      <c r="D443" s="44"/>
      <c r="E443" s="44"/>
      <c r="F443" s="44"/>
      <c r="G443" s="44"/>
      <c r="AC443" s="44"/>
      <c r="AD443" s="44"/>
      <c r="AE443" s="44"/>
      <c r="AF443" s="33"/>
      <c r="AG443" s="33"/>
    </row>
    <row r="444" ht="15.75" customHeight="1">
      <c r="B444" s="57"/>
      <c r="C444" s="57"/>
      <c r="D444" s="57"/>
      <c r="E444" s="57"/>
      <c r="F444" s="57"/>
      <c r="G444" s="57"/>
      <c r="AC444" s="57"/>
      <c r="AD444" s="57"/>
      <c r="AE444" s="57"/>
      <c r="AF444" s="33"/>
      <c r="AG444" s="33"/>
    </row>
    <row r="445" ht="15.75" customHeight="1">
      <c r="B445" s="49"/>
      <c r="C445" s="49"/>
      <c r="D445" s="49"/>
      <c r="E445" s="49"/>
      <c r="F445" s="49"/>
      <c r="G445" s="49"/>
      <c r="AC445" s="49"/>
      <c r="AD445" s="49"/>
      <c r="AE445" s="49"/>
      <c r="AF445" s="33"/>
      <c r="AG445" s="33"/>
    </row>
    <row r="446" ht="15.75" customHeight="1">
      <c r="B446" s="37"/>
      <c r="C446" s="37"/>
      <c r="D446" s="37"/>
      <c r="E446" s="37"/>
      <c r="F446" s="37"/>
      <c r="G446" s="37"/>
      <c r="AC446" s="37"/>
      <c r="AD446" s="37"/>
      <c r="AE446" s="37"/>
      <c r="AF446" s="33"/>
      <c r="AG446" s="33"/>
    </row>
    <row r="447" ht="15.75" customHeight="1">
      <c r="B447" s="54"/>
      <c r="C447" s="54"/>
      <c r="D447" s="54"/>
      <c r="E447" s="54"/>
      <c r="F447" s="54"/>
      <c r="G447" s="54"/>
      <c r="AC447" s="54"/>
      <c r="AD447" s="54"/>
      <c r="AE447" s="54"/>
      <c r="AF447" s="33"/>
      <c r="AG447" s="33"/>
    </row>
    <row r="448" ht="15.75" customHeight="1">
      <c r="B448" s="54"/>
      <c r="C448" s="54"/>
      <c r="D448" s="54"/>
      <c r="E448" s="54"/>
      <c r="F448" s="54"/>
      <c r="G448" s="54"/>
      <c r="AC448" s="54"/>
      <c r="AD448" s="54"/>
      <c r="AE448" s="54"/>
      <c r="AF448" s="33"/>
      <c r="AG448" s="33"/>
    </row>
    <row r="449" ht="15.75" customHeight="1">
      <c r="B449" s="54"/>
      <c r="C449" s="54"/>
      <c r="D449" s="54"/>
      <c r="E449" s="54"/>
      <c r="F449" s="54"/>
      <c r="G449" s="54"/>
      <c r="AC449" s="54"/>
      <c r="AD449" s="54"/>
      <c r="AE449" s="54"/>
      <c r="AF449" s="33"/>
      <c r="AG449" s="33"/>
    </row>
    <row r="450" ht="15.75" customHeight="1">
      <c r="B450" s="35"/>
      <c r="C450" s="35"/>
      <c r="D450" s="35"/>
      <c r="E450" s="35"/>
      <c r="F450" s="35"/>
      <c r="G450" s="35"/>
      <c r="AC450" s="35"/>
      <c r="AD450" s="35"/>
      <c r="AE450" s="35"/>
      <c r="AF450" s="33"/>
      <c r="AG450" s="33"/>
    </row>
    <row r="451" ht="15.75" customHeight="1">
      <c r="B451" s="44"/>
      <c r="C451" s="44"/>
      <c r="D451" s="44"/>
      <c r="E451" s="44"/>
      <c r="F451" s="44"/>
      <c r="G451" s="44"/>
      <c r="AC451" s="44"/>
      <c r="AD451" s="44"/>
      <c r="AE451" s="44"/>
      <c r="AF451" s="33"/>
      <c r="AG451" s="33"/>
    </row>
    <row r="452" ht="15.75" customHeight="1">
      <c r="B452" s="39"/>
      <c r="C452" s="39"/>
      <c r="D452" s="39"/>
      <c r="E452" s="39"/>
      <c r="F452" s="39"/>
      <c r="G452" s="39"/>
      <c r="AC452" s="39"/>
      <c r="AD452" s="39"/>
      <c r="AE452" s="39"/>
      <c r="AF452" s="33"/>
      <c r="AG452" s="33"/>
    </row>
    <row r="453" ht="15.75" customHeight="1">
      <c r="B453" s="53"/>
      <c r="C453" s="53"/>
      <c r="D453" s="53"/>
      <c r="E453" s="53"/>
      <c r="F453" s="53"/>
      <c r="G453" s="53"/>
      <c r="AC453" s="53"/>
      <c r="AD453" s="53"/>
      <c r="AE453" s="53"/>
      <c r="AF453" s="33"/>
      <c r="AG453" s="33"/>
    </row>
    <row r="454" ht="15.75" customHeight="1">
      <c r="B454" s="51"/>
      <c r="C454" s="51"/>
      <c r="D454" s="51"/>
      <c r="E454" s="51"/>
      <c r="F454" s="51"/>
      <c r="G454" s="51"/>
      <c r="AC454" s="51"/>
      <c r="AD454" s="51"/>
      <c r="AE454" s="51"/>
      <c r="AF454" s="33"/>
      <c r="AG454" s="33"/>
    </row>
    <row r="455" ht="15.75" customHeight="1">
      <c r="B455" s="46"/>
      <c r="C455" s="46"/>
      <c r="D455" s="46"/>
      <c r="E455" s="46"/>
      <c r="F455" s="46"/>
      <c r="G455" s="46"/>
      <c r="AC455" s="46"/>
      <c r="AD455" s="46"/>
      <c r="AE455" s="46"/>
      <c r="AF455" s="33"/>
      <c r="AG455" s="33"/>
    </row>
    <row r="456" ht="15.75" customHeight="1">
      <c r="B456" s="53"/>
      <c r="C456" s="53"/>
      <c r="D456" s="53"/>
      <c r="E456" s="53"/>
      <c r="F456" s="53"/>
      <c r="G456" s="53"/>
      <c r="AC456" s="53"/>
      <c r="AD456" s="53"/>
      <c r="AE456" s="53"/>
      <c r="AF456" s="33"/>
      <c r="AG456" s="33"/>
    </row>
    <row r="457" ht="15.75" customHeight="1">
      <c r="B457" s="52"/>
      <c r="C457" s="52"/>
      <c r="D457" s="52"/>
      <c r="E457" s="52"/>
      <c r="F457" s="52"/>
      <c r="G457" s="52"/>
      <c r="AC457" s="52"/>
      <c r="AD457" s="52"/>
      <c r="AE457" s="52"/>
      <c r="AF457" s="33"/>
      <c r="AG457" s="33"/>
    </row>
    <row r="458" ht="15.75" customHeight="1">
      <c r="B458" s="35"/>
      <c r="C458" s="35"/>
      <c r="D458" s="35"/>
      <c r="E458" s="35"/>
      <c r="F458" s="35"/>
      <c r="G458" s="35"/>
      <c r="AC458" s="35"/>
      <c r="AD458" s="35"/>
      <c r="AE458" s="35"/>
      <c r="AF458" s="33"/>
      <c r="AG458" s="33"/>
    </row>
    <row r="459" ht="15.75" customHeight="1">
      <c r="B459" s="53"/>
      <c r="C459" s="53"/>
      <c r="D459" s="53"/>
      <c r="E459" s="53"/>
      <c r="F459" s="53"/>
      <c r="G459" s="53"/>
      <c r="AC459" s="53"/>
      <c r="AD459" s="53"/>
      <c r="AE459" s="53"/>
      <c r="AF459" s="33"/>
      <c r="AG459" s="33"/>
    </row>
    <row r="460" ht="15.75" customHeight="1">
      <c r="B460" s="44"/>
      <c r="C460" s="44"/>
      <c r="D460" s="44"/>
      <c r="E460" s="44"/>
      <c r="F460" s="44"/>
      <c r="G460" s="44"/>
      <c r="AC460" s="44"/>
      <c r="AD460" s="44"/>
      <c r="AE460" s="44"/>
      <c r="AF460" s="33"/>
      <c r="AG460" s="33"/>
    </row>
    <row r="461" ht="15.75" customHeight="1">
      <c r="B461" s="54"/>
      <c r="C461" s="54"/>
      <c r="D461" s="54"/>
      <c r="E461" s="54"/>
      <c r="F461" s="54"/>
      <c r="G461" s="54"/>
      <c r="AC461" s="54"/>
      <c r="AD461" s="54"/>
      <c r="AE461" s="54"/>
      <c r="AF461" s="33"/>
      <c r="AG461" s="33"/>
    </row>
    <row r="462" ht="15.75" customHeight="1">
      <c r="B462" s="37"/>
      <c r="C462" s="37"/>
      <c r="D462" s="37"/>
      <c r="E462" s="37"/>
      <c r="F462" s="37"/>
      <c r="G462" s="37"/>
      <c r="AC462" s="37"/>
      <c r="AD462" s="37"/>
      <c r="AE462" s="37"/>
      <c r="AF462" s="33"/>
      <c r="AG462" s="33"/>
    </row>
    <row r="463" ht="15.75" customHeight="1">
      <c r="B463" s="52"/>
      <c r="C463" s="52"/>
      <c r="D463" s="52"/>
      <c r="E463" s="52"/>
      <c r="F463" s="52"/>
      <c r="G463" s="52"/>
      <c r="AC463" s="52"/>
      <c r="AD463" s="52"/>
      <c r="AE463" s="52"/>
      <c r="AF463" s="33"/>
      <c r="AG463" s="33"/>
    </row>
    <row r="464" ht="15.75" customHeight="1">
      <c r="B464" s="49"/>
      <c r="C464" s="49"/>
      <c r="D464" s="49"/>
      <c r="E464" s="49"/>
      <c r="F464" s="49"/>
      <c r="G464" s="49"/>
      <c r="AC464" s="49"/>
      <c r="AD464" s="49"/>
      <c r="AE464" s="49"/>
      <c r="AF464" s="33"/>
      <c r="AG464" s="33"/>
    </row>
    <row r="465" ht="15.75" customHeight="1">
      <c r="B465" s="51"/>
      <c r="C465" s="51"/>
      <c r="D465" s="51"/>
      <c r="E465" s="51"/>
      <c r="F465" s="51"/>
      <c r="G465" s="51"/>
      <c r="AC465" s="51"/>
      <c r="AD465" s="51"/>
      <c r="AE465" s="51"/>
      <c r="AF465" s="47"/>
      <c r="AG465" s="47"/>
    </row>
    <row r="466" ht="15.75" customHeight="1">
      <c r="B466" s="46"/>
      <c r="C466" s="46"/>
      <c r="D466" s="46"/>
      <c r="E466" s="46"/>
      <c r="F466" s="46"/>
      <c r="G466" s="46"/>
      <c r="AC466" s="46"/>
      <c r="AD466" s="46"/>
      <c r="AE466" s="46"/>
      <c r="AF466" s="47"/>
      <c r="AG466" s="47"/>
    </row>
    <row r="467" ht="15.75" customHeight="1">
      <c r="B467" s="58"/>
      <c r="C467" s="58"/>
      <c r="D467" s="58"/>
      <c r="E467" s="58"/>
      <c r="F467" s="58"/>
      <c r="G467" s="58"/>
      <c r="AC467" s="58"/>
      <c r="AD467" s="58"/>
      <c r="AE467" s="58"/>
      <c r="AF467" s="47"/>
      <c r="AG467" s="47"/>
    </row>
    <row r="468" ht="15.75" customHeight="1">
      <c r="B468" s="34"/>
      <c r="C468" s="34"/>
      <c r="D468" s="34"/>
      <c r="E468" s="34"/>
      <c r="F468" s="34"/>
      <c r="G468" s="34"/>
      <c r="AC468" s="34"/>
      <c r="AD468" s="34"/>
      <c r="AE468" s="34"/>
      <c r="AF468" s="47"/>
      <c r="AG468" s="47"/>
    </row>
    <row r="469" ht="15.75" customHeight="1">
      <c r="B469" s="52"/>
      <c r="C469" s="52"/>
      <c r="D469" s="52"/>
      <c r="E469" s="52"/>
      <c r="F469" s="52"/>
      <c r="G469" s="52"/>
      <c r="AC469" s="52"/>
      <c r="AD469" s="52"/>
      <c r="AE469" s="52"/>
      <c r="AF469" s="47"/>
      <c r="AG469" s="47"/>
    </row>
    <row r="470" ht="15.75" customHeight="1">
      <c r="B470" s="49"/>
      <c r="C470" s="49"/>
      <c r="D470" s="49"/>
      <c r="E470" s="49"/>
      <c r="F470" s="49"/>
      <c r="G470" s="49"/>
      <c r="AC470" s="49"/>
      <c r="AD470" s="49"/>
      <c r="AE470" s="49"/>
      <c r="AF470" s="47"/>
      <c r="AG470" s="47"/>
    </row>
    <row r="471" ht="15.75" customHeight="1">
      <c r="B471" s="45"/>
      <c r="C471" s="45"/>
      <c r="D471" s="45"/>
      <c r="E471" s="45"/>
      <c r="F471" s="45"/>
      <c r="G471" s="45"/>
      <c r="AC471" s="45"/>
      <c r="AD471" s="45"/>
      <c r="AE471" s="45"/>
      <c r="AF471" s="47"/>
      <c r="AG471" s="47"/>
    </row>
    <row r="472" ht="15.75" customHeight="1">
      <c r="B472" s="49"/>
      <c r="C472" s="49"/>
      <c r="D472" s="49"/>
      <c r="E472" s="49"/>
      <c r="F472" s="49"/>
      <c r="G472" s="49"/>
      <c r="AC472" s="49"/>
      <c r="AD472" s="49"/>
      <c r="AE472" s="49"/>
      <c r="AF472" s="47"/>
      <c r="AG472" s="47"/>
    </row>
    <row r="473" ht="15.75" customHeight="1">
      <c r="B473" s="57"/>
      <c r="C473" s="57"/>
      <c r="D473" s="57"/>
      <c r="E473" s="57"/>
      <c r="F473" s="57"/>
      <c r="G473" s="57"/>
      <c r="AC473" s="57"/>
      <c r="AD473" s="57"/>
      <c r="AE473" s="57"/>
      <c r="AF473" s="47"/>
      <c r="AG473" s="47"/>
    </row>
    <row r="474" ht="15.75" customHeight="1">
      <c r="B474" s="34"/>
      <c r="C474" s="34"/>
      <c r="D474" s="34"/>
      <c r="E474" s="34"/>
      <c r="F474" s="34"/>
      <c r="G474" s="34"/>
      <c r="AC474" s="34"/>
      <c r="AD474" s="34"/>
      <c r="AE474" s="34"/>
      <c r="AF474" s="47"/>
      <c r="AG474" s="47"/>
    </row>
    <row r="475" ht="15.75" customHeight="1">
      <c r="B475" s="40"/>
      <c r="C475" s="40"/>
      <c r="D475" s="40"/>
      <c r="E475" s="40"/>
      <c r="F475" s="40"/>
      <c r="G475" s="40"/>
      <c r="AC475" s="40"/>
      <c r="AD475" s="40"/>
      <c r="AE475" s="40"/>
      <c r="AF475" s="47"/>
      <c r="AG475" s="47"/>
    </row>
    <row r="476" ht="15.75" customHeight="1">
      <c r="B476" s="24"/>
      <c r="C476" s="24"/>
      <c r="D476" s="24"/>
      <c r="E476" s="24"/>
      <c r="F476" s="24"/>
      <c r="G476" s="24"/>
      <c r="AC476" s="24"/>
      <c r="AD476" s="24"/>
      <c r="AE476" s="24"/>
      <c r="AF476" s="47"/>
      <c r="AG476" s="47"/>
    </row>
    <row r="477" ht="15.75" customHeight="1">
      <c r="B477" s="43"/>
      <c r="C477" s="43"/>
      <c r="D477" s="43"/>
      <c r="E477" s="43"/>
      <c r="F477" s="43"/>
      <c r="G477" s="43"/>
      <c r="AC477" s="43"/>
      <c r="AD477" s="43"/>
      <c r="AE477" s="43"/>
      <c r="AF477" s="47"/>
      <c r="AG477" s="47"/>
    </row>
    <row r="478" ht="15.75" customHeight="1">
      <c r="B478" s="50"/>
      <c r="C478" s="50"/>
      <c r="D478" s="50"/>
      <c r="E478" s="50"/>
      <c r="F478" s="50"/>
      <c r="G478" s="50"/>
      <c r="AC478" s="50"/>
      <c r="AD478" s="50"/>
      <c r="AE478" s="50"/>
      <c r="AF478" s="47"/>
      <c r="AG478" s="47"/>
    </row>
    <row r="479" ht="15.75" customHeight="1">
      <c r="B479" s="54"/>
      <c r="C479" s="54"/>
      <c r="D479" s="54"/>
      <c r="E479" s="54"/>
      <c r="F479" s="54"/>
      <c r="G479" s="54"/>
      <c r="AC479" s="54"/>
      <c r="AD479" s="54"/>
      <c r="AE479" s="54"/>
      <c r="AF479" s="47"/>
      <c r="AG479" s="47"/>
    </row>
    <row r="480" ht="15.75" customHeight="1">
      <c r="B480" s="45"/>
      <c r="C480" s="45"/>
      <c r="D480" s="45"/>
      <c r="E480" s="45"/>
      <c r="F480" s="45"/>
      <c r="G480" s="45"/>
      <c r="AC480" s="45"/>
      <c r="AD480" s="45"/>
      <c r="AE480" s="45"/>
      <c r="AF480" s="47"/>
      <c r="AG480" s="47"/>
    </row>
    <row r="481" ht="15.75" customHeight="1">
      <c r="B481" s="52"/>
      <c r="C481" s="52"/>
      <c r="D481" s="52"/>
      <c r="E481" s="52"/>
      <c r="F481" s="52"/>
      <c r="G481" s="52"/>
      <c r="AC481" s="52"/>
      <c r="AD481" s="52"/>
      <c r="AE481" s="52"/>
      <c r="AF481" s="47"/>
      <c r="AG481" s="47"/>
    </row>
    <row r="482" ht="15.75" customHeight="1">
      <c r="B482" s="33"/>
      <c r="C482" s="33"/>
      <c r="D482" s="33"/>
      <c r="E482" s="33"/>
      <c r="F482" s="33"/>
      <c r="G482" s="33"/>
      <c r="AC482" s="33"/>
      <c r="AD482" s="33"/>
      <c r="AE482" s="33"/>
      <c r="AF482" s="47"/>
      <c r="AG482" s="47"/>
    </row>
    <row r="483" ht="15.75" customHeight="1">
      <c r="B483" s="35"/>
      <c r="C483" s="35"/>
      <c r="D483" s="35"/>
      <c r="E483" s="35"/>
      <c r="F483" s="35"/>
      <c r="G483" s="35"/>
      <c r="AC483" s="35"/>
      <c r="AD483" s="35"/>
      <c r="AE483" s="35"/>
      <c r="AF483" s="47"/>
      <c r="AG483" s="47"/>
    </row>
    <row r="484" ht="15.75" customHeight="1">
      <c r="B484" s="37"/>
      <c r="C484" s="37"/>
      <c r="D484" s="37"/>
      <c r="E484" s="37"/>
      <c r="F484" s="37"/>
      <c r="G484" s="37"/>
      <c r="AC484" s="37"/>
      <c r="AD484" s="37"/>
      <c r="AE484" s="37"/>
      <c r="AF484" s="47"/>
      <c r="AG484" s="47"/>
    </row>
    <row r="485" ht="15.75" customHeight="1">
      <c r="B485" s="50"/>
      <c r="C485" s="50"/>
      <c r="D485" s="50"/>
      <c r="E485" s="50"/>
      <c r="F485" s="50"/>
      <c r="G485" s="50"/>
      <c r="AC485" s="50"/>
      <c r="AD485" s="50"/>
      <c r="AE485" s="50"/>
      <c r="AF485" s="47"/>
      <c r="AG485" s="47"/>
    </row>
    <row r="486" ht="15.75" customHeight="1">
      <c r="B486" s="34"/>
      <c r="C486" s="34"/>
      <c r="D486" s="34"/>
      <c r="E486" s="34"/>
      <c r="F486" s="34"/>
      <c r="G486" s="34"/>
      <c r="AC486" s="34"/>
      <c r="AD486" s="34"/>
      <c r="AE486" s="34"/>
      <c r="AF486" s="47"/>
      <c r="AG486" s="47"/>
    </row>
    <row r="487" ht="15.75" customHeight="1">
      <c r="B487" s="49"/>
      <c r="C487" s="49"/>
      <c r="D487" s="49"/>
      <c r="E487" s="49"/>
      <c r="F487" s="49"/>
      <c r="G487" s="49"/>
      <c r="AC487" s="49"/>
      <c r="AD487" s="49"/>
      <c r="AE487" s="49"/>
      <c r="AF487" s="47"/>
      <c r="AG487" s="47"/>
    </row>
    <row r="488" ht="15.75" customHeight="1">
      <c r="B488" s="49"/>
      <c r="C488" s="49"/>
      <c r="D488" s="49"/>
      <c r="E488" s="49"/>
      <c r="F488" s="49"/>
      <c r="G488" s="49"/>
      <c r="AC488" s="49"/>
      <c r="AD488" s="49"/>
      <c r="AE488" s="49"/>
      <c r="AF488" s="47"/>
      <c r="AG488" s="47"/>
    </row>
    <row r="489" ht="15.75" customHeight="1">
      <c r="B489" s="55"/>
      <c r="C489" s="55"/>
      <c r="D489" s="55"/>
      <c r="E489" s="55"/>
      <c r="F489" s="55"/>
      <c r="G489" s="55"/>
      <c r="AC489" s="55"/>
      <c r="AD489" s="55"/>
      <c r="AE489" s="55"/>
      <c r="AF489" s="47"/>
      <c r="AG489" s="47"/>
    </row>
    <row r="490" ht="15.75" customHeight="1">
      <c r="B490" s="55"/>
      <c r="C490" s="55"/>
      <c r="D490" s="55"/>
      <c r="E490" s="55"/>
      <c r="F490" s="55"/>
      <c r="G490" s="55"/>
      <c r="AC490" s="55"/>
      <c r="AD490" s="55"/>
      <c r="AE490" s="55"/>
      <c r="AF490" s="47"/>
      <c r="AG490" s="47"/>
    </row>
    <row r="491" ht="15.75" customHeight="1">
      <c r="B491" s="49"/>
      <c r="C491" s="49"/>
      <c r="D491" s="49"/>
      <c r="E491" s="49"/>
      <c r="F491" s="49"/>
      <c r="G491" s="49"/>
      <c r="AC491" s="49"/>
      <c r="AD491" s="49"/>
      <c r="AE491" s="49"/>
      <c r="AF491" s="47"/>
      <c r="AG491" s="47"/>
    </row>
    <row r="492" ht="15.75" customHeight="1">
      <c r="B492" s="43"/>
      <c r="C492" s="43"/>
      <c r="D492" s="43"/>
      <c r="E492" s="43"/>
      <c r="F492" s="43"/>
      <c r="G492" s="43"/>
      <c r="AC492" s="43"/>
      <c r="AD492" s="43"/>
      <c r="AE492" s="43"/>
      <c r="AF492" s="47"/>
      <c r="AG492" s="47"/>
    </row>
    <row r="493" ht="15.75" customHeight="1">
      <c r="B493" s="43"/>
      <c r="C493" s="43"/>
      <c r="D493" s="43"/>
      <c r="E493" s="43"/>
      <c r="F493" s="43"/>
      <c r="G493" s="43"/>
      <c r="AC493" s="43"/>
      <c r="AD493" s="43"/>
      <c r="AE493" s="43"/>
      <c r="AF493" s="47"/>
      <c r="AG493" s="47"/>
    </row>
    <row r="494" ht="15.75" customHeight="1">
      <c r="B494" s="32"/>
      <c r="C494" s="32"/>
      <c r="D494" s="32"/>
      <c r="E494" s="32"/>
      <c r="F494" s="32"/>
      <c r="G494" s="32"/>
      <c r="AC494" s="32"/>
      <c r="AD494" s="32"/>
      <c r="AE494" s="32"/>
      <c r="AF494" s="47"/>
      <c r="AG494" s="47"/>
    </row>
    <row r="495" ht="15.75" customHeight="1">
      <c r="B495" s="49"/>
      <c r="C495" s="49"/>
      <c r="D495" s="49"/>
      <c r="E495" s="49"/>
      <c r="F495" s="49"/>
      <c r="G495" s="49"/>
      <c r="AC495" s="49"/>
      <c r="AD495" s="49"/>
      <c r="AE495" s="49"/>
      <c r="AF495" s="47"/>
      <c r="AG495" s="47"/>
    </row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31.29"/>
    <col customWidth="1" min="3" max="3" width="8.43"/>
    <col customWidth="1" min="4" max="4" width="4.57"/>
    <col customWidth="1" min="5" max="7" width="9.14"/>
    <col customWidth="1" min="8" max="8" width="18.29"/>
    <col customWidth="1" min="9" max="9" width="7.71"/>
    <col customWidth="1" min="10" max="10" width="4.29"/>
    <col customWidth="1" min="11" max="11" width="5.57"/>
    <col customWidth="1" min="12" max="12" width="8.43"/>
    <col customWidth="1" min="13" max="13" width="6.86"/>
    <col customWidth="1" min="14" max="14" width="6.43"/>
    <col customWidth="1" min="15" max="15" width="6.86"/>
    <col customWidth="1" min="16" max="16" width="7.57"/>
    <col customWidth="1" min="17" max="17" width="18.29"/>
    <col customWidth="1" min="18" max="26" width="8.57"/>
  </cols>
  <sheetData>
    <row r="1">
      <c r="E1" s="4" t="s">
        <v>494</v>
      </c>
      <c r="F1" s="4" t="s">
        <v>496</v>
      </c>
      <c r="N1" s="34" t="s">
        <v>580</v>
      </c>
      <c r="O1" s="34">
        <v>1.0</v>
      </c>
    </row>
    <row r="2">
      <c r="C2" s="4" t="s">
        <v>2</v>
      </c>
      <c r="D2" s="4" t="s">
        <v>473</v>
      </c>
      <c r="E2" s="4" t="s">
        <v>488</v>
      </c>
      <c r="F2" s="4" t="s">
        <v>488</v>
      </c>
      <c r="G2" s="4" t="s">
        <v>488</v>
      </c>
    </row>
    <row r="3">
      <c r="A3" s="4" t="s">
        <v>12</v>
      </c>
      <c r="B3" s="4" t="s">
        <v>12</v>
      </c>
      <c r="C3" s="4" t="s">
        <v>489</v>
      </c>
      <c r="D3" s="4">
        <v>12.0</v>
      </c>
      <c r="E3" s="4">
        <v>0.0</v>
      </c>
      <c r="F3" s="4">
        <v>664.0</v>
      </c>
      <c r="G3" s="4">
        <v>63.0</v>
      </c>
    </row>
    <row r="4">
      <c r="A4" s="4" t="s">
        <v>15</v>
      </c>
    </row>
    <row r="5">
      <c r="A5" s="4" t="s">
        <v>18</v>
      </c>
    </row>
    <row r="6">
      <c r="A6" s="4" t="s">
        <v>21</v>
      </c>
      <c r="B6" s="4" t="s">
        <v>21</v>
      </c>
      <c r="C6" s="4" t="s">
        <v>581</v>
      </c>
      <c r="D6" s="4">
        <v>15.0</v>
      </c>
      <c r="E6" s="4">
        <v>0.0</v>
      </c>
      <c r="F6" s="4">
        <v>488.0</v>
      </c>
      <c r="G6" s="4">
        <v>124.0</v>
      </c>
    </row>
    <row r="7">
      <c r="A7" s="4" t="s">
        <v>24</v>
      </c>
    </row>
    <row r="8">
      <c r="A8" s="4" t="s">
        <v>26</v>
      </c>
    </row>
    <row r="9">
      <c r="A9" s="4" t="s">
        <v>28</v>
      </c>
      <c r="B9" s="4" t="s">
        <v>28</v>
      </c>
      <c r="C9" s="4" t="s">
        <v>22</v>
      </c>
      <c r="D9" s="4">
        <v>16.0</v>
      </c>
      <c r="E9" s="4">
        <v>0.0</v>
      </c>
      <c r="F9" s="4">
        <v>662.0</v>
      </c>
      <c r="G9" s="4">
        <v>11.0</v>
      </c>
    </row>
    <row r="10">
      <c r="A10" s="4" t="s">
        <v>30</v>
      </c>
    </row>
    <row r="11">
      <c r="A11" s="4" t="s">
        <v>32</v>
      </c>
    </row>
    <row r="12">
      <c r="A12" s="4" t="s">
        <v>34</v>
      </c>
      <c r="B12" s="4" t="s">
        <v>34</v>
      </c>
      <c r="C12" s="4" t="s">
        <v>489</v>
      </c>
      <c r="D12" s="4">
        <v>15.0</v>
      </c>
      <c r="E12" s="4">
        <v>0.0</v>
      </c>
      <c r="F12" s="4">
        <v>923.0</v>
      </c>
      <c r="G12" s="4">
        <v>63.0</v>
      </c>
    </row>
    <row r="13">
      <c r="A13" s="4" t="s">
        <v>36</v>
      </c>
      <c r="B13" s="4" t="s">
        <v>36</v>
      </c>
      <c r="C13" s="4" t="s">
        <v>37</v>
      </c>
      <c r="D13" s="4">
        <v>10.0</v>
      </c>
      <c r="E13" s="4">
        <v>0.0</v>
      </c>
      <c r="F13" s="4">
        <v>486.0</v>
      </c>
      <c r="G13" s="4">
        <v>43.0</v>
      </c>
    </row>
    <row r="14">
      <c r="A14" s="4" t="s">
        <v>39</v>
      </c>
    </row>
    <row r="15">
      <c r="A15" s="4" t="s">
        <v>42</v>
      </c>
      <c r="B15" s="4" t="s">
        <v>42</v>
      </c>
      <c r="C15" s="4" t="s">
        <v>43</v>
      </c>
      <c r="D15" s="4">
        <v>12.0</v>
      </c>
      <c r="E15" s="4">
        <f>246+69</f>
        <v>315</v>
      </c>
      <c r="F15" s="4">
        <v>0.0</v>
      </c>
      <c r="G15" s="4">
        <v>0.0</v>
      </c>
      <c r="H15" s="25" t="s">
        <v>42</v>
      </c>
      <c r="I15" s="25" t="s">
        <v>43</v>
      </c>
      <c r="J15" s="25">
        <v>4.0</v>
      </c>
      <c r="K15" s="25">
        <v>69.0</v>
      </c>
      <c r="L15" s="27">
        <v>0.063</v>
      </c>
      <c r="M15" s="25">
        <v>0.0</v>
      </c>
      <c r="N15" s="26">
        <v>0.0</v>
      </c>
      <c r="O15" s="25">
        <v>0.0</v>
      </c>
      <c r="P15" s="26">
        <v>0.0</v>
      </c>
    </row>
    <row r="16">
      <c r="A16" s="4" t="s">
        <v>45</v>
      </c>
    </row>
    <row r="17">
      <c r="A17" s="4" t="s">
        <v>47</v>
      </c>
    </row>
    <row r="18">
      <c r="A18" s="4" t="s">
        <v>49</v>
      </c>
    </row>
    <row r="19">
      <c r="A19" s="4" t="s">
        <v>51</v>
      </c>
    </row>
    <row r="20">
      <c r="A20" s="4" t="s">
        <v>53</v>
      </c>
      <c r="B20" s="4" t="s">
        <v>53</v>
      </c>
      <c r="C20" s="4" t="s">
        <v>489</v>
      </c>
      <c r="D20" s="4">
        <v>16.0</v>
      </c>
      <c r="E20" s="4">
        <v>0.0</v>
      </c>
      <c r="F20" s="4">
        <v>501.0</v>
      </c>
      <c r="G20" s="4">
        <v>287.0</v>
      </c>
    </row>
    <row r="21" ht="15.75" customHeight="1">
      <c r="A21" s="4" t="s">
        <v>55</v>
      </c>
      <c r="B21" s="4" t="s">
        <v>55</v>
      </c>
      <c r="C21" s="4" t="s">
        <v>581</v>
      </c>
      <c r="D21" s="4">
        <v>15.0</v>
      </c>
      <c r="E21" s="4">
        <v>0.0</v>
      </c>
      <c r="F21" s="4">
        <v>572.0</v>
      </c>
      <c r="G21" s="4">
        <v>56.0</v>
      </c>
    </row>
    <row r="22" ht="15.75" customHeight="1">
      <c r="A22" s="4" t="s">
        <v>56</v>
      </c>
    </row>
    <row r="23" ht="15.75" customHeight="1">
      <c r="A23" s="4" t="s">
        <v>58</v>
      </c>
      <c r="B23" s="4" t="s">
        <v>58</v>
      </c>
      <c r="C23" s="4" t="s">
        <v>16</v>
      </c>
      <c r="D23" s="4">
        <v>8.0</v>
      </c>
      <c r="E23" s="4">
        <v>0.0</v>
      </c>
      <c r="F23" s="4">
        <v>65.0</v>
      </c>
      <c r="G23" s="4">
        <v>69.0</v>
      </c>
    </row>
    <row r="24" ht="15.75" customHeight="1">
      <c r="A24" s="4" t="s">
        <v>60</v>
      </c>
    </row>
    <row r="25" ht="15.75" customHeight="1">
      <c r="A25" s="4" t="s">
        <v>63</v>
      </c>
    </row>
    <row r="26" ht="15.75" customHeight="1">
      <c r="A26" s="4" t="s">
        <v>66</v>
      </c>
    </row>
    <row r="27" ht="15.75" customHeight="1">
      <c r="A27" s="4" t="s">
        <v>68</v>
      </c>
      <c r="B27" s="4" t="s">
        <v>68</v>
      </c>
      <c r="C27" s="4" t="s">
        <v>52</v>
      </c>
      <c r="D27" s="4">
        <v>16.0</v>
      </c>
      <c r="E27" s="4">
        <v>0.0</v>
      </c>
      <c r="F27" s="4">
        <v>675.0</v>
      </c>
      <c r="G27" s="4">
        <v>236.0</v>
      </c>
    </row>
    <row r="28" ht="15.75" customHeight="1">
      <c r="A28" s="4" t="s">
        <v>70</v>
      </c>
    </row>
    <row r="29" ht="15.75" customHeight="1">
      <c r="A29" s="4" t="s">
        <v>72</v>
      </c>
    </row>
    <row r="30" ht="15.75" customHeight="1">
      <c r="A30" s="4" t="s">
        <v>73</v>
      </c>
    </row>
    <row r="31" ht="15.75" customHeight="1">
      <c r="A31" s="4" t="s">
        <v>75</v>
      </c>
    </row>
    <row r="32" ht="15.75" customHeight="1">
      <c r="A32" s="4" t="s">
        <v>77</v>
      </c>
    </row>
    <row r="33" ht="15.75" customHeight="1">
      <c r="A33" s="4" t="s">
        <v>79</v>
      </c>
      <c r="B33" s="4" t="s">
        <v>79</v>
      </c>
      <c r="C33" s="4" t="s">
        <v>22</v>
      </c>
      <c r="D33" s="4">
        <v>12.0</v>
      </c>
      <c r="E33" s="4">
        <v>0.0</v>
      </c>
      <c r="F33" s="4">
        <v>475.0</v>
      </c>
      <c r="G33" s="4">
        <v>35.0</v>
      </c>
      <c r="H33" s="25" t="s">
        <v>79</v>
      </c>
      <c r="I33" s="25" t="s">
        <v>22</v>
      </c>
      <c r="J33" s="25">
        <v>12.0</v>
      </c>
      <c r="K33" s="25">
        <v>0.0</v>
      </c>
      <c r="L33" s="26">
        <v>0.0</v>
      </c>
      <c r="M33" s="25">
        <v>475.0</v>
      </c>
      <c r="N33" s="27">
        <v>0.4346</v>
      </c>
      <c r="O33" s="25">
        <v>35.0</v>
      </c>
      <c r="P33" s="27">
        <v>0.0745</v>
      </c>
      <c r="Q33" s="25" t="s">
        <v>79</v>
      </c>
      <c r="R33" s="25" t="s">
        <v>97</v>
      </c>
      <c r="S33" s="25">
        <v>14.0</v>
      </c>
      <c r="T33" s="25">
        <v>294.0</v>
      </c>
      <c r="U33" s="27">
        <v>0.2854</v>
      </c>
      <c r="V33" s="25">
        <v>0.0</v>
      </c>
      <c r="W33" s="26">
        <v>0.0</v>
      </c>
      <c r="X33" s="25">
        <v>191.0</v>
      </c>
      <c r="Y33" s="27">
        <v>0.4216</v>
      </c>
    </row>
    <row r="34" ht="15.75" customHeight="1">
      <c r="A34" s="4" t="s">
        <v>81</v>
      </c>
    </row>
    <row r="35" ht="15.75" customHeight="1">
      <c r="A35" s="4" t="s">
        <v>84</v>
      </c>
      <c r="B35" s="4" t="s">
        <v>84</v>
      </c>
      <c r="C35" s="4" t="s">
        <v>82</v>
      </c>
      <c r="D35" s="4">
        <v>16.0</v>
      </c>
      <c r="E35" s="4">
        <v>148.0</v>
      </c>
      <c r="F35" s="4">
        <v>0.0</v>
      </c>
      <c r="G35" s="4">
        <v>74.0</v>
      </c>
    </row>
    <row r="36" ht="15.75" customHeight="1">
      <c r="A36" s="4" t="s">
        <v>86</v>
      </c>
    </row>
    <row r="37" ht="15.75" customHeight="1">
      <c r="A37" s="4" t="s">
        <v>88</v>
      </c>
      <c r="B37" s="4" t="s">
        <v>88</v>
      </c>
      <c r="C37" s="4" t="s">
        <v>43</v>
      </c>
      <c r="D37" s="4">
        <v>16.0</v>
      </c>
      <c r="E37" s="4">
        <v>618.0</v>
      </c>
      <c r="F37" s="4">
        <v>0.0</v>
      </c>
      <c r="G37" s="4">
        <v>0.0</v>
      </c>
    </row>
    <row r="38" ht="15.75" customHeight="1">
      <c r="A38" s="4" t="s">
        <v>89</v>
      </c>
      <c r="B38" s="4" t="s">
        <v>89</v>
      </c>
      <c r="C38" s="4" t="s">
        <v>493</v>
      </c>
      <c r="D38" s="4">
        <v>11.0</v>
      </c>
      <c r="E38" s="4">
        <v>316.0</v>
      </c>
      <c r="F38" s="4">
        <v>0.0</v>
      </c>
      <c r="G38" s="4">
        <v>41.0</v>
      </c>
    </row>
    <row r="39" ht="15.75" customHeight="1">
      <c r="A39" s="4" t="s">
        <v>91</v>
      </c>
    </row>
    <row r="40" ht="15.75" customHeight="1">
      <c r="A40" s="4" t="s">
        <v>93</v>
      </c>
    </row>
    <row r="41" ht="15.75" customHeight="1">
      <c r="A41" s="4" t="s">
        <v>95</v>
      </c>
    </row>
    <row r="42" ht="15.75" customHeight="1">
      <c r="A42" s="4" t="s">
        <v>96</v>
      </c>
    </row>
    <row r="43" ht="15.75" customHeight="1">
      <c r="A43" s="4" t="s">
        <v>98</v>
      </c>
    </row>
    <row r="44" ht="15.75" customHeight="1">
      <c r="A44" s="4" t="s">
        <v>99</v>
      </c>
      <c r="B44" s="4" t="s">
        <v>99</v>
      </c>
      <c r="C44" s="4" t="s">
        <v>37</v>
      </c>
      <c r="D44" s="4">
        <v>16.0</v>
      </c>
      <c r="E44" s="4">
        <v>0.0</v>
      </c>
      <c r="F44" s="4">
        <v>678.0</v>
      </c>
      <c r="G44" s="4">
        <v>21.0</v>
      </c>
      <c r="H44" s="25" t="s">
        <v>99</v>
      </c>
      <c r="I44" s="25" t="s">
        <v>37</v>
      </c>
      <c r="J44" s="25">
        <v>16.0</v>
      </c>
      <c r="K44" s="25">
        <v>0.0</v>
      </c>
      <c r="L44" s="26">
        <v>0.0</v>
      </c>
      <c r="M44" s="25">
        <v>678.0</v>
      </c>
      <c r="N44" s="27">
        <v>0.6158</v>
      </c>
      <c r="O44" s="25">
        <v>21.0</v>
      </c>
      <c r="P44" s="27">
        <v>0.0455</v>
      </c>
    </row>
    <row r="45" ht="15.75" customHeight="1">
      <c r="A45" s="4" t="s">
        <v>101</v>
      </c>
    </row>
    <row r="46" ht="15.75" customHeight="1">
      <c r="A46" s="4" t="s">
        <v>103</v>
      </c>
      <c r="B46" s="4" t="s">
        <v>103</v>
      </c>
      <c r="C46" s="4" t="s">
        <v>43</v>
      </c>
      <c r="D46" s="4">
        <v>10.0</v>
      </c>
      <c r="E46" s="4">
        <v>338.0</v>
      </c>
      <c r="F46" s="4">
        <v>0.0</v>
      </c>
      <c r="G46" s="4">
        <v>41.0</v>
      </c>
      <c r="H46" s="25" t="s">
        <v>103</v>
      </c>
      <c r="I46" s="25" t="s">
        <v>43</v>
      </c>
      <c r="J46" s="25">
        <v>10.0</v>
      </c>
      <c r="K46" s="25">
        <v>338.0</v>
      </c>
      <c r="L46" s="27">
        <v>0.334</v>
      </c>
      <c r="M46" s="25">
        <v>0.0</v>
      </c>
      <c r="N46" s="26">
        <v>0.0</v>
      </c>
      <c r="O46" s="25">
        <v>41.0</v>
      </c>
      <c r="P46" s="27">
        <v>0.0861</v>
      </c>
    </row>
    <row r="47" ht="15.75" customHeight="1">
      <c r="A47" s="4" t="s">
        <v>104</v>
      </c>
    </row>
    <row r="48" ht="15.75" customHeight="1">
      <c r="A48" s="4" t="s">
        <v>106</v>
      </c>
    </row>
    <row r="49" ht="15.75" customHeight="1">
      <c r="A49" s="4" t="s">
        <v>107</v>
      </c>
      <c r="B49" s="4" t="s">
        <v>107</v>
      </c>
      <c r="C49" s="4" t="s">
        <v>19</v>
      </c>
      <c r="D49" s="4">
        <v>3.0</v>
      </c>
      <c r="E49" s="4">
        <v>53.0</v>
      </c>
      <c r="F49" s="4">
        <v>0.0</v>
      </c>
      <c r="G49" s="4">
        <v>15.0</v>
      </c>
    </row>
    <row r="50" ht="15.75" customHeight="1">
      <c r="A50" s="4" t="s">
        <v>108</v>
      </c>
    </row>
    <row r="51" ht="15.75" customHeight="1">
      <c r="A51" s="4" t="s">
        <v>110</v>
      </c>
    </row>
    <row r="52" ht="15.75" customHeight="1">
      <c r="A52" s="4" t="s">
        <v>111</v>
      </c>
    </row>
    <row r="53" ht="15.75" customHeight="1">
      <c r="A53" s="4" t="s">
        <v>113</v>
      </c>
      <c r="B53" s="4" t="s">
        <v>113</v>
      </c>
      <c r="C53" s="4" t="s">
        <v>19</v>
      </c>
      <c r="D53" s="4">
        <v>16.0</v>
      </c>
      <c r="E53" s="4">
        <v>430.0</v>
      </c>
      <c r="F53" s="4">
        <v>0.0</v>
      </c>
      <c r="G53" s="4">
        <v>157.0</v>
      </c>
    </row>
    <row r="54" ht="15.75" customHeight="1">
      <c r="A54" s="4" t="s">
        <v>115</v>
      </c>
    </row>
    <row r="55" ht="15.75" customHeight="1">
      <c r="A55" s="4" t="s">
        <v>116</v>
      </c>
    </row>
    <row r="56" ht="15.75" customHeight="1">
      <c r="A56" s="4" t="s">
        <v>118</v>
      </c>
      <c r="B56" s="4" t="s">
        <v>118</v>
      </c>
      <c r="C56" s="4" t="s">
        <v>37</v>
      </c>
      <c r="D56" s="4">
        <v>15.0</v>
      </c>
      <c r="E56" s="4">
        <v>0.0</v>
      </c>
      <c r="F56" s="4">
        <v>488.0</v>
      </c>
      <c r="G56" s="4">
        <v>63.0</v>
      </c>
    </row>
    <row r="57" ht="15.75" customHeight="1">
      <c r="A57" s="4" t="s">
        <v>119</v>
      </c>
    </row>
    <row r="58" ht="15.75" customHeight="1">
      <c r="A58" s="4" t="s">
        <v>120</v>
      </c>
    </row>
    <row r="59" ht="15.75" customHeight="1">
      <c r="A59" s="4" t="s">
        <v>122</v>
      </c>
      <c r="B59" s="4" t="s">
        <v>122</v>
      </c>
      <c r="C59" s="4" t="s">
        <v>493</v>
      </c>
      <c r="D59" s="4">
        <v>9.0</v>
      </c>
      <c r="E59" s="4">
        <v>446.0</v>
      </c>
      <c r="F59" s="4">
        <v>0.0</v>
      </c>
      <c r="G59" s="4">
        <v>29.0</v>
      </c>
    </row>
    <row r="60" ht="15.75" customHeight="1">
      <c r="A60" s="4" t="s">
        <v>123</v>
      </c>
    </row>
    <row r="61" ht="15.75" customHeight="1">
      <c r="A61" s="4" t="s">
        <v>125</v>
      </c>
      <c r="B61" s="4" t="s">
        <v>125</v>
      </c>
      <c r="C61" s="4" t="s">
        <v>52</v>
      </c>
      <c r="D61" s="4">
        <v>16.0</v>
      </c>
      <c r="E61" s="4">
        <v>0.0</v>
      </c>
      <c r="F61" s="4">
        <v>1092.0</v>
      </c>
      <c r="G61" s="4">
        <v>86.0</v>
      </c>
    </row>
    <row r="62" ht="15.75" customHeight="1">
      <c r="A62" s="4" t="s">
        <v>126</v>
      </c>
    </row>
    <row r="63" ht="15.75" customHeight="1">
      <c r="A63" s="4" t="s">
        <v>128</v>
      </c>
      <c r="B63" s="4" t="s">
        <v>128</v>
      </c>
      <c r="C63" s="4" t="s">
        <v>37</v>
      </c>
      <c r="D63" s="4">
        <v>3.0</v>
      </c>
      <c r="E63" s="4">
        <v>0.0</v>
      </c>
      <c r="F63" s="4">
        <v>58.0</v>
      </c>
      <c r="G63" s="4">
        <v>31.0</v>
      </c>
    </row>
    <row r="64" ht="15.75" customHeight="1">
      <c r="A64" s="4" t="s">
        <v>129</v>
      </c>
    </row>
    <row r="65" ht="15.75" customHeight="1">
      <c r="A65" s="4" t="s">
        <v>131</v>
      </c>
    </row>
    <row r="66" ht="15.75" customHeight="1">
      <c r="A66" s="4" t="s">
        <v>133</v>
      </c>
      <c r="B66" s="4" t="s">
        <v>133</v>
      </c>
      <c r="C66" s="4" t="s">
        <v>16</v>
      </c>
      <c r="D66" s="4">
        <v>16.0</v>
      </c>
      <c r="E66" s="4">
        <v>0.0</v>
      </c>
      <c r="F66" s="4">
        <v>1064.0</v>
      </c>
      <c r="G66" s="4">
        <v>83.0</v>
      </c>
    </row>
    <row r="67" ht="15.75" customHeight="1">
      <c r="A67" s="4" t="s">
        <v>135</v>
      </c>
      <c r="B67" s="4" t="s">
        <v>135</v>
      </c>
      <c r="C67" s="4" t="s">
        <v>37</v>
      </c>
      <c r="D67" s="4">
        <v>7.0</v>
      </c>
      <c r="E67" s="4">
        <v>0.0</v>
      </c>
      <c r="F67" s="4">
        <f>117+88</f>
        <v>205</v>
      </c>
      <c r="G67" s="4">
        <f>5+18</f>
        <v>23</v>
      </c>
      <c r="H67" s="25" t="s">
        <v>135</v>
      </c>
      <c r="I67" s="25" t="s">
        <v>37</v>
      </c>
      <c r="J67" s="25">
        <v>3.0</v>
      </c>
      <c r="K67" s="25">
        <v>0.0</v>
      </c>
      <c r="L67" s="26">
        <v>0.0</v>
      </c>
      <c r="M67" s="25">
        <v>88.0</v>
      </c>
      <c r="N67" s="27">
        <v>0.0782</v>
      </c>
      <c r="O67" s="25">
        <v>18.0</v>
      </c>
      <c r="P67" s="27">
        <v>0.0388</v>
      </c>
    </row>
    <row r="68" ht="15.75" customHeight="1">
      <c r="A68" s="4" t="s">
        <v>136</v>
      </c>
      <c r="B68" s="4" t="s">
        <v>136</v>
      </c>
      <c r="C68" s="4" t="s">
        <v>16</v>
      </c>
      <c r="D68" s="4">
        <v>6.0</v>
      </c>
      <c r="E68" s="4">
        <v>0.0</v>
      </c>
      <c r="F68" s="4">
        <v>287.0</v>
      </c>
      <c r="G68" s="4">
        <v>0.0</v>
      </c>
    </row>
    <row r="69" ht="15.75" customHeight="1">
      <c r="A69" s="4" t="s">
        <v>138</v>
      </c>
      <c r="B69" s="4" t="s">
        <v>138</v>
      </c>
      <c r="C69" s="4" t="s">
        <v>490</v>
      </c>
      <c r="D69" s="4">
        <v>12.0</v>
      </c>
      <c r="E69" s="4">
        <v>754.0</v>
      </c>
      <c r="F69" s="4">
        <v>0.0</v>
      </c>
      <c r="G69" s="4">
        <v>36.0</v>
      </c>
    </row>
    <row r="70" ht="15.75" customHeight="1">
      <c r="A70" s="4" t="s">
        <v>140</v>
      </c>
      <c r="B70" s="4" t="s">
        <v>140</v>
      </c>
      <c r="C70" s="4" t="s">
        <v>489</v>
      </c>
      <c r="D70" s="4">
        <v>15.0</v>
      </c>
      <c r="E70" s="4">
        <v>0.0</v>
      </c>
      <c r="F70" s="4">
        <f>326+25</f>
        <v>351</v>
      </c>
      <c r="G70" s="4">
        <v>168.0</v>
      </c>
      <c r="H70" s="25" t="s">
        <v>140</v>
      </c>
      <c r="I70" s="25" t="s">
        <v>582</v>
      </c>
      <c r="J70" s="25">
        <v>2.0</v>
      </c>
      <c r="K70" s="25">
        <v>0.0</v>
      </c>
      <c r="L70" s="26">
        <v>0.0</v>
      </c>
      <c r="M70" s="25">
        <v>25.0</v>
      </c>
      <c r="N70" s="27">
        <v>0.0228</v>
      </c>
      <c r="O70" s="25">
        <v>20.0</v>
      </c>
      <c r="P70" s="27">
        <v>0.0419</v>
      </c>
    </row>
    <row r="71" ht="15.75" customHeight="1">
      <c r="A71" s="4" t="s">
        <v>142</v>
      </c>
      <c r="B71" s="4" t="s">
        <v>142</v>
      </c>
      <c r="C71" s="4" t="s">
        <v>493</v>
      </c>
      <c r="D71" s="4">
        <v>2.0</v>
      </c>
      <c r="E71" s="4">
        <v>28.0</v>
      </c>
      <c r="F71" s="4">
        <v>0.0</v>
      </c>
      <c r="G71" s="4">
        <v>4.0</v>
      </c>
    </row>
    <row r="72" ht="15.75" customHeight="1">
      <c r="A72" s="4" t="s">
        <v>144</v>
      </c>
    </row>
    <row r="73" ht="15.75" customHeight="1">
      <c r="A73" s="4" t="s">
        <v>146</v>
      </c>
      <c r="B73" s="4" t="s">
        <v>146</v>
      </c>
      <c r="C73" s="4" t="s">
        <v>19</v>
      </c>
      <c r="D73" s="4">
        <v>15.0</v>
      </c>
      <c r="E73" s="4">
        <v>1021.0</v>
      </c>
      <c r="F73" s="4">
        <v>1.0</v>
      </c>
      <c r="G73" s="4">
        <v>0.0</v>
      </c>
    </row>
    <row r="74" ht="15.75" customHeight="1">
      <c r="A74" s="4" t="s">
        <v>147</v>
      </c>
    </row>
    <row r="75" ht="15.75" customHeight="1">
      <c r="A75" s="4" t="s">
        <v>148</v>
      </c>
      <c r="B75" s="4" t="s">
        <v>148</v>
      </c>
      <c r="C75" s="4" t="s">
        <v>16</v>
      </c>
      <c r="D75" s="4">
        <v>3.0</v>
      </c>
      <c r="E75" s="4">
        <v>0.0</v>
      </c>
      <c r="F75" s="4">
        <v>0.0</v>
      </c>
      <c r="G75" s="4">
        <v>23.0</v>
      </c>
    </row>
    <row r="76" ht="15.75" customHeight="1">
      <c r="A76" s="4" t="s">
        <v>150</v>
      </c>
    </row>
    <row r="77" ht="15.75" customHeight="1">
      <c r="A77" s="4" t="s">
        <v>152</v>
      </c>
      <c r="B77" s="4" t="s">
        <v>152</v>
      </c>
      <c r="C77" s="4" t="s">
        <v>16</v>
      </c>
      <c r="D77" s="4">
        <v>15.0</v>
      </c>
      <c r="E77" s="4">
        <v>0.0</v>
      </c>
      <c r="F77" s="4">
        <v>901.0</v>
      </c>
      <c r="G77" s="4">
        <v>65.0</v>
      </c>
    </row>
    <row r="78" ht="15.75" customHeight="1">
      <c r="A78" s="4" t="s">
        <v>154</v>
      </c>
      <c r="B78" s="4" t="s">
        <v>154</v>
      </c>
      <c r="C78" s="4" t="s">
        <v>37</v>
      </c>
      <c r="D78" s="4">
        <v>2.0</v>
      </c>
      <c r="E78" s="4">
        <v>0.0</v>
      </c>
      <c r="F78" s="4">
        <v>10.0</v>
      </c>
      <c r="G78" s="4">
        <v>9.0</v>
      </c>
    </row>
    <row r="79" ht="15.75" customHeight="1">
      <c r="A79" s="4" t="s">
        <v>155</v>
      </c>
    </row>
    <row r="80" ht="15.75" customHeight="1">
      <c r="A80" s="4" t="s">
        <v>156</v>
      </c>
      <c r="B80" s="4" t="s">
        <v>156</v>
      </c>
      <c r="C80" s="4" t="s">
        <v>37</v>
      </c>
      <c r="D80" s="4">
        <v>5.0</v>
      </c>
      <c r="E80" s="4">
        <v>0.0</v>
      </c>
      <c r="F80" s="4">
        <v>135.0</v>
      </c>
      <c r="G80" s="4">
        <v>28.0</v>
      </c>
    </row>
    <row r="81" ht="15.75" customHeight="1">
      <c r="A81" s="4" t="s">
        <v>158</v>
      </c>
      <c r="B81" s="4" t="s">
        <v>158</v>
      </c>
      <c r="C81" s="4" t="s">
        <v>97</v>
      </c>
      <c r="D81" s="4">
        <v>14.0</v>
      </c>
      <c r="E81" s="4">
        <v>580.0</v>
      </c>
      <c r="F81" s="4">
        <v>0.0</v>
      </c>
      <c r="G81" s="4">
        <v>41.0</v>
      </c>
    </row>
    <row r="82" ht="15.75" customHeight="1">
      <c r="A82" s="4" t="s">
        <v>160</v>
      </c>
    </row>
    <row r="83" ht="15.75" customHeight="1">
      <c r="A83" s="4" t="s">
        <v>162</v>
      </c>
    </row>
    <row r="84" ht="15.75" customHeight="1">
      <c r="A84" s="4" t="s">
        <v>163</v>
      </c>
    </row>
    <row r="85" ht="15.75" customHeight="1">
      <c r="A85" s="4" t="s">
        <v>165</v>
      </c>
    </row>
    <row r="86" ht="15.75" customHeight="1">
      <c r="A86" s="4" t="s">
        <v>166</v>
      </c>
      <c r="B86" s="4" t="s">
        <v>166</v>
      </c>
      <c r="C86" s="4" t="s">
        <v>493</v>
      </c>
      <c r="D86" s="4">
        <v>10.0</v>
      </c>
      <c r="E86" s="4">
        <v>612.0</v>
      </c>
      <c r="F86" s="4">
        <v>0.0</v>
      </c>
      <c r="G86" s="4">
        <v>42.0</v>
      </c>
    </row>
    <row r="87" ht="15.75" customHeight="1">
      <c r="A87" s="4" t="s">
        <v>168</v>
      </c>
    </row>
    <row r="88" ht="15.75" customHeight="1">
      <c r="A88" s="4" t="s">
        <v>170</v>
      </c>
      <c r="B88" s="4" t="s">
        <v>170</v>
      </c>
      <c r="C88" s="4" t="s">
        <v>43</v>
      </c>
      <c r="D88" s="4">
        <v>9.0</v>
      </c>
      <c r="E88" s="4">
        <v>137.0</v>
      </c>
      <c r="F88" s="4">
        <v>0.0</v>
      </c>
      <c r="G88" s="4">
        <v>0.0</v>
      </c>
    </row>
    <row r="89" ht="15.75" customHeight="1">
      <c r="A89" s="4" t="s">
        <v>171</v>
      </c>
    </row>
    <row r="90" ht="15.75" customHeight="1">
      <c r="A90" s="4" t="s">
        <v>173</v>
      </c>
      <c r="B90" s="4" t="s">
        <v>173</v>
      </c>
      <c r="C90" s="4" t="s">
        <v>490</v>
      </c>
      <c r="D90" s="4">
        <v>7.0</v>
      </c>
      <c r="E90" s="4">
        <v>60.0</v>
      </c>
      <c r="F90" s="4">
        <v>0.0</v>
      </c>
      <c r="G90" s="4">
        <v>51.0</v>
      </c>
    </row>
    <row r="91" ht="15.75" customHeight="1">
      <c r="A91" s="4" t="s">
        <v>174</v>
      </c>
      <c r="B91" s="4" t="s">
        <v>174</v>
      </c>
      <c r="C91" s="4" t="s">
        <v>490</v>
      </c>
      <c r="D91" s="4">
        <v>16.0</v>
      </c>
      <c r="E91" s="4">
        <v>961.0</v>
      </c>
      <c r="F91" s="4">
        <v>0.0</v>
      </c>
      <c r="G91" s="4">
        <v>86.0</v>
      </c>
    </row>
    <row r="92" ht="15.75" customHeight="1">
      <c r="A92" s="4" t="s">
        <v>176</v>
      </c>
    </row>
    <row r="93" ht="15.75" customHeight="1">
      <c r="A93" s="4" t="s">
        <v>178</v>
      </c>
      <c r="B93" s="4" t="s">
        <v>178</v>
      </c>
      <c r="C93" s="4" t="s">
        <v>169</v>
      </c>
      <c r="D93" s="4">
        <v>13.0</v>
      </c>
      <c r="E93" s="4">
        <v>0.0</v>
      </c>
      <c r="F93" s="4">
        <v>736.0</v>
      </c>
      <c r="G93" s="4">
        <v>68.0</v>
      </c>
    </row>
    <row r="94" ht="15.75" customHeight="1">
      <c r="A94" s="4" t="s">
        <v>179</v>
      </c>
    </row>
    <row r="95" ht="15.75" customHeight="1">
      <c r="A95" s="4" t="s">
        <v>181</v>
      </c>
    </row>
    <row r="96" ht="15.75" customHeight="1">
      <c r="A96" s="4" t="s">
        <v>182</v>
      </c>
    </row>
    <row r="97" ht="15.75" customHeight="1">
      <c r="A97" s="4" t="s">
        <v>183</v>
      </c>
    </row>
    <row r="98" ht="15.75" customHeight="1">
      <c r="A98" s="4" t="s">
        <v>185</v>
      </c>
      <c r="B98" s="4" t="s">
        <v>185</v>
      </c>
      <c r="C98" s="4" t="s">
        <v>97</v>
      </c>
      <c r="D98" s="4">
        <v>2.0</v>
      </c>
      <c r="E98" s="4">
        <v>20.0</v>
      </c>
      <c r="F98" s="4">
        <v>0.0</v>
      </c>
      <c r="G98" s="4">
        <v>0.0</v>
      </c>
    </row>
    <row r="99" ht="15.75" customHeight="1">
      <c r="A99" s="4" t="s">
        <v>187</v>
      </c>
      <c r="B99" s="4" t="s">
        <v>187</v>
      </c>
      <c r="C99" s="4" t="s">
        <v>61</v>
      </c>
      <c r="D99" s="4">
        <v>2.0</v>
      </c>
      <c r="E99" s="4">
        <v>66.0</v>
      </c>
      <c r="F99" s="4">
        <v>0.0</v>
      </c>
      <c r="G99" s="4">
        <v>0.0</v>
      </c>
    </row>
    <row r="100" ht="15.75" customHeight="1">
      <c r="A100" s="4" t="s">
        <v>189</v>
      </c>
    </row>
    <row r="101" ht="15.75" customHeight="1">
      <c r="A101" s="4" t="s">
        <v>191</v>
      </c>
      <c r="B101" s="4" t="s">
        <v>191</v>
      </c>
      <c r="C101" s="4" t="s">
        <v>489</v>
      </c>
      <c r="D101" s="4">
        <v>11.0</v>
      </c>
      <c r="E101" s="4">
        <v>0.0</v>
      </c>
      <c r="F101" s="4">
        <v>12.0</v>
      </c>
      <c r="G101" s="4">
        <v>178.0</v>
      </c>
    </row>
    <row r="102" ht="15.75" customHeight="1">
      <c r="A102" s="4" t="s">
        <v>193</v>
      </c>
      <c r="B102" s="4" t="s">
        <v>193</v>
      </c>
      <c r="C102" s="4" t="s">
        <v>43</v>
      </c>
      <c r="D102" s="4">
        <v>16.0</v>
      </c>
      <c r="E102" s="4">
        <v>482.0</v>
      </c>
      <c r="F102" s="4">
        <v>0.0</v>
      </c>
      <c r="G102" s="4">
        <v>25.0</v>
      </c>
    </row>
    <row r="103" ht="15.75" customHeight="1">
      <c r="A103" s="4" t="s">
        <v>195</v>
      </c>
    </row>
    <row r="104" ht="15.75" customHeight="1">
      <c r="A104" s="4" t="s">
        <v>196</v>
      </c>
    </row>
    <row r="105" ht="15.75" customHeight="1">
      <c r="A105" s="4" t="s">
        <v>197</v>
      </c>
      <c r="B105" s="1" t="s">
        <v>197</v>
      </c>
      <c r="C105" s="1" t="s">
        <v>82</v>
      </c>
      <c r="D105" s="4">
        <v>16.0</v>
      </c>
      <c r="E105" s="1">
        <v>1068.0</v>
      </c>
      <c r="F105" s="1">
        <v>0.0</v>
      </c>
      <c r="G105" s="1">
        <v>0.0</v>
      </c>
    </row>
    <row r="106" ht="15.75" customHeight="1">
      <c r="A106" s="4" t="s">
        <v>199</v>
      </c>
      <c r="B106" s="4" t="s">
        <v>199</v>
      </c>
      <c r="C106" s="4" t="s">
        <v>52</v>
      </c>
      <c r="D106" s="4">
        <v>12.0</v>
      </c>
      <c r="E106" s="4">
        <v>0.0</v>
      </c>
      <c r="F106" s="4">
        <v>134.0</v>
      </c>
      <c r="G106" s="4">
        <v>73.0</v>
      </c>
    </row>
    <row r="107" ht="15.75" customHeight="1">
      <c r="A107" s="4" t="s">
        <v>201</v>
      </c>
    </row>
    <row r="108" ht="15.75" customHeight="1">
      <c r="A108" s="4" t="s">
        <v>202</v>
      </c>
    </row>
    <row r="109" ht="15.75" customHeight="1">
      <c r="A109" s="4" t="s">
        <v>204</v>
      </c>
      <c r="B109" s="1" t="s">
        <v>204</v>
      </c>
      <c r="C109" s="1" t="s">
        <v>16</v>
      </c>
      <c r="D109" s="4">
        <v>16.0</v>
      </c>
      <c r="E109" s="1">
        <v>0.0</v>
      </c>
      <c r="F109" s="1">
        <v>965.0</v>
      </c>
      <c r="G109" s="1">
        <v>117.0</v>
      </c>
    </row>
    <row r="110" ht="15.75" customHeight="1">
      <c r="A110" s="4" t="s">
        <v>205</v>
      </c>
    </row>
    <row r="111" ht="15.75" customHeight="1">
      <c r="A111" s="4" t="s">
        <v>207</v>
      </c>
      <c r="B111" s="1" t="s">
        <v>207</v>
      </c>
      <c r="C111" s="1" t="s">
        <v>489</v>
      </c>
      <c r="D111" s="4">
        <v>6.0</v>
      </c>
      <c r="E111" s="1">
        <v>0.0</v>
      </c>
      <c r="F111" s="1">
        <v>330.0</v>
      </c>
      <c r="G111" s="1">
        <v>26.0</v>
      </c>
    </row>
    <row r="112" ht="15.75" customHeight="1">
      <c r="A112" s="4" t="s">
        <v>209</v>
      </c>
    </row>
    <row r="113" ht="15.75" customHeight="1">
      <c r="A113" s="4" t="s">
        <v>211</v>
      </c>
    </row>
    <row r="114" ht="15.75" customHeight="1">
      <c r="A114" s="4" t="s">
        <v>212</v>
      </c>
    </row>
    <row r="115" ht="15.75" customHeight="1">
      <c r="A115" s="4" t="s">
        <v>213</v>
      </c>
    </row>
    <row r="116" ht="15.75" customHeight="1">
      <c r="A116" s="4" t="s">
        <v>215</v>
      </c>
      <c r="B116" s="1"/>
      <c r="C116" s="1"/>
      <c r="E116" s="1"/>
      <c r="F116" s="1"/>
      <c r="G116" s="1"/>
    </row>
    <row r="117" ht="15.75" customHeight="1">
      <c r="A117" s="4" t="s">
        <v>217</v>
      </c>
    </row>
    <row r="118" ht="15.75" customHeight="1">
      <c r="A118" s="4" t="s">
        <v>218</v>
      </c>
      <c r="B118" s="4" t="s">
        <v>218</v>
      </c>
      <c r="C118" s="4" t="s">
        <v>489</v>
      </c>
      <c r="D118" s="4">
        <v>7.0</v>
      </c>
      <c r="E118" s="4">
        <v>0.0</v>
      </c>
      <c r="F118" s="4">
        <v>81.0</v>
      </c>
      <c r="G118" s="4">
        <v>46.0</v>
      </c>
    </row>
    <row r="119" ht="15.75" customHeight="1">
      <c r="A119" s="4" t="s">
        <v>220</v>
      </c>
    </row>
    <row r="120" ht="15.75" customHeight="1">
      <c r="A120" s="4" t="s">
        <v>221</v>
      </c>
    </row>
    <row r="121" ht="15.75" customHeight="1">
      <c r="A121" s="4" t="s">
        <v>223</v>
      </c>
    </row>
    <row r="122" ht="15.75" customHeight="1">
      <c r="A122" s="4" t="s">
        <v>224</v>
      </c>
    </row>
    <row r="123" ht="15.75" customHeight="1">
      <c r="A123" s="4" t="s">
        <v>225</v>
      </c>
      <c r="B123" s="4" t="s">
        <v>225</v>
      </c>
      <c r="C123" s="4" t="s">
        <v>491</v>
      </c>
      <c r="D123" s="4">
        <v>8.0</v>
      </c>
      <c r="E123" s="4">
        <v>0.0</v>
      </c>
      <c r="F123" s="4">
        <v>109.0</v>
      </c>
      <c r="G123" s="4">
        <v>44.0</v>
      </c>
    </row>
    <row r="124" ht="15.75" customHeight="1">
      <c r="A124" s="4" t="s">
        <v>226</v>
      </c>
    </row>
    <row r="125" ht="15.75" customHeight="1">
      <c r="A125" s="4" t="s">
        <v>228</v>
      </c>
      <c r="B125" s="4" t="s">
        <v>228</v>
      </c>
      <c r="C125" s="4" t="s">
        <v>490</v>
      </c>
      <c r="D125" s="4">
        <v>16.0</v>
      </c>
      <c r="E125" s="4">
        <v>916.0</v>
      </c>
      <c r="F125" s="4">
        <v>0.0</v>
      </c>
      <c r="G125" s="4">
        <v>68.0</v>
      </c>
    </row>
    <row r="126" ht="15.75" customHeight="1">
      <c r="A126" s="4" t="s">
        <v>229</v>
      </c>
      <c r="B126" s="4" t="s">
        <v>229</v>
      </c>
      <c r="C126" s="4" t="s">
        <v>169</v>
      </c>
      <c r="D126" s="4">
        <v>10.0</v>
      </c>
      <c r="E126" s="4">
        <v>0.0</v>
      </c>
      <c r="F126" s="4">
        <v>605.0</v>
      </c>
      <c r="G126" s="4">
        <v>0.0</v>
      </c>
    </row>
    <row r="127" ht="15.75" customHeight="1">
      <c r="A127" s="4" t="s">
        <v>231</v>
      </c>
    </row>
    <row r="128" ht="15.75" customHeight="1">
      <c r="A128" s="4" t="s">
        <v>232</v>
      </c>
      <c r="B128" s="4" t="s">
        <v>232</v>
      </c>
      <c r="C128" s="4" t="s">
        <v>22</v>
      </c>
      <c r="D128" s="4">
        <v>15.0</v>
      </c>
      <c r="E128" s="4">
        <v>0.0</v>
      </c>
      <c r="F128" s="4">
        <v>686.0</v>
      </c>
      <c r="G128" s="4">
        <v>30.0</v>
      </c>
    </row>
    <row r="129" ht="15.75" customHeight="1">
      <c r="A129" s="4" t="s">
        <v>233</v>
      </c>
    </row>
    <row r="130" ht="15.75" customHeight="1">
      <c r="A130" s="4" t="s">
        <v>234</v>
      </c>
      <c r="B130" s="4" t="s">
        <v>234</v>
      </c>
      <c r="C130" s="4" t="s">
        <v>16</v>
      </c>
      <c r="D130" s="4">
        <v>3.0</v>
      </c>
      <c r="E130" s="4">
        <v>0.0</v>
      </c>
      <c r="F130" s="4">
        <v>88.0</v>
      </c>
      <c r="G130" s="4">
        <v>10.0</v>
      </c>
    </row>
    <row r="131" ht="15.75" customHeight="1">
      <c r="A131" s="4" t="s">
        <v>235</v>
      </c>
    </row>
    <row r="132" ht="15.75" customHeight="1">
      <c r="A132" s="4" t="s">
        <v>236</v>
      </c>
      <c r="B132" s="4" t="s">
        <v>236</v>
      </c>
      <c r="C132" s="4" t="s">
        <v>493</v>
      </c>
      <c r="D132" s="4">
        <v>13.0</v>
      </c>
      <c r="E132" s="4">
        <v>835.0</v>
      </c>
      <c r="F132" s="4">
        <v>0.0</v>
      </c>
      <c r="G132" s="4">
        <v>53.0</v>
      </c>
    </row>
    <row r="133" ht="15.75" customHeight="1">
      <c r="A133" s="4" t="s">
        <v>237</v>
      </c>
      <c r="B133" s="4" t="s">
        <v>237</v>
      </c>
      <c r="C133" s="4" t="s">
        <v>43</v>
      </c>
      <c r="D133" s="4">
        <v>15.0</v>
      </c>
      <c r="E133" s="4">
        <v>403.0</v>
      </c>
      <c r="F133" s="4">
        <v>0.0</v>
      </c>
      <c r="G133" s="4">
        <v>0.0</v>
      </c>
    </row>
    <row r="134" ht="15.75" customHeight="1">
      <c r="A134" s="4" t="s">
        <v>238</v>
      </c>
      <c r="B134" s="4" t="s">
        <v>238</v>
      </c>
      <c r="C134" s="4" t="s">
        <v>493</v>
      </c>
      <c r="D134" s="4">
        <v>9.0</v>
      </c>
      <c r="E134" s="4">
        <v>147.0</v>
      </c>
      <c r="F134" s="4">
        <v>0.0</v>
      </c>
      <c r="G134" s="4">
        <v>54.0</v>
      </c>
    </row>
    <row r="135" ht="15.75" customHeight="1">
      <c r="A135" s="4" t="s">
        <v>240</v>
      </c>
      <c r="B135" s="1"/>
      <c r="C135" s="1"/>
      <c r="E135" s="1"/>
      <c r="F135" s="1"/>
      <c r="G135" s="1"/>
    </row>
    <row r="136" ht="15.75" customHeight="1">
      <c r="A136" s="4" t="s">
        <v>241</v>
      </c>
      <c r="B136" s="4" t="s">
        <v>241</v>
      </c>
      <c r="C136" s="4" t="s">
        <v>490</v>
      </c>
      <c r="D136" s="4">
        <v>16.0</v>
      </c>
      <c r="E136" s="4">
        <v>1023.0</v>
      </c>
      <c r="F136" s="4">
        <v>0.0</v>
      </c>
      <c r="G136" s="4">
        <v>62.0</v>
      </c>
    </row>
    <row r="137" ht="15.75" customHeight="1">
      <c r="A137" s="4" t="s">
        <v>242</v>
      </c>
      <c r="B137" s="4" t="s">
        <v>242</v>
      </c>
      <c r="C137" s="4" t="s">
        <v>52</v>
      </c>
      <c r="D137" s="4">
        <v>15.0</v>
      </c>
      <c r="E137" s="4">
        <v>0.0</v>
      </c>
      <c r="F137" s="4">
        <v>1038.0</v>
      </c>
      <c r="G137" s="4">
        <v>79.0</v>
      </c>
    </row>
    <row r="138" ht="15.75" customHeight="1">
      <c r="A138" s="4" t="s">
        <v>244</v>
      </c>
      <c r="B138" s="4" t="s">
        <v>244</v>
      </c>
      <c r="C138" s="4" t="s">
        <v>97</v>
      </c>
      <c r="D138" s="4">
        <v>6.0</v>
      </c>
      <c r="E138" s="4">
        <v>234.0</v>
      </c>
      <c r="F138" s="4">
        <v>0.0</v>
      </c>
      <c r="G138" s="4">
        <v>0.0</v>
      </c>
    </row>
    <row r="139" ht="15.75" customHeight="1">
      <c r="A139" s="4" t="s">
        <v>245</v>
      </c>
    </row>
    <row r="140" ht="15.75" customHeight="1">
      <c r="A140" s="4" t="s">
        <v>246</v>
      </c>
    </row>
    <row r="141" ht="15.75" customHeight="1">
      <c r="A141" s="4" t="s">
        <v>248</v>
      </c>
    </row>
    <row r="142" ht="15.75" customHeight="1">
      <c r="A142" s="4" t="s">
        <v>250</v>
      </c>
    </row>
    <row r="143" ht="15.75" customHeight="1">
      <c r="A143" s="4" t="s">
        <v>251</v>
      </c>
    </row>
    <row r="144" ht="15.75" customHeight="1">
      <c r="A144" s="4" t="s">
        <v>252</v>
      </c>
    </row>
    <row r="145" ht="15.75" customHeight="1">
      <c r="A145" s="4" t="s">
        <v>253</v>
      </c>
    </row>
    <row r="146" ht="15.75" customHeight="1">
      <c r="A146" s="4" t="s">
        <v>255</v>
      </c>
    </row>
    <row r="147" ht="15.75" customHeight="1">
      <c r="A147" s="4" t="s">
        <v>256</v>
      </c>
      <c r="B147" s="4" t="s">
        <v>256</v>
      </c>
      <c r="C147" s="4" t="s">
        <v>19</v>
      </c>
      <c r="D147" s="4">
        <v>7.0</v>
      </c>
      <c r="E147" s="4">
        <v>66.0</v>
      </c>
      <c r="F147" s="4">
        <v>0.0</v>
      </c>
      <c r="G147" s="4">
        <v>0.0</v>
      </c>
    </row>
    <row r="148" ht="15.75" customHeight="1">
      <c r="A148" s="4" t="s">
        <v>257</v>
      </c>
      <c r="B148" s="4" t="s">
        <v>257</v>
      </c>
      <c r="C148" s="4" t="s">
        <v>493</v>
      </c>
      <c r="D148" s="4">
        <v>8.0</v>
      </c>
      <c r="E148" s="4">
        <v>436.0</v>
      </c>
      <c r="F148" s="4">
        <v>0.0</v>
      </c>
      <c r="G148" s="4">
        <v>22.0</v>
      </c>
    </row>
    <row r="149" ht="15.75" customHeight="1">
      <c r="A149" s="4" t="s">
        <v>258</v>
      </c>
      <c r="B149" s="4" t="s">
        <v>258</v>
      </c>
      <c r="C149" s="4" t="s">
        <v>16</v>
      </c>
      <c r="D149" s="4">
        <v>11.0</v>
      </c>
      <c r="E149" s="4">
        <v>0.0</v>
      </c>
      <c r="F149" s="4">
        <v>552.0</v>
      </c>
      <c r="G149" s="4">
        <v>5.0</v>
      </c>
    </row>
    <row r="150" ht="15.75" customHeight="1">
      <c r="A150" s="4" t="s">
        <v>259</v>
      </c>
    </row>
    <row r="151" ht="15.75" customHeight="1">
      <c r="A151" s="4" t="s">
        <v>260</v>
      </c>
      <c r="B151" s="1"/>
      <c r="C151" s="1"/>
      <c r="E151" s="1"/>
      <c r="F151" s="1"/>
      <c r="G151" s="1"/>
    </row>
    <row r="152" ht="15.75" customHeight="1">
      <c r="A152" s="4" t="s">
        <v>262</v>
      </c>
    </row>
    <row r="153" ht="15.75" customHeight="1">
      <c r="A153" s="4" t="s">
        <v>263</v>
      </c>
      <c r="B153" s="4" t="s">
        <v>263</v>
      </c>
      <c r="C153" s="4" t="s">
        <v>43</v>
      </c>
      <c r="D153" s="4">
        <v>13.0</v>
      </c>
      <c r="E153" s="4">
        <v>77.0</v>
      </c>
      <c r="F153" s="4">
        <v>0.0</v>
      </c>
      <c r="G153" s="4">
        <v>125.0</v>
      </c>
    </row>
    <row r="154" ht="15.75" customHeight="1">
      <c r="A154" s="4" t="s">
        <v>264</v>
      </c>
      <c r="B154" s="4" t="s">
        <v>264</v>
      </c>
      <c r="C154" s="4" t="s">
        <v>19</v>
      </c>
      <c r="D154" s="4">
        <v>16.0</v>
      </c>
      <c r="E154" s="4">
        <v>939.0</v>
      </c>
      <c r="F154" s="4">
        <v>0.0</v>
      </c>
      <c r="G154" s="4">
        <v>0.0</v>
      </c>
    </row>
    <row r="155" ht="15.75" customHeight="1">
      <c r="A155" s="4" t="s">
        <v>266</v>
      </c>
      <c r="B155" s="4" t="s">
        <v>266</v>
      </c>
      <c r="C155" s="4" t="s">
        <v>169</v>
      </c>
      <c r="D155" s="4">
        <v>12.0</v>
      </c>
      <c r="E155" s="4">
        <v>7.0</v>
      </c>
      <c r="F155" s="4">
        <v>691.0</v>
      </c>
      <c r="G155" s="4">
        <v>51.0</v>
      </c>
    </row>
    <row r="156" ht="15.75" customHeight="1">
      <c r="A156" s="4" t="s">
        <v>267</v>
      </c>
      <c r="B156" s="4" t="s">
        <v>267</v>
      </c>
      <c r="C156" s="4" t="s">
        <v>43</v>
      </c>
      <c r="D156" s="4">
        <v>16.0</v>
      </c>
      <c r="E156" s="4">
        <v>240.0</v>
      </c>
      <c r="F156" s="4">
        <v>0.0</v>
      </c>
      <c r="G156" s="4">
        <v>123.0</v>
      </c>
    </row>
    <row r="157" ht="15.75" customHeight="1">
      <c r="A157" s="4" t="s">
        <v>269</v>
      </c>
      <c r="B157" s="4" t="s">
        <v>269</v>
      </c>
      <c r="C157" s="4" t="s">
        <v>489</v>
      </c>
      <c r="D157" s="4">
        <v>9.0</v>
      </c>
      <c r="E157" s="4">
        <v>0.0</v>
      </c>
      <c r="F157" s="4">
        <v>198.0</v>
      </c>
      <c r="G157" s="4">
        <v>5.0</v>
      </c>
    </row>
    <row r="158" ht="15.75" customHeight="1">
      <c r="A158" s="4" t="s">
        <v>270</v>
      </c>
    </row>
    <row r="159" ht="15.75" customHeight="1">
      <c r="A159" s="4" t="s">
        <v>271</v>
      </c>
    </row>
    <row r="160" ht="15.75" customHeight="1">
      <c r="A160" s="4" t="s">
        <v>272</v>
      </c>
    </row>
    <row r="161" ht="15.75" customHeight="1">
      <c r="A161" s="4" t="s">
        <v>273</v>
      </c>
    </row>
    <row r="162" ht="15.75" customHeight="1">
      <c r="A162" s="4" t="s">
        <v>274</v>
      </c>
    </row>
    <row r="163" ht="15.75" customHeight="1">
      <c r="A163" s="4" t="s">
        <v>275</v>
      </c>
      <c r="B163" s="4" t="s">
        <v>275</v>
      </c>
      <c r="C163" s="4" t="s">
        <v>493</v>
      </c>
      <c r="D163" s="4">
        <v>10.0</v>
      </c>
      <c r="E163" s="4">
        <v>447.0</v>
      </c>
      <c r="F163" s="4">
        <v>0.0</v>
      </c>
      <c r="G163" s="4">
        <v>16.0</v>
      </c>
    </row>
    <row r="164" ht="15.75" customHeight="1">
      <c r="A164" s="4" t="s">
        <v>276</v>
      </c>
    </row>
    <row r="165" ht="15.75" customHeight="1">
      <c r="A165" s="4" t="s">
        <v>278</v>
      </c>
      <c r="B165" s="4" t="s">
        <v>278</v>
      </c>
      <c r="C165" s="4" t="s">
        <v>61</v>
      </c>
      <c r="D165" s="4">
        <v>3.0</v>
      </c>
      <c r="E165" s="4">
        <v>70.0</v>
      </c>
      <c r="F165" s="4">
        <v>0.0</v>
      </c>
      <c r="G165" s="4">
        <v>0.0</v>
      </c>
    </row>
    <row r="166" ht="15.75" customHeight="1">
      <c r="A166" s="4" t="s">
        <v>279</v>
      </c>
      <c r="B166" s="4" t="s">
        <v>279</v>
      </c>
      <c r="C166" s="4" t="s">
        <v>490</v>
      </c>
      <c r="D166" s="4">
        <v>15.0</v>
      </c>
      <c r="E166" s="4">
        <v>964.0</v>
      </c>
      <c r="F166" s="4">
        <v>0.0</v>
      </c>
      <c r="G166" s="4">
        <v>69.0</v>
      </c>
    </row>
    <row r="167" ht="15.75" customHeight="1">
      <c r="A167" s="4" t="s">
        <v>280</v>
      </c>
    </row>
    <row r="168" ht="15.75" customHeight="1">
      <c r="A168" s="4" t="s">
        <v>282</v>
      </c>
      <c r="B168" s="4" t="s">
        <v>282</v>
      </c>
      <c r="C168" s="4" t="s">
        <v>493</v>
      </c>
      <c r="D168" s="4">
        <v>14.0</v>
      </c>
      <c r="E168" s="4">
        <v>824.0</v>
      </c>
      <c r="F168" s="4">
        <v>0.0</v>
      </c>
      <c r="G168" s="4">
        <v>75.0</v>
      </c>
    </row>
    <row r="169" ht="15.75" customHeight="1">
      <c r="A169" s="4" t="s">
        <v>284</v>
      </c>
      <c r="B169" s="1" t="s">
        <v>284</v>
      </c>
      <c r="C169" s="1" t="s">
        <v>489</v>
      </c>
      <c r="D169" s="4">
        <v>3.0</v>
      </c>
      <c r="E169" s="1">
        <v>0.0</v>
      </c>
      <c r="F169" s="1">
        <v>47.0</v>
      </c>
      <c r="G169" s="1">
        <v>0.0</v>
      </c>
    </row>
    <row r="170" ht="15.75" customHeight="1">
      <c r="A170" s="4" t="s">
        <v>285</v>
      </c>
    </row>
    <row r="171" ht="15.75" customHeight="1">
      <c r="A171" s="4" t="s">
        <v>286</v>
      </c>
      <c r="B171" s="4" t="s">
        <v>286</v>
      </c>
      <c r="C171" s="4" t="s">
        <v>43</v>
      </c>
      <c r="D171" s="4">
        <v>15.0</v>
      </c>
      <c r="E171" s="4">
        <v>943.0</v>
      </c>
      <c r="F171" s="4">
        <v>0.0</v>
      </c>
      <c r="G171" s="4">
        <v>2.0</v>
      </c>
    </row>
    <row r="172" ht="15.75" customHeight="1">
      <c r="A172" s="4" t="s">
        <v>287</v>
      </c>
      <c r="B172" s="4" t="s">
        <v>287</v>
      </c>
      <c r="C172" s="4" t="s">
        <v>97</v>
      </c>
      <c r="D172" s="4">
        <v>15.0</v>
      </c>
      <c r="E172" s="4">
        <v>421.0</v>
      </c>
      <c r="F172" s="4">
        <v>0.0</v>
      </c>
      <c r="G172" s="4">
        <v>133.0</v>
      </c>
    </row>
    <row r="173" ht="15.75" customHeight="1">
      <c r="A173" s="4" t="s">
        <v>288</v>
      </c>
      <c r="B173" s="4" t="s">
        <v>288</v>
      </c>
      <c r="C173" s="4" t="s">
        <v>16</v>
      </c>
      <c r="D173" s="4">
        <v>15.0</v>
      </c>
      <c r="E173" s="4">
        <v>0.0</v>
      </c>
      <c r="F173" s="4">
        <v>922.0</v>
      </c>
      <c r="G173" s="4">
        <v>64.0</v>
      </c>
    </row>
    <row r="174" ht="15.75" customHeight="1">
      <c r="A174" s="4" t="s">
        <v>289</v>
      </c>
    </row>
    <row r="175" ht="15.75" customHeight="1">
      <c r="A175" s="4" t="s">
        <v>290</v>
      </c>
    </row>
    <row r="176" ht="15.75" customHeight="1">
      <c r="A176" s="4" t="s">
        <v>293</v>
      </c>
      <c r="B176" s="4" t="s">
        <v>293</v>
      </c>
      <c r="C176" s="4" t="s">
        <v>493</v>
      </c>
      <c r="D176" s="4">
        <v>11.0</v>
      </c>
      <c r="E176" s="4">
        <v>702.0</v>
      </c>
      <c r="F176" s="4">
        <v>0.0</v>
      </c>
      <c r="G176" s="4">
        <v>44.0</v>
      </c>
    </row>
    <row r="177" ht="15.75" customHeight="1">
      <c r="A177" s="4" t="s">
        <v>294</v>
      </c>
    </row>
    <row r="178" ht="15.75" customHeight="1">
      <c r="A178" s="4" t="s">
        <v>296</v>
      </c>
    </row>
    <row r="179" ht="15.75" customHeight="1">
      <c r="A179" s="4" t="s">
        <v>297</v>
      </c>
    </row>
    <row r="180" ht="15.75" customHeight="1">
      <c r="A180" s="4" t="s">
        <v>299</v>
      </c>
      <c r="B180" s="4" t="s">
        <v>299</v>
      </c>
      <c r="C180" s="4" t="s">
        <v>489</v>
      </c>
      <c r="D180" s="4">
        <v>16.0</v>
      </c>
      <c r="E180" s="4">
        <v>0.0</v>
      </c>
      <c r="F180" s="4">
        <v>501.0</v>
      </c>
      <c r="G180" s="4">
        <v>73.0</v>
      </c>
    </row>
    <row r="181" ht="15.75" customHeight="1">
      <c r="A181" s="4" t="s">
        <v>300</v>
      </c>
    </row>
    <row r="182" ht="15.75" customHeight="1">
      <c r="A182" s="4" t="s">
        <v>301</v>
      </c>
    </row>
    <row r="183" ht="15.75" customHeight="1">
      <c r="A183" s="4" t="s">
        <v>302</v>
      </c>
    </row>
    <row r="184" ht="15.75" customHeight="1">
      <c r="A184" s="4" t="s">
        <v>303</v>
      </c>
      <c r="B184" s="4" t="s">
        <v>303</v>
      </c>
      <c r="C184" s="4" t="s">
        <v>37</v>
      </c>
      <c r="D184" s="4">
        <v>16.0</v>
      </c>
      <c r="E184" s="4">
        <v>0.0</v>
      </c>
      <c r="F184" s="4">
        <v>576.0</v>
      </c>
      <c r="G184" s="4">
        <v>206.0</v>
      </c>
    </row>
    <row r="185" ht="15.75" customHeight="1">
      <c r="A185" s="4" t="s">
        <v>304</v>
      </c>
    </row>
    <row r="186" ht="15.75" customHeight="1">
      <c r="A186" s="4" t="s">
        <v>305</v>
      </c>
    </row>
    <row r="187" ht="15.75" customHeight="1">
      <c r="A187" s="4" t="s">
        <v>307</v>
      </c>
      <c r="B187" s="4" t="s">
        <v>307</v>
      </c>
      <c r="C187" s="4" t="s">
        <v>19</v>
      </c>
      <c r="D187" s="4">
        <v>11.0</v>
      </c>
      <c r="E187" s="4">
        <v>187.0</v>
      </c>
      <c r="F187" s="4">
        <v>0.0</v>
      </c>
      <c r="G187" s="4">
        <v>0.0</v>
      </c>
    </row>
    <row r="188" ht="15.75" customHeight="1">
      <c r="A188" s="4" t="s">
        <v>308</v>
      </c>
      <c r="B188" s="4" t="s">
        <v>308</v>
      </c>
      <c r="C188" s="4" t="s">
        <v>97</v>
      </c>
      <c r="D188" s="4">
        <v>16.0</v>
      </c>
      <c r="E188" s="4">
        <v>127.0</v>
      </c>
      <c r="F188" s="4">
        <v>0.0</v>
      </c>
      <c r="G188" s="4">
        <v>225.0</v>
      </c>
    </row>
    <row r="189" ht="15.75" customHeight="1">
      <c r="A189" s="4" t="s">
        <v>310</v>
      </c>
    </row>
    <row r="190" ht="15.75" customHeight="1">
      <c r="A190" s="4" t="s">
        <v>312</v>
      </c>
      <c r="B190" s="4" t="s">
        <v>312</v>
      </c>
      <c r="C190" s="4" t="s">
        <v>19</v>
      </c>
      <c r="D190" s="4">
        <v>16.0</v>
      </c>
      <c r="E190" s="4">
        <v>769.0</v>
      </c>
      <c r="F190" s="4">
        <v>0.0</v>
      </c>
      <c r="G190" s="4">
        <v>1.0</v>
      </c>
    </row>
    <row r="191" ht="15.75" customHeight="1">
      <c r="A191" s="4" t="s">
        <v>313</v>
      </c>
    </row>
    <row r="192" ht="15.75" customHeight="1">
      <c r="A192" s="4" t="s">
        <v>314</v>
      </c>
    </row>
    <row r="193" ht="15.75" customHeight="1">
      <c r="A193" s="4" t="s">
        <v>315</v>
      </c>
    </row>
    <row r="194" ht="15.75" customHeight="1">
      <c r="A194" s="4" t="s">
        <v>317</v>
      </c>
    </row>
    <row r="195" ht="15.75" customHeight="1">
      <c r="A195" s="4" t="s">
        <v>319</v>
      </c>
    </row>
    <row r="196" ht="15.75" customHeight="1">
      <c r="A196" s="4" t="s">
        <v>320</v>
      </c>
    </row>
    <row r="197" ht="15.75" customHeight="1">
      <c r="A197" s="4" t="s">
        <v>321</v>
      </c>
      <c r="B197" s="4" t="s">
        <v>321</v>
      </c>
      <c r="C197" s="4" t="s">
        <v>490</v>
      </c>
      <c r="D197" s="4">
        <v>7.0</v>
      </c>
      <c r="E197" s="4">
        <v>447.0</v>
      </c>
      <c r="F197" s="4">
        <v>0.0</v>
      </c>
      <c r="G197" s="4">
        <v>33.0</v>
      </c>
    </row>
    <row r="198" ht="15.75" customHeight="1">
      <c r="A198" s="4" t="s">
        <v>322</v>
      </c>
      <c r="B198" s="4" t="s">
        <v>322</v>
      </c>
      <c r="C198" s="4" t="s">
        <v>169</v>
      </c>
      <c r="D198" s="4">
        <v>16.0</v>
      </c>
      <c r="E198" s="4">
        <v>0.0</v>
      </c>
      <c r="F198" s="4">
        <v>1065.0</v>
      </c>
      <c r="G198" s="4">
        <v>82.0</v>
      </c>
    </row>
    <row r="199" ht="15.75" customHeight="1">
      <c r="A199" s="4" t="s">
        <v>323</v>
      </c>
    </row>
    <row r="200" ht="15.75" customHeight="1">
      <c r="A200" s="4" t="s">
        <v>324</v>
      </c>
    </row>
    <row r="201" ht="15.75" customHeight="1">
      <c r="A201" s="4" t="s">
        <v>325</v>
      </c>
      <c r="B201" s="4" t="s">
        <v>325</v>
      </c>
      <c r="C201" s="4" t="s">
        <v>489</v>
      </c>
      <c r="D201" s="4">
        <v>11.0</v>
      </c>
      <c r="E201" s="4">
        <v>0.0</v>
      </c>
      <c r="F201" s="4">
        <v>63.0</v>
      </c>
      <c r="G201" s="4">
        <v>237.0</v>
      </c>
    </row>
    <row r="202" ht="15.75" customHeight="1">
      <c r="A202" s="4" t="s">
        <v>326</v>
      </c>
    </row>
    <row r="203" ht="15.75" customHeight="1">
      <c r="A203" s="4" t="s">
        <v>328</v>
      </c>
    </row>
    <row r="204" ht="15.75" customHeight="1">
      <c r="A204" s="4" t="s">
        <v>329</v>
      </c>
      <c r="B204" s="4" t="s">
        <v>329</v>
      </c>
      <c r="C204" s="4" t="s">
        <v>43</v>
      </c>
      <c r="D204" s="4">
        <v>9.0</v>
      </c>
      <c r="E204" s="4">
        <v>171.0</v>
      </c>
      <c r="F204" s="4">
        <v>0.0</v>
      </c>
      <c r="G204" s="4">
        <v>0.0</v>
      </c>
    </row>
    <row r="205" ht="15.75" customHeight="1">
      <c r="A205" s="4" t="s">
        <v>330</v>
      </c>
      <c r="B205" s="4" t="s">
        <v>330</v>
      </c>
      <c r="C205" s="4" t="s">
        <v>61</v>
      </c>
      <c r="D205" s="4">
        <v>4.0</v>
      </c>
      <c r="E205" s="4">
        <v>264.0</v>
      </c>
      <c r="F205" s="4">
        <v>0.0</v>
      </c>
      <c r="G205" s="4">
        <v>0.0</v>
      </c>
    </row>
    <row r="206" ht="15.75" customHeight="1">
      <c r="A206" s="4" t="s">
        <v>331</v>
      </c>
    </row>
    <row r="207" ht="15.75" customHeight="1">
      <c r="A207" s="4" t="s">
        <v>332</v>
      </c>
    </row>
    <row r="208" ht="15.75" customHeight="1">
      <c r="A208" s="4" t="s">
        <v>334</v>
      </c>
    </row>
    <row r="209" ht="15.75" customHeight="1">
      <c r="A209" s="4" t="s">
        <v>336</v>
      </c>
    </row>
    <row r="210" ht="15.75" customHeight="1">
      <c r="A210" s="4" t="s">
        <v>338</v>
      </c>
    </row>
    <row r="211" ht="15.75" customHeight="1">
      <c r="A211" s="4" t="s">
        <v>339</v>
      </c>
    </row>
    <row r="212" ht="15.75" customHeight="1">
      <c r="A212" s="4" t="s">
        <v>340</v>
      </c>
    </row>
    <row r="213" ht="15.75" customHeight="1">
      <c r="A213" s="4" t="s">
        <v>342</v>
      </c>
    </row>
    <row r="214" ht="15.75" customHeight="1">
      <c r="A214" s="4" t="s">
        <v>343</v>
      </c>
    </row>
    <row r="215" ht="15.75" customHeight="1">
      <c r="A215" s="4" t="s">
        <v>344</v>
      </c>
    </row>
    <row r="216" ht="15.75" customHeight="1">
      <c r="A216" s="4" t="s">
        <v>345</v>
      </c>
    </row>
    <row r="217" ht="15.75" customHeight="1">
      <c r="A217" s="4" t="s">
        <v>346</v>
      </c>
      <c r="B217" s="4" t="s">
        <v>346</v>
      </c>
      <c r="C217" s="4" t="s">
        <v>493</v>
      </c>
      <c r="D217" s="4">
        <v>8.0</v>
      </c>
      <c r="E217" s="4">
        <v>557.0</v>
      </c>
      <c r="F217" s="4">
        <v>0.0</v>
      </c>
      <c r="G217" s="4">
        <v>39.0</v>
      </c>
    </row>
    <row r="218" ht="15.75" customHeight="1">
      <c r="A218" s="4" t="s">
        <v>348</v>
      </c>
    </row>
    <row r="219" ht="15.75" customHeight="1">
      <c r="A219" s="4" t="s">
        <v>349</v>
      </c>
    </row>
    <row r="220" ht="15.75" customHeight="1">
      <c r="A220" s="4" t="s">
        <v>350</v>
      </c>
    </row>
    <row r="221" ht="15.75" customHeight="1">
      <c r="A221" s="4" t="s">
        <v>351</v>
      </c>
    </row>
    <row r="222" ht="15.75" customHeight="1">
      <c r="A222" s="4" t="s">
        <v>352</v>
      </c>
    </row>
    <row r="223" ht="15.75" customHeight="1">
      <c r="A223" s="4" t="s">
        <v>354</v>
      </c>
    </row>
    <row r="224" ht="15.75" customHeight="1">
      <c r="A224" s="4" t="s">
        <v>355</v>
      </c>
    </row>
    <row r="225" ht="15.75" customHeight="1">
      <c r="A225" s="4" t="s">
        <v>357</v>
      </c>
    </row>
    <row r="226" ht="15.75" customHeight="1">
      <c r="A226" s="4" t="s">
        <v>358</v>
      </c>
      <c r="B226" s="4" t="s">
        <v>358</v>
      </c>
      <c r="C226" s="4" t="s">
        <v>43</v>
      </c>
      <c r="D226" s="4">
        <v>10.0</v>
      </c>
      <c r="E226" s="4">
        <v>195.0</v>
      </c>
      <c r="F226" s="4">
        <v>0.0</v>
      </c>
      <c r="G226" s="4">
        <v>102.0</v>
      </c>
    </row>
    <row r="227" ht="15.75" customHeight="1">
      <c r="A227" s="4" t="s">
        <v>359</v>
      </c>
      <c r="B227" s="4" t="s">
        <v>359</v>
      </c>
      <c r="C227" s="4" t="s">
        <v>490</v>
      </c>
      <c r="D227" s="4">
        <v>13.0</v>
      </c>
      <c r="E227" s="4">
        <v>791.0</v>
      </c>
      <c r="F227" s="4">
        <v>0.0</v>
      </c>
      <c r="G227" s="4">
        <v>62.0</v>
      </c>
    </row>
    <row r="228" ht="15.75" customHeight="1">
      <c r="A228" s="4" t="s">
        <v>360</v>
      </c>
    </row>
    <row r="229" ht="15.75" customHeight="1">
      <c r="A229" s="4" t="s">
        <v>361</v>
      </c>
      <c r="B229" s="4" t="s">
        <v>361</v>
      </c>
      <c r="C229" s="4" t="s">
        <v>16</v>
      </c>
      <c r="D229" s="4">
        <v>16.0</v>
      </c>
      <c r="E229" s="4">
        <v>0.0</v>
      </c>
      <c r="F229" s="4">
        <v>1040.0</v>
      </c>
      <c r="G229" s="4">
        <v>157.0</v>
      </c>
    </row>
    <row r="230" ht="15.75" customHeight="1">
      <c r="A230" s="4" t="s">
        <v>363</v>
      </c>
    </row>
    <row r="231" ht="15.75" customHeight="1">
      <c r="A231" s="4" t="s">
        <v>364</v>
      </c>
      <c r="B231" s="4" t="s">
        <v>364</v>
      </c>
      <c r="C231" s="4" t="s">
        <v>19</v>
      </c>
      <c r="D231" s="4">
        <v>12.0</v>
      </c>
      <c r="E231" s="4">
        <v>645.0</v>
      </c>
      <c r="F231" s="4">
        <v>0.0</v>
      </c>
      <c r="G231" s="4">
        <v>1.0</v>
      </c>
    </row>
    <row r="232" ht="15.75" customHeight="1">
      <c r="A232" s="4" t="s">
        <v>365</v>
      </c>
    </row>
    <row r="233" ht="15.75" customHeight="1">
      <c r="A233" s="4" t="s">
        <v>367</v>
      </c>
    </row>
    <row r="234" ht="15.75" customHeight="1">
      <c r="A234" s="4" t="s">
        <v>368</v>
      </c>
    </row>
    <row r="235" ht="15.75" customHeight="1">
      <c r="A235" s="4" t="s">
        <v>370</v>
      </c>
      <c r="B235" s="4" t="s">
        <v>370</v>
      </c>
      <c r="C235" s="4" t="s">
        <v>52</v>
      </c>
      <c r="D235" s="4">
        <v>13.0</v>
      </c>
      <c r="E235" s="4">
        <v>0.0</v>
      </c>
      <c r="F235" s="4">
        <v>124.0</v>
      </c>
      <c r="G235" s="4">
        <v>326.0</v>
      </c>
    </row>
    <row r="236" ht="15.75" customHeight="1">
      <c r="A236" s="4" t="s">
        <v>372</v>
      </c>
    </row>
    <row r="237" ht="15.75" customHeight="1">
      <c r="A237" s="4" t="s">
        <v>373</v>
      </c>
    </row>
    <row r="238" ht="15.75" customHeight="1">
      <c r="A238" s="4" t="s">
        <v>375</v>
      </c>
    </row>
    <row r="239" ht="15.75" customHeight="1">
      <c r="A239" s="4" t="s">
        <v>376</v>
      </c>
    </row>
    <row r="240" ht="15.75" customHeight="1">
      <c r="A240" s="4" t="s">
        <v>377</v>
      </c>
    </row>
    <row r="241" ht="15.75" customHeight="1">
      <c r="A241" s="4" t="s">
        <v>378</v>
      </c>
    </row>
    <row r="242" ht="15.75" customHeight="1">
      <c r="A242" s="4" t="s">
        <v>379</v>
      </c>
    </row>
    <row r="243" ht="15.75" customHeight="1">
      <c r="A243" s="4" t="s">
        <v>380</v>
      </c>
      <c r="B243" s="4" t="s">
        <v>380</v>
      </c>
      <c r="C243" s="4" t="s">
        <v>169</v>
      </c>
      <c r="D243" s="4">
        <v>12.0</v>
      </c>
      <c r="E243" s="4">
        <v>0.0</v>
      </c>
      <c r="F243" s="4">
        <v>6.0</v>
      </c>
      <c r="G243" s="4">
        <v>177.0</v>
      </c>
    </row>
    <row r="244" ht="15.75" customHeight="1">
      <c r="A244" s="4" t="s">
        <v>381</v>
      </c>
    </row>
    <row r="245" ht="15.75" customHeight="1">
      <c r="A245" s="4" t="s">
        <v>382</v>
      </c>
      <c r="B245" s="4" t="s">
        <v>382</v>
      </c>
      <c r="C245" s="4" t="s">
        <v>169</v>
      </c>
      <c r="D245" s="4">
        <v>11.0</v>
      </c>
      <c r="E245" s="4">
        <v>0.0</v>
      </c>
      <c r="F245" s="4">
        <v>578.0</v>
      </c>
      <c r="G245" s="4">
        <v>12.0</v>
      </c>
    </row>
    <row r="246" ht="15.75" customHeight="1">
      <c r="A246" s="4" t="s">
        <v>383</v>
      </c>
      <c r="B246" s="4" t="s">
        <v>383</v>
      </c>
      <c r="C246" s="4" t="s">
        <v>22</v>
      </c>
      <c r="D246" s="4">
        <v>15.0</v>
      </c>
      <c r="E246" s="4">
        <v>0.0</v>
      </c>
      <c r="F246" s="4">
        <v>654.0</v>
      </c>
      <c r="G246" s="4">
        <v>62.0</v>
      </c>
    </row>
    <row r="247" ht="15.75" customHeight="1">
      <c r="A247" s="4" t="s">
        <v>385</v>
      </c>
    </row>
    <row r="248" ht="15.75" customHeight="1">
      <c r="A248" s="4" t="s">
        <v>386</v>
      </c>
    </row>
    <row r="249" ht="15.75" customHeight="1">
      <c r="A249" s="4" t="s">
        <v>387</v>
      </c>
      <c r="B249" s="4" t="s">
        <v>387</v>
      </c>
      <c r="C249" s="4" t="s">
        <v>22</v>
      </c>
      <c r="D249" s="4">
        <v>16.0</v>
      </c>
      <c r="E249" s="4">
        <v>0.0</v>
      </c>
      <c r="F249" s="4">
        <v>586.0</v>
      </c>
      <c r="G249" s="4">
        <v>82.0</v>
      </c>
    </row>
    <row r="250" ht="15.75" customHeight="1">
      <c r="A250" s="4" t="s">
        <v>388</v>
      </c>
    </row>
    <row r="251" ht="15.75" customHeight="1">
      <c r="A251" s="4" t="s">
        <v>389</v>
      </c>
    </row>
    <row r="252" ht="15.75" customHeight="1">
      <c r="A252" s="4" t="s">
        <v>390</v>
      </c>
    </row>
    <row r="253" ht="15.75" customHeight="1">
      <c r="A253" s="4" t="s">
        <v>391</v>
      </c>
    </row>
    <row r="254" ht="15.75" customHeight="1">
      <c r="A254" s="4" t="s">
        <v>393</v>
      </c>
    </row>
    <row r="255" ht="15.75" customHeight="1">
      <c r="A255" s="4" t="s">
        <v>394</v>
      </c>
    </row>
    <row r="256" ht="15.75" customHeight="1">
      <c r="A256" s="4" t="s">
        <v>395</v>
      </c>
      <c r="B256" s="4" t="s">
        <v>395</v>
      </c>
      <c r="C256" s="4" t="s">
        <v>491</v>
      </c>
      <c r="D256" s="4">
        <v>15.0</v>
      </c>
      <c r="E256" s="4">
        <v>0.0</v>
      </c>
      <c r="F256" s="4">
        <v>349.0</v>
      </c>
      <c r="G256" s="4">
        <v>44.0</v>
      </c>
    </row>
    <row r="257" ht="15.75" customHeight="1">
      <c r="A257" s="4" t="s">
        <v>396</v>
      </c>
    </row>
    <row r="258" ht="15.75" customHeight="1">
      <c r="A258" s="4" t="s">
        <v>397</v>
      </c>
      <c r="B258" s="4" t="s">
        <v>397</v>
      </c>
      <c r="C258" s="4" t="s">
        <v>82</v>
      </c>
      <c r="D258" s="4">
        <v>13.0</v>
      </c>
      <c r="E258" s="4">
        <v>236.0</v>
      </c>
      <c r="F258" s="4">
        <v>0.0</v>
      </c>
      <c r="G258" s="4">
        <v>42.0</v>
      </c>
    </row>
    <row r="259" ht="15.75" customHeight="1">
      <c r="A259" s="4" t="s">
        <v>398</v>
      </c>
      <c r="B259" s="4" t="s">
        <v>398</v>
      </c>
      <c r="C259" s="4" t="s">
        <v>169</v>
      </c>
      <c r="D259" s="4">
        <v>8.0</v>
      </c>
      <c r="E259" s="4">
        <v>0.0</v>
      </c>
      <c r="F259" s="4">
        <v>539.0</v>
      </c>
      <c r="G259" s="4">
        <v>10.0</v>
      </c>
    </row>
    <row r="260" ht="15.75" customHeight="1">
      <c r="A260" s="4" t="s">
        <v>399</v>
      </c>
    </row>
    <row r="261" ht="15.75" customHeight="1">
      <c r="A261" s="4" t="s">
        <v>400</v>
      </c>
    </row>
    <row r="262" ht="15.75" customHeight="1">
      <c r="A262" s="4" t="s">
        <v>401</v>
      </c>
      <c r="B262" s="4" t="s">
        <v>401</v>
      </c>
      <c r="C262" s="4" t="s">
        <v>19</v>
      </c>
      <c r="D262" s="4">
        <v>8.0</v>
      </c>
      <c r="E262" s="4">
        <v>393.0</v>
      </c>
      <c r="F262" s="4">
        <v>0.0</v>
      </c>
      <c r="G262" s="4">
        <v>2.0</v>
      </c>
    </row>
    <row r="263" ht="15.75" customHeight="1">
      <c r="A263" s="4" t="s">
        <v>402</v>
      </c>
      <c r="B263" s="4" t="s">
        <v>402</v>
      </c>
      <c r="C263" s="4" t="s">
        <v>19</v>
      </c>
      <c r="D263" s="4">
        <v>16.0</v>
      </c>
      <c r="E263" s="4">
        <v>228.0</v>
      </c>
      <c r="F263" s="4">
        <v>0.0</v>
      </c>
      <c r="G263" s="4">
        <v>33.0</v>
      </c>
    </row>
    <row r="264" ht="15.75" customHeight="1">
      <c r="A264" s="4" t="s">
        <v>403</v>
      </c>
      <c r="B264" s="4" t="s">
        <v>403</v>
      </c>
      <c r="C264" s="4" t="s">
        <v>19</v>
      </c>
      <c r="D264" s="4">
        <v>16.0</v>
      </c>
      <c r="E264" s="4">
        <v>687.0</v>
      </c>
      <c r="F264" s="4">
        <v>0.0</v>
      </c>
      <c r="G264" s="4">
        <v>0.0</v>
      </c>
    </row>
    <row r="265" ht="15.75" customHeight="1">
      <c r="A265" s="4" t="s">
        <v>404</v>
      </c>
      <c r="B265" s="4" t="s">
        <v>404</v>
      </c>
      <c r="C265" s="4" t="s">
        <v>490</v>
      </c>
      <c r="D265" s="4">
        <v>10.0</v>
      </c>
      <c r="E265" s="4">
        <v>541.0</v>
      </c>
      <c r="F265" s="4">
        <v>0.0</v>
      </c>
      <c r="G265" s="4">
        <v>0.0</v>
      </c>
    </row>
    <row r="266" ht="15.75" customHeight="1">
      <c r="A266" s="4" t="s">
        <v>406</v>
      </c>
    </row>
    <row r="267" ht="15.75" customHeight="1">
      <c r="A267" s="4" t="s">
        <v>407</v>
      </c>
    </row>
    <row r="268" ht="15.75" customHeight="1">
      <c r="A268" s="4" t="s">
        <v>408</v>
      </c>
      <c r="B268" s="4" t="s">
        <v>408</v>
      </c>
      <c r="C268" s="4" t="s">
        <v>43</v>
      </c>
      <c r="D268" s="4">
        <v>16.0</v>
      </c>
      <c r="E268" s="4">
        <v>469.0</v>
      </c>
      <c r="F268" s="4">
        <v>0.0</v>
      </c>
      <c r="G268" s="4">
        <v>0.0</v>
      </c>
    </row>
    <row r="269" ht="15.75" customHeight="1">
      <c r="A269" s="4" t="s">
        <v>409</v>
      </c>
    </row>
    <row r="270" ht="15.75" customHeight="1">
      <c r="A270" s="4" t="s">
        <v>410</v>
      </c>
      <c r="B270" s="4" t="s">
        <v>410</v>
      </c>
      <c r="C270" s="4" t="s">
        <v>67</v>
      </c>
      <c r="D270" s="4">
        <v>16.0</v>
      </c>
      <c r="E270" s="4">
        <v>273.0</v>
      </c>
      <c r="F270" s="4">
        <v>0.0</v>
      </c>
      <c r="G270" s="4">
        <v>181.0</v>
      </c>
    </row>
    <row r="271" ht="15.75" customHeight="1">
      <c r="A271" s="4" t="s">
        <v>412</v>
      </c>
      <c r="B271" s="4" t="s">
        <v>412</v>
      </c>
      <c r="C271" s="4" t="s">
        <v>169</v>
      </c>
      <c r="D271" s="4">
        <v>16.0</v>
      </c>
      <c r="E271" s="4">
        <v>0.0</v>
      </c>
      <c r="F271" s="4">
        <v>1083.0</v>
      </c>
      <c r="G271" s="4">
        <v>67.0</v>
      </c>
    </row>
    <row r="272" ht="15.75" customHeight="1">
      <c r="A272" s="4" t="s">
        <v>413</v>
      </c>
    </row>
    <row r="273" ht="15.75" customHeight="1">
      <c r="A273" s="4" t="s">
        <v>414</v>
      </c>
    </row>
    <row r="274" ht="15.75" customHeight="1">
      <c r="A274" s="4" t="s">
        <v>415</v>
      </c>
      <c r="B274" s="4" t="s">
        <v>415</v>
      </c>
      <c r="C274" s="4" t="s">
        <v>82</v>
      </c>
      <c r="D274" s="4">
        <v>16.0</v>
      </c>
      <c r="E274" s="4">
        <v>1065.0</v>
      </c>
      <c r="F274" s="4">
        <v>0.0</v>
      </c>
      <c r="G274" s="4">
        <v>68.0</v>
      </c>
    </row>
    <row r="275" ht="15.75" customHeight="1">
      <c r="A275" s="4" t="s">
        <v>416</v>
      </c>
      <c r="B275" s="4" t="s">
        <v>416</v>
      </c>
      <c r="C275" s="4" t="s">
        <v>97</v>
      </c>
      <c r="D275" s="4">
        <v>15.0</v>
      </c>
      <c r="E275" s="4">
        <v>872.0</v>
      </c>
      <c r="F275" s="4">
        <v>1.0</v>
      </c>
      <c r="G275" s="4">
        <v>0.0</v>
      </c>
    </row>
    <row r="276" ht="15.75" customHeight="1">
      <c r="A276" s="4" t="s">
        <v>417</v>
      </c>
    </row>
    <row r="277" ht="15.75" customHeight="1">
      <c r="A277" s="4" t="s">
        <v>418</v>
      </c>
    </row>
    <row r="278" ht="15.75" customHeight="1">
      <c r="A278" s="4" t="s">
        <v>420</v>
      </c>
      <c r="B278" s="4" t="s">
        <v>420</v>
      </c>
      <c r="C278" s="4" t="s">
        <v>61</v>
      </c>
      <c r="D278" s="4">
        <v>1.0</v>
      </c>
      <c r="E278" s="4">
        <v>4.0</v>
      </c>
      <c r="F278" s="4">
        <v>0.0</v>
      </c>
      <c r="G278" s="4">
        <v>0.0</v>
      </c>
    </row>
    <row r="279" ht="15.75" customHeight="1">
      <c r="A279" s="4" t="s">
        <v>421</v>
      </c>
      <c r="B279" s="4" t="s">
        <v>421</v>
      </c>
      <c r="C279" s="4" t="s">
        <v>97</v>
      </c>
      <c r="D279" s="4">
        <v>2.0</v>
      </c>
      <c r="E279" s="4">
        <v>104.0</v>
      </c>
      <c r="F279" s="4">
        <v>0.0</v>
      </c>
      <c r="G279" s="4">
        <v>0.0</v>
      </c>
    </row>
    <row r="280" ht="15.75" customHeight="1">
      <c r="A280" s="4" t="s">
        <v>422</v>
      </c>
    </row>
    <row r="281" ht="15.75" customHeight="1">
      <c r="A281" s="4" t="s">
        <v>423</v>
      </c>
      <c r="B281" s="4" t="s">
        <v>423</v>
      </c>
      <c r="C281" s="4" t="s">
        <v>52</v>
      </c>
      <c r="D281" s="4">
        <v>16.0</v>
      </c>
      <c r="E281" s="4">
        <v>0.0</v>
      </c>
      <c r="F281" s="4">
        <v>1053.0</v>
      </c>
      <c r="G281" s="4">
        <v>208.0</v>
      </c>
    </row>
    <row r="282" ht="15.75" customHeight="1">
      <c r="A282" s="4" t="s">
        <v>424</v>
      </c>
    </row>
    <row r="283" ht="15.75" customHeight="1">
      <c r="A283" s="4" t="s">
        <v>426</v>
      </c>
      <c r="B283" s="4" t="s">
        <v>426</v>
      </c>
      <c r="C283" s="4" t="s">
        <v>97</v>
      </c>
      <c r="D283" s="4">
        <v>10.0</v>
      </c>
      <c r="E283" s="4">
        <v>271.0</v>
      </c>
      <c r="F283" s="4">
        <v>0.0</v>
      </c>
      <c r="G283" s="4">
        <v>37.0</v>
      </c>
    </row>
    <row r="284" ht="15.75" customHeight="1">
      <c r="A284" s="4" t="s">
        <v>428</v>
      </c>
      <c r="B284" s="4" t="s">
        <v>428</v>
      </c>
      <c r="C284" s="4" t="s">
        <v>490</v>
      </c>
      <c r="D284" s="4">
        <v>6.0</v>
      </c>
      <c r="E284" s="4">
        <v>2.0</v>
      </c>
      <c r="F284" s="4">
        <v>0.0</v>
      </c>
      <c r="G284" s="4">
        <v>28.0</v>
      </c>
    </row>
    <row r="285" ht="15.75" customHeight="1">
      <c r="A285" s="4" t="s">
        <v>429</v>
      </c>
    </row>
    <row r="286" ht="15.75" customHeight="1">
      <c r="A286" s="4" t="s">
        <v>430</v>
      </c>
      <c r="B286" s="4" t="s">
        <v>430</v>
      </c>
      <c r="C286" s="4" t="s">
        <v>37</v>
      </c>
      <c r="D286" s="4">
        <v>14.0</v>
      </c>
      <c r="E286" s="4">
        <v>0.0</v>
      </c>
      <c r="F286" s="4">
        <v>447.0</v>
      </c>
      <c r="G286" s="4">
        <v>75.0</v>
      </c>
    </row>
    <row r="287" ht="15.75" customHeight="1">
      <c r="A287" s="4" t="s">
        <v>431</v>
      </c>
      <c r="B287" s="4" t="s">
        <v>431</v>
      </c>
      <c r="C287" s="4" t="s">
        <v>16</v>
      </c>
      <c r="D287" s="4">
        <v>16.0</v>
      </c>
      <c r="E287" s="4">
        <v>0.0</v>
      </c>
      <c r="F287" s="4">
        <v>904.0</v>
      </c>
      <c r="G287" s="4">
        <v>15.0</v>
      </c>
    </row>
    <row r="288" ht="15.75" customHeight="1">
      <c r="A288" s="4" t="s">
        <v>432</v>
      </c>
    </row>
    <row r="289" ht="15.75" customHeight="1">
      <c r="A289" s="4" t="s">
        <v>434</v>
      </c>
    </row>
    <row r="290" ht="15.75" customHeight="1">
      <c r="A290" s="4" t="s">
        <v>436</v>
      </c>
    </row>
    <row r="291" ht="15.75" customHeight="1">
      <c r="A291" s="4" t="s">
        <v>437</v>
      </c>
    </row>
    <row r="292" ht="15.75" customHeight="1">
      <c r="A292" s="4" t="s">
        <v>438</v>
      </c>
      <c r="B292" s="4" t="s">
        <v>438</v>
      </c>
      <c r="C292" s="4" t="s">
        <v>97</v>
      </c>
      <c r="D292" s="4">
        <v>14.0</v>
      </c>
      <c r="E292" s="4">
        <v>776.0</v>
      </c>
      <c r="F292" s="4">
        <v>0.0</v>
      </c>
      <c r="G292" s="4">
        <v>83.0</v>
      </c>
    </row>
    <row r="293" ht="15.75" customHeight="1">
      <c r="A293" s="4" t="s">
        <v>439</v>
      </c>
      <c r="B293" s="4" t="s">
        <v>439</v>
      </c>
      <c r="C293" s="4" t="s">
        <v>67</v>
      </c>
      <c r="D293" s="4">
        <v>12.0</v>
      </c>
      <c r="E293" s="4">
        <v>168.0</v>
      </c>
      <c r="F293" s="4">
        <v>0.0</v>
      </c>
      <c r="G293" s="4">
        <v>126.0</v>
      </c>
    </row>
    <row r="294" ht="15.75" customHeight="1">
      <c r="A294" s="4" t="s">
        <v>440</v>
      </c>
    </row>
    <row r="295" ht="15.75" customHeight="1">
      <c r="A295" s="4" t="s">
        <v>441</v>
      </c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>
      <c r="B404" s="1"/>
      <c r="C404" s="1"/>
      <c r="E404" s="1"/>
      <c r="F404" s="1"/>
      <c r="G404" s="1"/>
    </row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>
      <c r="B410" s="1"/>
      <c r="C410" s="1"/>
      <c r="E410" s="1"/>
      <c r="F410" s="1"/>
      <c r="G410" s="1"/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2018-05-28T11:09:26Z</dcterms:created>
  <dc:creator>Jordan Cook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