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hew\Documents\BCS\Homework\Homework 1\"/>
    </mc:Choice>
  </mc:AlternateContent>
  <xr:revisionPtr revIDLastSave="0" documentId="8_{B4F9688F-E06D-4F4A-A9A5-2DA5D4E75B51}" xr6:coauthVersionLast="46" xr6:coauthVersionMax="46" xr10:uidLastSave="{00000000-0000-0000-0000-000000000000}"/>
  <bookViews>
    <workbookView xWindow="28680" yWindow="-12930" windowWidth="16440" windowHeight="28440" xr2:uid="{00000000-000D-0000-FFFF-FFFF00000000}"/>
  </bookViews>
  <sheets>
    <sheet name="Kickstarters" sheetId="1" r:id="rId1"/>
    <sheet name="Category Pivot" sheetId="3" r:id="rId2"/>
    <sheet name="Subcategory Pivot" sheetId="4" r:id="rId3"/>
    <sheet name="Years Pivot" sheetId="6" r:id="rId4"/>
  </sheets>
  <definedNames>
    <definedName name="_xlnm._FilterDatabase" localSheetId="0" hidden="1">Kickstarters!$A$1:$R$4115</definedName>
    <definedName name="state">Kickstarters!$F:$F</definedName>
  </definedNames>
  <calcPr calcId="191029"/>
  <pivotCaches>
    <pivotCache cacheId="6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4" i="3" l="1"/>
  <c r="I13" i="3"/>
  <c r="I12" i="3"/>
  <c r="I11" i="3"/>
  <c r="I10" i="3"/>
  <c r="I8" i="3"/>
  <c r="I7" i="3"/>
  <c r="I6" i="3"/>
  <c r="H14" i="3"/>
  <c r="H13" i="3"/>
  <c r="H12" i="3"/>
  <c r="H11" i="3"/>
  <c r="H10" i="3"/>
  <c r="H8" i="3"/>
  <c r="H7" i="3"/>
  <c r="H6" i="3"/>
  <c r="G14" i="3"/>
  <c r="G13" i="3"/>
  <c r="G12" i="3"/>
  <c r="G11" i="3"/>
  <c r="G10" i="3"/>
  <c r="G9" i="3"/>
  <c r="G8" i="3"/>
  <c r="G7" i="3"/>
  <c r="G6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<sst xmlns="http://schemas.openxmlformats.org/spreadsheetml/2006/main" count="24807" uniqueCount="8388">
  <si>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</si>
  <si>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</si>
  <si>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</si>
  <si>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</si>
  <si>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</si>
  <si>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</si>
  <si>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</si>
  <si>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</si>
  <si>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</si>
  <si>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</si>
  <si>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</si>
  <si>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</si>
  <si>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</si>
  <si>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</si>
  <si>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</si>
  <si>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</si>
  <si>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</si>
  <si>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</si>
  <si>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</si>
  <si>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</si>
  <si>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</si>
  <si>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</si>
  <si>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</si>
  <si>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</si>
  <si>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</si>
  <si>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</si>
  <si>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</si>
  <si>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</si>
  <si>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</si>
  <si>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</si>
  <si>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</si>
  <si>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</si>
  <si>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</si>
  <si>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</si>
  <si>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</si>
  <si>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</si>
  <si>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</si>
  <si>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</si>
  <si>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</si>
  <si>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</si>
  <si>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</si>
  <si>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</si>
  <si>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</si>
  <si>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</si>
  <si>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</si>
  <si>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</si>
  <si>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</si>
  <si>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</si>
  <si>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</si>
  <si>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</si>
  <si>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</si>
  <si>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</si>
  <si>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</si>
  <si>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</si>
  <si>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</si>
  <si>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</si>
  <si>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</si>
  <si>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</si>
  <si>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</si>
  <si>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</si>
  <si>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</si>
  <si>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</si>
  <si>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</si>
  <si>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</si>
  <si>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</si>
  <si>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</si>
  <si>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</si>
  <si>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</si>
  <si>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</si>
  <si>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</si>
  <si>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</si>
  <si>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</si>
  <si>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</si>
  <si>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</si>
  <si>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</si>
  <si>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</si>
  <si>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</si>
  <si>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</si>
  <si>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</si>
  <si>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</si>
  <si>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</si>
  <si>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</si>
  <si>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</si>
  <si>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</si>
  <si>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</si>
  <si>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</si>
  <si>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</si>
  <si>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</si>
  <si>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</si>
  <si>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</si>
  <si>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</si>
  <si>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</si>
  <si>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</si>
  <si>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</si>
  <si>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</si>
  <si>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</si>
  <si>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</si>
  <si>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</si>
  <si>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</si>
  <si>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</si>
  <si>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</si>
  <si>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</si>
  <si>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</si>
  <si>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</si>
  <si>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</si>
  <si>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</si>
  <si>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</si>
  <si>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</si>
  <si>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</si>
  <si>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</si>
  <si>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</si>
  <si>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</si>
  <si>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</si>
  <si>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</si>
  <si>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</si>
  <si>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</si>
  <si>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</si>
  <si>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</si>
  <si>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</si>
  <si>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</si>
  <si>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</si>
  <si>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</si>
  <si>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</si>
  <si>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</si>
  <si>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</si>
  <si>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</si>
  <si>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</si>
  <si>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</si>
  <si>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</si>
  <si>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</si>
  <si>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</si>
  <si>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</si>
  <si>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</si>
  <si>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</si>
  <si>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</si>
  <si>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</si>
  <si>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</si>
  <si>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</si>
  <si>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</si>
  <si>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</si>
  <si>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</si>
  <si>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</si>
  <si>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</si>
  <si>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</si>
  <si>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</si>
  <si>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</si>
  <si>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</si>
  <si>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</si>
  <si>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</si>
  <si>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</si>
  <si>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</si>
  <si>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</si>
  <si>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</si>
  <si>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</si>
  <si>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</si>
  <si>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</si>
  <si>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</si>
  <si>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</si>
  <si>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</si>
  <si>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</si>
  <si>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</si>
  <si>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</si>
  <si>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</si>
  <si>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</si>
  <si>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</si>
  <si>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</si>
  <si>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</si>
  <si>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</si>
  <si>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</si>
  <si>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</si>
  <si>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</si>
  <si>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</si>
  <si>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</si>
  <si>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</si>
  <si>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</si>
  <si>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</si>
  <si>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</si>
  <si>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</si>
  <si>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</si>
  <si>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</si>
  <si>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</si>
  <si>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</si>
  <si>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</si>
  <si>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</si>
  <si>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</si>
  <si>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</si>
  <si>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</si>
  <si>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</si>
  <si>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</si>
  <si>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</si>
  <si>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</si>
  <si>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</si>
  <si>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</si>
  <si>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</si>
  <si>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</si>
  <si>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</si>
  <si>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</si>
  <si>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</si>
  <si>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</si>
  <si>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</si>
  <si>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</si>
  <si>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</si>
  <si>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</si>
  <si>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</si>
  <si>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</si>
  <si>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</si>
  <si>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</si>
  <si>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</si>
  <si>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</si>
  <si>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</si>
  <si>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</si>
  <si>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</si>
  <si>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</si>
  <si>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</si>
  <si>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</si>
  <si>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</si>
  <si>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</si>
  <si>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</si>
  <si>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</si>
  <si>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</si>
  <si>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</si>
  <si>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</si>
  <si>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</si>
  <si>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</si>
  <si>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</si>
  <si>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</si>
  <si>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</si>
  <si>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</si>
  <si>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</si>
  <si>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</si>
  <si>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</si>
  <si>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</si>
  <si>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</si>
  <si>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</si>
  <si>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</si>
  <si>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</si>
  <si>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</si>
  <si>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</si>
  <si>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</si>
  <si>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</si>
  <si>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</si>
  <si>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</si>
  <si>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</si>
  <si>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</si>
  <si>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</si>
  <si>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</si>
  <si>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</si>
  <si>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</si>
  <si>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</si>
  <si>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</si>
  <si>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</si>
  <si>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</si>
  <si>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</si>
  <si>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</si>
  <si>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</si>
  <si>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</si>
  <si>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</si>
  <si>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</si>
  <si>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</si>
  <si>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</si>
  <si>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</si>
  <si>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</si>
  <si>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</si>
  <si>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</si>
  <si>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</si>
  <si>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</si>
  <si>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</si>
  <si>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</si>
  <si>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</si>
  <si>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</si>
  <si>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</si>
  <si>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</si>
  <si>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</si>
  <si>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</si>
  <si>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</si>
  <si>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</si>
  <si>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</si>
  <si>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</si>
  <si>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</si>
  <si>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</si>
  <si>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</si>
  <si>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</si>
  <si>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</si>
  <si>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</si>
  <si>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</si>
  <si>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</si>
  <si>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</si>
  <si>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</si>
  <si>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</si>
  <si>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</si>
  <si>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</si>
  <si>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</si>
  <si>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</si>
  <si>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</si>
  <si>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</si>
  <si>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</si>
  <si>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</si>
  <si>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</si>
  <si>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</si>
  <si>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</si>
  <si>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</si>
  <si>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</si>
  <si>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</si>
  <si>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</si>
  <si>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</si>
  <si>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</si>
  <si>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</si>
  <si>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</si>
  <si>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</si>
  <si>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</si>
  <si>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</si>
  <si>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</si>
  <si>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</si>
  <si>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</si>
  <si>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</si>
  <si>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</si>
  <si>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</si>
  <si>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</si>
  <si>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</si>
  <si>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</si>
  <si>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</si>
  <si>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</si>
  <si>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</si>
  <si>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</si>
  <si>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</si>
  <si>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</si>
  <si>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</si>
  <si>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</si>
  <si>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</si>
  <si>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</si>
  <si>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</si>
  <si>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</si>
  <si>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</si>
  <si>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</si>
  <si>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</si>
  <si>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</si>
  <si>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</si>
  <si>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</si>
  <si>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</si>
  <si>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</si>
  <si>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</si>
  <si>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</si>
  <si>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</si>
  <si>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</si>
  <si>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</si>
  <si>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</si>
  <si>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</si>
  <si>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</si>
  <si>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</si>
  <si>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</si>
  <si>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</si>
  <si>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</si>
  <si>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</si>
  <si>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</si>
  <si>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</si>
  <si>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</si>
  <si>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</si>
  <si>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</si>
  <si>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</si>
  <si>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</si>
  <si>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</si>
  <si>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</si>
  <si>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</si>
  <si>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</si>
  <si>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</si>
  <si>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</si>
  <si>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</si>
  <si>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</si>
  <si>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</si>
  <si>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</si>
  <si>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</si>
  <si>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</si>
  <si>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</si>
  <si>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</si>
  <si>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</si>
  <si>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</si>
  <si>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</si>
  <si>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</si>
  <si>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</si>
  <si>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</si>
  <si>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</si>
  <si>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</si>
  <si>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</si>
  <si>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</si>
  <si>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</si>
  <si>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</si>
  <si>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</si>
  <si>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</si>
  <si>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</si>
  <si>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</si>
  <si>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</si>
  <si>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</si>
  <si>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</si>
  <si>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</si>
  <si>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</si>
  <si>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</si>
  <si>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</si>
  <si>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</si>
  <si>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</si>
  <si>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</si>
  <si>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</si>
  <si>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</si>
  <si>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</si>
  <si>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</si>
  <si>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</si>
  <si>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</si>
  <si>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</si>
  <si>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</si>
  <si>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</si>
  <si>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</si>
  <si>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</si>
  <si>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</si>
  <si>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</si>
  <si>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</si>
  <si>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</si>
  <si>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</si>
  <si>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</si>
  <si>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</si>
  <si>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</si>
  <si>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</si>
  <si>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</si>
  <si>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</si>
  <si>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</si>
  <si>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</si>
  <si>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</si>
  <si>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</si>
  <si>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</si>
  <si>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</si>
  <si>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</si>
  <si>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</si>
  <si>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</si>
  <si>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</si>
  <si>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</si>
  <si>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</si>
  <si>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</si>
  <si>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</si>
  <si>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</si>
  <si>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</si>
  <si>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</si>
  <si>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</si>
  <si>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</si>
  <si>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</si>
  <si>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</si>
  <si>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</si>
  <si>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</si>
  <si>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</si>
  <si>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</si>
  <si>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</si>
  <si>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</si>
  <si>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</si>
  <si>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</si>
  <si>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</si>
  <si>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</si>
  <si>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</si>
  <si>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</si>
  <si>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</si>
  <si>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</si>
  <si>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</si>
  <si>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</si>
  <si>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</si>
  <si>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</si>
  <si>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</si>
  <si>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</si>
  <si>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</si>
  <si>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</si>
  <si>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</si>
  <si>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</si>
  <si>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</si>
  <si>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</si>
  <si>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</si>
  <si>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</si>
  <si>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</si>
  <si>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</si>
  <si>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</si>
  <si>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</si>
  <si>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</si>
  <si>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</si>
  <si>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</si>
  <si>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</si>
  <si>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</si>
  <si>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</si>
  <si>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</si>
  <si>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</si>
  <si>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</si>
  <si>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</si>
  <si>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</si>
  <si>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</si>
  <si>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</si>
  <si>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</si>
  <si>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</si>
  <si>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</si>
  <si>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</si>
  <si>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</si>
  <si>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</si>
  <si>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</si>
  <si>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</si>
  <si>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</si>
  <si>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</si>
  <si>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</si>
  <si>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</si>
  <si>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</si>
  <si>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</si>
  <si>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</si>
  <si>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</si>
  <si>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</si>
  <si>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</si>
  <si>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</si>
  <si>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</si>
  <si>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</si>
  <si>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</si>
  <si>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</si>
  <si>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</si>
  <si>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</si>
  <si>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</si>
  <si>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</si>
  <si>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</si>
  <si>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</si>
  <si>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</si>
  <si>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</si>
  <si>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</si>
  <si>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</si>
  <si>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</si>
  <si>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</si>
  <si>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</si>
  <si>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</si>
  <si>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</si>
  <si>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</si>
  <si>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</si>
  <si>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</si>
  <si>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</si>
  <si>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</si>
  <si>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</si>
  <si>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</si>
  <si>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</si>
  <si>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</si>
  <si>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</si>
  <si>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</si>
  <si>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</si>
  <si>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</si>
  <si>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</si>
  <si>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</si>
  <si>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</si>
  <si>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</si>
  <si>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</si>
  <si>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</si>
  <si>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</si>
  <si>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</si>
  <si>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</si>
  <si>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</si>
  <si>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</si>
  <si>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</si>
  <si>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</si>
  <si>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</si>
  <si>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</si>
  <si>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</si>
  <si>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</si>
  <si>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</si>
  <si>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</si>
  <si>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</si>
  <si>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</si>
  <si>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</si>
  <si>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</si>
  <si>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</si>
  <si>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</si>
  <si>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</si>
  <si>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</si>
  <si>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</si>
  <si>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</si>
  <si>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</si>
  <si>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</si>
  <si>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</si>
  <si>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</si>
  <si>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</si>
  <si>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</si>
  <si>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</si>
  <si>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</si>
  <si>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</si>
  <si>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</si>
  <si>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</si>
  <si>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</si>
  <si>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</si>
  <si>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</si>
  <si>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</si>
  <si>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</si>
  <si>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</si>
  <si>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</si>
  <si>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</si>
  <si>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</si>
  <si>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</si>
  <si>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</si>
  <si>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</si>
  <si>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</si>
  <si>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</si>
  <si>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</si>
  <si>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</si>
  <si>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</si>
  <si>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</si>
  <si>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</si>
  <si>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</si>
  <si>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</si>
  <si>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</si>
  <si>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</si>
  <si>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</si>
  <si>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</si>
  <si>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</si>
  <si>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</si>
  <si>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</si>
  <si>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</si>
  <si>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</si>
  <si>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</si>
  <si>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</si>
  <si>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</si>
  <si>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</si>
  <si>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</si>
  <si>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</si>
  <si>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</si>
  <si>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</si>
  <si>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</si>
  <si>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</si>
  <si>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</si>
  <si>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</si>
  <si>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</si>
  <si>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</si>
  <si>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</si>
  <si>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</si>
  <si>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</si>
  <si>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</si>
  <si>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</si>
  <si>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</si>
  <si>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</si>
  <si>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</si>
  <si>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</si>
  <si>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</si>
  <si>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</si>
  <si>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</si>
  <si>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</si>
  <si>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</si>
  <si>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</si>
  <si>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</si>
  <si>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</si>
  <si>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</si>
  <si>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</si>
  <si>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</si>
  <si>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</si>
  <si>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</si>
  <si>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</si>
  <si>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</si>
  <si>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</si>
  <si>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</si>
  <si>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</si>
  <si>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</si>
  <si>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</si>
  <si>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</si>
  <si>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</si>
  <si>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</si>
  <si>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</si>
  <si>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</si>
  <si>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</si>
  <si>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</si>
  <si>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</si>
  <si>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</si>
  <si>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</si>
  <si>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</si>
  <si>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</si>
  <si>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</si>
  <si>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</si>
  <si>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</si>
  <si>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</si>
  <si>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</si>
  <si>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</si>
  <si>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</si>
  <si>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</si>
  <si>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</si>
  <si>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</si>
  <si>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</si>
  <si>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</si>
  <si>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</si>
  <si>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</si>
  <si>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</si>
  <si>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</si>
  <si>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</si>
  <si>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</si>
  <si>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</si>
  <si>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</si>
  <si>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</si>
  <si>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</si>
  <si>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</si>
  <si>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</si>
  <si>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</si>
  <si>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</si>
  <si>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</si>
  <si>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</si>
  <si>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</si>
  <si>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</si>
  <si>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</si>
  <si>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</si>
  <si>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</si>
  <si>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</si>
  <si>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</si>
  <si>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</si>
  <si>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</si>
  <si>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</si>
  <si>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</si>
  <si>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</si>
  <si>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</si>
  <si>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</si>
  <si>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</si>
  <si>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</si>
  <si>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</si>
  <si>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</si>
  <si>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</si>
  <si>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</si>
  <si>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</si>
  <si>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</si>
  <si>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</si>
  <si>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</si>
  <si>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</si>
  <si>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</si>
  <si>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</si>
  <si>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</si>
  <si>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</si>
  <si>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</si>
  <si>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</si>
  <si>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</si>
  <si>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</si>
  <si>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</si>
  <si>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</si>
  <si>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</si>
  <si>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</si>
  <si>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</si>
  <si>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</si>
  <si>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</si>
  <si>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</si>
  <si>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</si>
  <si>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</si>
  <si>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</si>
  <si>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</si>
  <si>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</si>
  <si>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</si>
  <si>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</si>
  <si>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</si>
  <si>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</si>
  <si>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</si>
  <si>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</si>
  <si>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</si>
  <si>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</si>
  <si>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</si>
  <si>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</si>
  <si>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</si>
  <si>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</si>
  <si>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</si>
  <si>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</si>
  <si>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</si>
  <si>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</si>
  <si>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</si>
  <si>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</si>
  <si>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</si>
  <si>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</si>
  <si>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</si>
  <si>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</si>
  <si>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</si>
  <si>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</si>
  <si>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</si>
  <si>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</si>
  <si>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</si>
  <si>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</si>
  <si>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</si>
  <si>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</si>
  <si>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</si>
  <si>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</si>
  <si>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</si>
  <si>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</si>
  <si>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</si>
  <si>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</si>
  <si>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</si>
  <si>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</si>
  <si>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</si>
  <si>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</si>
  <si>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</si>
  <si>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</si>
  <si>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</si>
  <si>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</si>
  <si>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</si>
  <si>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</si>
  <si>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</si>
  <si>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</si>
  <si>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</si>
  <si>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</si>
  <si>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</si>
  <si>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</si>
  <si>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</si>
  <si>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</si>
  <si>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</si>
  <si>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</si>
  <si>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</si>
  <si>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</si>
  <si>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</si>
  <si>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</si>
  <si>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</si>
  <si>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</si>
  <si>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</si>
  <si>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</si>
  <si>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</si>
  <si>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</si>
  <si>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</si>
  <si>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</si>
  <si>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</si>
  <si>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</si>
  <si>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</si>
  <si>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</si>
  <si>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</si>
  <si>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</si>
  <si>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</si>
  <si>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</si>
  <si>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</si>
  <si>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</si>
  <si>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</si>
  <si>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</si>
  <si>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</si>
  <si>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</si>
  <si>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</si>
  <si>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</si>
  <si>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</si>
  <si>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</si>
  <si>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</si>
  <si>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</si>
  <si>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</si>
  <si>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</si>
  <si>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</si>
  <si>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</si>
  <si>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</si>
  <si>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</si>
  <si>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</si>
  <si>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</si>
  <si>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</si>
  <si>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</si>
  <si>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</si>
  <si>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</si>
  <si>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</si>
  <si>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</si>
  <si>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</si>
  <si>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</si>
  <si>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</si>
  <si>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</si>
  <si>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</si>
  <si>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</si>
  <si>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</si>
  <si>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</si>
  <si>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</si>
  <si>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</si>
  <si>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</si>
  <si>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</si>
  <si>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</si>
  <si>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</si>
  <si>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</si>
  <si>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</si>
  <si>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</si>
  <si>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</si>
  <si>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</si>
  <si>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</si>
  <si>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</si>
  <si>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</si>
  <si>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</si>
  <si>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</si>
  <si>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</si>
  <si>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</si>
  <si>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</si>
  <si>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</si>
  <si>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</si>
  <si>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</si>
  <si>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</si>
  <si>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</si>
  <si>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</si>
  <si>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</si>
  <si>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</si>
  <si>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</si>
  <si>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</si>
  <si>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</si>
  <si>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</si>
  <si>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</si>
  <si>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</si>
  <si>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</si>
  <si>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</si>
  <si>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</si>
  <si>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</si>
  <si>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</si>
  <si>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</si>
  <si>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</si>
  <si>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</si>
  <si>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</si>
  <si>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</si>
  <si>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</si>
  <si>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</si>
  <si>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</si>
  <si>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</si>
  <si>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</si>
  <si>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</si>
  <si>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</si>
  <si>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</si>
  <si>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</si>
  <si>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</si>
  <si>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</si>
  <si>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</si>
  <si>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</si>
  <si>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</si>
  <si>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</si>
  <si>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</si>
  <si>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</si>
  <si>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</si>
  <si>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</si>
  <si>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</si>
  <si>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</si>
  <si>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</si>
  <si>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</si>
  <si>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</si>
  <si>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</si>
  <si>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</si>
  <si>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</si>
  <si>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</si>
  <si>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</si>
  <si>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</si>
  <si>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</si>
  <si>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</si>
  <si>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</si>
  <si>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</si>
  <si>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</si>
  <si>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</si>
  <si>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</si>
  <si>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</si>
  <si>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</si>
  <si>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</si>
  <si>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</si>
  <si>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</si>
  <si>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</si>
  <si>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</si>
  <si>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</si>
  <si>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</si>
  <si>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</si>
  <si>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</si>
  <si>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</si>
  <si>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</si>
  <si>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</si>
  <si>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</si>
  <si>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</si>
  <si>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</si>
  <si>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</si>
  <si>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</si>
  <si>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</si>
  <si>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</si>
  <si>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</si>
  <si>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</si>
  <si>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</si>
  <si>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</si>
  <si>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</si>
  <si>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</si>
  <si>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</si>
  <si>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</si>
  <si>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</si>
  <si>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</si>
  <si>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</si>
  <si>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</si>
  <si>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</si>
  <si>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</si>
  <si>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</si>
  <si>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</si>
  <si>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</si>
  <si>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</si>
  <si>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</si>
  <si>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</si>
  <si>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</si>
  <si>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</si>
  <si>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</si>
  <si>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</si>
  <si>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</si>
  <si>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</si>
  <si>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</si>
  <si>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</si>
  <si>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</si>
  <si>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</si>
  <si>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</si>
  <si>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</si>
  <si>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</si>
  <si>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</si>
  <si>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</si>
  <si>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</si>
  <si>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</si>
  <si>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</si>
  <si>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</si>
  <si>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</si>
  <si>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</si>
  <si>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</si>
  <si>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</si>
  <si>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</si>
  <si>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</si>
  <si>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</si>
  <si>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</si>
  <si>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</si>
  <si>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</si>
  <si>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</si>
  <si>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</si>
  <si>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</si>
  <si>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</si>
  <si>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</si>
  <si>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</si>
  <si>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</si>
  <si>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</si>
  <si>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</si>
  <si>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</si>
  <si>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</si>
  <si>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</si>
  <si>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</si>
  <si>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</si>
  <si>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</si>
  <si>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</si>
  <si>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</si>
  <si>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</si>
  <si>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</si>
  <si>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</si>
  <si>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</si>
  <si>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</si>
  <si>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</si>
  <si>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</si>
  <si>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</si>
  <si>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</si>
  <si>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</si>
  <si>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</si>
  <si>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</si>
  <si>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</si>
  <si>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</si>
  <si>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</si>
  <si>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</si>
  <si>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</si>
  <si>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</si>
  <si>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</si>
  <si>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</si>
  <si>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</si>
  <si>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</si>
  <si>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</si>
  <si>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</si>
  <si>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</si>
  <si>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</si>
  <si>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</si>
  <si>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</si>
  <si>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</si>
  <si>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</si>
  <si>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</si>
  <si>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</si>
  <si>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</si>
  <si>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</si>
  <si>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</si>
  <si>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</si>
  <si>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</si>
  <si>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</si>
  <si>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</si>
  <si>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</si>
  <si>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</si>
  <si>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</si>
  <si>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</si>
  <si>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</si>
  <si>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</si>
  <si>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</si>
  <si>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</si>
  <si>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</si>
  <si>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</si>
  <si>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</si>
  <si>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</si>
  <si>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</si>
  <si>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</si>
  <si>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</si>
  <si>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</si>
  <si>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</si>
  <si>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</si>
  <si>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</si>
  <si>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</si>
  <si>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</si>
  <si>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</si>
  <si>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</si>
  <si>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</si>
  <si>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</si>
  <si>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</si>
  <si>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</si>
  <si>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</si>
  <si>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</si>
  <si>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</si>
  <si>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</si>
  <si>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</si>
  <si>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</si>
  <si>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</si>
  <si>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</si>
  <si>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</si>
  <si>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</si>
  <si>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</si>
  <si>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</si>
  <si>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</si>
  <si>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</si>
  <si>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</si>
  <si>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</si>
  <si>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</si>
  <si>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</si>
  <si>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</si>
  <si>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</si>
  <si>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</si>
  <si>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</si>
  <si>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</si>
  <si>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</si>
  <si>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</si>
  <si>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</si>
  <si>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</si>
  <si>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</si>
  <si>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</si>
  <si>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</si>
  <si>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</si>
  <si>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</si>
  <si>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</si>
  <si>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</si>
  <si>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</si>
  <si>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</si>
  <si>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</si>
  <si>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</si>
  <si>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</si>
  <si>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</si>
  <si>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</si>
  <si>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</si>
  <si>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</si>
  <si>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</si>
  <si>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</si>
  <si>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</si>
  <si>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</si>
  <si>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</si>
  <si>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</si>
  <si>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</si>
  <si>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</si>
  <si>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</si>
  <si>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</si>
  <si>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</si>
  <si>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</si>
  <si>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</si>
  <si>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</si>
  <si>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</si>
  <si>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</si>
  <si>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</si>
  <si>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</si>
  <si>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</si>
  <si>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</si>
  <si>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</si>
  <si>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</si>
  <si>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</si>
  <si>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</si>
  <si>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</si>
  <si>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</si>
  <si>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</si>
  <si>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</si>
  <si>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</si>
  <si>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</si>
  <si>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</si>
  <si>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</si>
  <si>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</si>
  <si>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</si>
  <si>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</si>
  <si>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</si>
  <si>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</si>
  <si>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</si>
  <si>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</si>
  <si>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</si>
  <si>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</si>
  <si>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</si>
  <si>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</si>
  <si>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</si>
  <si>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</si>
  <si>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</si>
  <si>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</si>
  <si>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</si>
  <si>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</si>
  <si>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</si>
  <si>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</si>
  <si>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</si>
  <si>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</si>
  <si>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</si>
  <si>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</si>
  <si>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</si>
  <si>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</si>
  <si>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</si>
  <si>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</si>
  <si>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</si>
  <si>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</si>
  <si>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</si>
  <si>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</si>
  <si>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</si>
  <si>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</si>
  <si>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</si>
  <si>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</si>
  <si>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</si>
  <si>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</si>
  <si>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</si>
  <si>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</si>
  <si>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</si>
  <si>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</si>
  <si>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</si>
  <si>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</si>
  <si>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</si>
  <si>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</si>
  <si>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</si>
  <si>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</si>
  <si>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</si>
  <si>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</si>
  <si>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</si>
  <si>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</si>
  <si>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</si>
  <si>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</si>
  <si>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</si>
  <si>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</si>
  <si>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</si>
  <si>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</si>
  <si>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</si>
  <si>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</si>
  <si>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</si>
  <si>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</si>
  <si>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</si>
  <si>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</si>
  <si>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</si>
  <si>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</si>
  <si>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</si>
  <si>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</si>
  <si>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</si>
  <si>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</si>
  <si>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</si>
  <si>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</si>
  <si>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</si>
  <si>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</si>
  <si>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</si>
  <si>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</si>
  <si>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</si>
  <si>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</si>
  <si>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</si>
  <si>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</si>
  <si>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</si>
  <si>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</si>
  <si>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</si>
  <si>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</si>
  <si>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</si>
  <si>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</si>
  <si>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</si>
  <si>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</si>
  <si>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</si>
  <si>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</si>
  <si>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</si>
  <si>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</si>
  <si>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</si>
  <si>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</si>
  <si>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</si>
  <si>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</si>
  <si>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</si>
  <si>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</si>
  <si>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</si>
  <si>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</si>
  <si>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</si>
  <si>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</si>
  <si>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</si>
  <si>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</si>
  <si>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</si>
  <si>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</si>
  <si>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</si>
  <si>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</si>
  <si>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</si>
  <si>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</si>
  <si>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</si>
  <si>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</si>
  <si>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</si>
  <si>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</si>
  <si>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</si>
  <si>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</si>
  <si>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</si>
  <si>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</si>
  <si>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</si>
  <si>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</si>
  <si>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</si>
  <si>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</si>
  <si>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</si>
  <si>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</si>
  <si>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</si>
  <si>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</si>
  <si>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</si>
  <si>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</si>
  <si>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</si>
  <si>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</si>
  <si>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</si>
  <si>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</si>
  <si>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</si>
  <si>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</si>
  <si>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</si>
  <si>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</si>
  <si>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</si>
  <si>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</si>
  <si>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</si>
  <si>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</si>
  <si>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</si>
  <si>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</si>
  <si>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</si>
  <si>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</si>
  <si>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</si>
  <si>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</si>
  <si>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</si>
  <si>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</si>
  <si>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</si>
  <si>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</si>
  <si>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</si>
  <si>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</si>
  <si>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</si>
  <si>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</si>
  <si>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</si>
  <si>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</si>
  <si>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</si>
  <si>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</si>
  <si>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</si>
  <si>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</si>
  <si>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</si>
  <si>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</si>
  <si>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</si>
  <si>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</si>
  <si>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</si>
  <si>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</si>
  <si>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</si>
  <si>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</si>
  <si>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</si>
  <si>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</si>
  <si>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</si>
  <si>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</si>
  <si>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</si>
  <si>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</si>
  <si>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</si>
  <si>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</si>
  <si>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</si>
  <si>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</si>
  <si>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</si>
  <si>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</si>
  <si>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</si>
  <si>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</si>
  <si>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</si>
  <si>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</si>
  <si>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</si>
  <si>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</si>
  <si>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</si>
  <si>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</si>
  <si>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</si>
  <si>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</si>
  <si>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</si>
  <si>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</si>
  <si>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</si>
  <si>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</si>
  <si>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</si>
  <si>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</si>
  <si>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</si>
  <si>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</si>
  <si>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</si>
  <si>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</si>
  <si>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</si>
  <si>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</si>
  <si>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</si>
  <si>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</si>
  <si>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</si>
  <si>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</si>
  <si>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</si>
  <si>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</si>
  <si>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</si>
  <si>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</si>
  <si>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</si>
  <si>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</si>
  <si>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</si>
  <si>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</si>
  <si>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</si>
  <si>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</si>
  <si>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</si>
  <si>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</si>
  <si>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</si>
  <si>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</si>
  <si>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</si>
  <si>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</si>
  <si>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</si>
  <si>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</si>
  <si>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</si>
  <si>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</si>
  <si>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</si>
  <si>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</si>
  <si>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</si>
  <si>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</si>
  <si>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</si>
  <si>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</si>
  <si>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</si>
  <si>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</si>
  <si>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</si>
  <si>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</si>
  <si>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</si>
  <si>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</si>
  <si>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</si>
  <si>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</si>
  <si>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</si>
  <si>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</si>
  <si>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</si>
  <si>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</si>
  <si>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</si>
  <si>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</si>
  <si>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</si>
  <si>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</si>
  <si>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</si>
  <si>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</si>
  <si>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</si>
  <si>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</si>
  <si>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</si>
  <si>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</si>
  <si>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</si>
  <si>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</si>
  <si>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</si>
  <si>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</si>
  <si>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</si>
  <si>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</si>
  <si>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</si>
  <si>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</si>
  <si>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</si>
  <si>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</si>
  <si>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</si>
  <si>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</si>
  <si>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</si>
  <si>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</si>
  <si>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</si>
  <si>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</si>
  <si>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</si>
  <si>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</si>
  <si>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</si>
  <si>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</si>
  <si>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</si>
  <si>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</si>
  <si>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</si>
  <si>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</si>
  <si>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</si>
  <si>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</si>
  <si>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</si>
  <si>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</si>
  <si>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</si>
  <si>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</si>
  <si>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</si>
  <si>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</si>
  <si>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</si>
  <si>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</si>
  <si>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</si>
  <si>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</si>
  <si>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</si>
  <si>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</si>
  <si>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</si>
  <si>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</si>
  <si>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</si>
  <si>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</si>
  <si>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</si>
  <si>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</si>
  <si>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</si>
  <si>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</si>
  <si>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</si>
  <si>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</si>
  <si>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</si>
  <si>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</si>
  <si>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</si>
  <si>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</si>
  <si>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</si>
  <si>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</si>
  <si>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</si>
  <si>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</si>
  <si>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</si>
  <si>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</si>
  <si>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</si>
  <si>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</si>
  <si>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</si>
  <si>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</si>
  <si>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</si>
  <si>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</si>
  <si>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</si>
  <si>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</si>
  <si>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</si>
  <si>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</si>
  <si>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</si>
  <si>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</si>
  <si>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</si>
  <si>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</si>
  <si>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</si>
  <si>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</si>
  <si>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</si>
  <si>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</si>
  <si>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</si>
  <si>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</si>
  <si>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</si>
  <si>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</si>
  <si>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</si>
  <si>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</si>
  <si>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</si>
  <si>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</si>
  <si>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</si>
  <si>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</si>
  <si>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</si>
  <si>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</si>
  <si>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</si>
  <si>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</si>
  <si>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</si>
  <si>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</si>
  <si>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</si>
  <si>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</si>
  <si>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</si>
  <si>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</si>
  <si>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</si>
  <si>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</si>
  <si>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</si>
  <si>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</si>
  <si>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</si>
  <si>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</si>
  <si>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</si>
  <si>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</si>
  <si>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</si>
  <si>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</si>
  <si>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</si>
  <si>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</si>
  <si>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</si>
  <si>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</si>
  <si>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</si>
  <si>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</si>
  <si>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</si>
  <si>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</si>
  <si>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</si>
  <si>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</si>
  <si>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</si>
  <si>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</si>
  <si>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</si>
  <si>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</si>
  <si>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</si>
  <si>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</si>
  <si>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</si>
  <si>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</si>
  <si>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</si>
  <si>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</si>
  <si>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</si>
  <si>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</si>
  <si>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</si>
  <si>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</si>
  <si>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</si>
  <si>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</si>
  <si>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</si>
  <si>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</si>
  <si>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</si>
  <si>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</si>
  <si>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</si>
  <si>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</si>
  <si>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</si>
  <si>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</si>
  <si>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</si>
  <si>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</si>
  <si>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</si>
  <si>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</si>
  <si>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</si>
  <si>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</si>
  <si>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</si>
  <si>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</si>
  <si>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</si>
  <si>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</si>
  <si>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</si>
  <si>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</si>
  <si>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</si>
  <si>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</si>
  <si>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</si>
  <si>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</si>
  <si>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</si>
  <si>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</si>
  <si>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</si>
  <si>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</si>
  <si>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</si>
  <si>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</si>
  <si>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</si>
  <si>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</si>
  <si>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</si>
  <si>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</si>
  <si>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</si>
  <si>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</si>
  <si>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</si>
  <si>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</si>
  <si>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</si>
  <si>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</si>
  <si>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</si>
  <si>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</si>
  <si>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</si>
  <si>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</si>
  <si>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</si>
  <si>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</si>
  <si>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</si>
  <si>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</si>
  <si>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</si>
  <si>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</si>
  <si>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</si>
  <si>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</si>
  <si>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</si>
  <si>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</si>
  <si>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</si>
  <si>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</si>
  <si>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</si>
  <si>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</si>
  <si>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</si>
  <si>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</si>
  <si>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</si>
  <si>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</si>
  <si>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</si>
  <si>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</si>
  <si>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</si>
  <si>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</si>
  <si>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</si>
  <si>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</si>
  <si>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</si>
  <si>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</si>
  <si>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</si>
  <si>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</si>
  <si>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</si>
  <si>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</si>
  <si>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</si>
  <si>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</si>
  <si>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</si>
  <si>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</si>
  <si>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</si>
  <si>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</si>
  <si>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</si>
  <si>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</si>
  <si>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</si>
  <si>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</si>
  <si>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</si>
  <si>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</si>
  <si>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</si>
  <si>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</si>
  <si>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</si>
  <si>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</si>
  <si>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</si>
  <si>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</si>
  <si>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</si>
  <si>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</si>
  <si>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</si>
  <si>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</si>
  <si>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</si>
  <si>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</si>
  <si>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</si>
  <si>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</si>
  <si>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</si>
  <si>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</si>
  <si>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</si>
  <si>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</si>
  <si>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</si>
  <si>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</si>
  <si>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</si>
  <si>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</si>
  <si>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</si>
  <si>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</si>
  <si>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</si>
  <si>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</si>
  <si>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</si>
  <si>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</si>
  <si>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</si>
  <si>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</si>
  <si>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</si>
  <si>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</si>
  <si>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</si>
  <si>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</si>
  <si>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</si>
  <si>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</si>
  <si>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</si>
  <si>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</si>
  <si>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</si>
  <si>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</si>
  <si>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</si>
  <si>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</si>
  <si>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</si>
  <si>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</si>
  <si>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</si>
  <si>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</si>
  <si>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</si>
  <si>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</si>
  <si>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</si>
  <si>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</si>
  <si>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</si>
  <si>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</si>
  <si>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</si>
  <si>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</si>
  <si>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</si>
  <si>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</si>
  <si>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</si>
  <si>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</si>
  <si>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</si>
  <si>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</si>
  <si>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</si>
  <si>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</si>
  <si>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</si>
  <si>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</si>
  <si>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</si>
  <si>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</si>
  <si>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</si>
  <si>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</si>
  <si>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</si>
  <si>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</si>
  <si>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</si>
  <si>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</si>
  <si>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</si>
  <si>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</si>
  <si>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</si>
  <si>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</si>
  <si>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</si>
  <si>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</si>
  <si>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</si>
  <si>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</si>
  <si>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</si>
  <si>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</si>
  <si>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</si>
  <si>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</si>
  <si>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</si>
  <si>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</si>
  <si>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</si>
  <si>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</si>
  <si>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</si>
  <si>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</si>
  <si>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</si>
  <si>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</si>
  <si>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</si>
  <si>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</si>
  <si>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</si>
  <si>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</si>
  <si>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</si>
  <si>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</si>
  <si>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</si>
  <si>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</si>
  <si>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</si>
  <si>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</si>
  <si>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</si>
  <si>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</si>
  <si>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</si>
  <si>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</si>
  <si>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</si>
  <si>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</si>
  <si>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</si>
  <si>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</si>
  <si>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</si>
  <si>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</si>
  <si>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</si>
  <si>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</si>
  <si>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</si>
  <si>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</si>
  <si>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</si>
  <si>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</si>
  <si>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</si>
  <si>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</si>
  <si>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</si>
  <si>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</si>
  <si>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</si>
  <si>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</si>
  <si>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</si>
  <si>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</si>
  <si>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</si>
  <si>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</si>
  <si>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</si>
  <si>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</si>
  <si>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</si>
  <si>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</si>
  <si>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</si>
  <si>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</si>
  <si>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</si>
  <si>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</si>
  <si>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</si>
  <si>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</si>
  <si>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</si>
  <si>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</si>
  <si>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</si>
  <si>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</si>
  <si>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</si>
  <si>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</si>
  <si>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</si>
  <si>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</si>
  <si>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</si>
  <si>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</si>
  <si>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</si>
  <si>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</si>
  <si>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</si>
  <si>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</si>
  <si>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</si>
  <si>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</si>
  <si>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</si>
  <si>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</si>
  <si>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</si>
  <si>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</si>
  <si>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</si>
  <si>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</si>
  <si>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</si>
  <si>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</si>
  <si>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</si>
  <si>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</si>
  <si>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</si>
  <si>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</si>
  <si>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</si>
  <si>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</si>
  <si>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</si>
  <si>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</si>
  <si>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</si>
  <si>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</si>
  <si>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</si>
  <si>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</si>
  <si>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</si>
  <si>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</si>
  <si>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</si>
  <si>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</si>
  <si>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</si>
  <si>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</si>
  <si>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</si>
  <si>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</si>
  <si>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</si>
  <si>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</si>
  <si>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</si>
  <si>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</si>
  <si>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</si>
  <si>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</si>
  <si>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</si>
  <si>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</si>
  <si>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</si>
  <si>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</si>
  <si>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</si>
  <si>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</si>
  <si>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</si>
  <si>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</si>
  <si>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</si>
  <si>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</si>
  <si>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</si>
  <si>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</si>
  <si>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</si>
  <si>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</si>
  <si>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</si>
  <si>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</si>
  <si>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</si>
  <si>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</si>
  <si>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</si>
  <si>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</si>
  <si>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</si>
  <si>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</si>
  <si>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</si>
  <si>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</si>
  <si>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</si>
  <si>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</si>
  <si>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</si>
  <si>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</si>
  <si>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</si>
  <si>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</si>
  <si>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</si>
  <si>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</si>
  <si>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</si>
  <si>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</si>
  <si>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</si>
  <si>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</si>
  <si>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</si>
  <si>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</si>
  <si>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</si>
  <si>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</si>
  <si>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</si>
  <si>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</si>
  <si>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</si>
  <si>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</si>
  <si>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</si>
  <si>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</si>
  <si>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</si>
  <si>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</si>
  <si>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</si>
  <si>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</si>
  <si>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</si>
  <si>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</si>
  <si>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</si>
  <si>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</si>
  <si>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</si>
  <si>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</si>
  <si>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</si>
  <si>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</si>
  <si>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</si>
  <si>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</si>
  <si>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</si>
  <si>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</si>
  <si>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</si>
  <si>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</si>
  <si>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</si>
  <si>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</si>
  <si>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</si>
  <si>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</si>
  <si>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</si>
  <si>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</si>
  <si>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</si>
  <si>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</si>
  <si>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</si>
  <si>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</si>
  <si>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</si>
  <si>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</si>
  <si>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</si>
  <si>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</si>
  <si>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</si>
  <si>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</si>
  <si>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</si>
  <si>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</si>
  <si>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</si>
  <si>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</si>
  <si>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</si>
  <si>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</si>
  <si>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</si>
  <si>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</si>
  <si>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</si>
  <si>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</si>
  <si>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</si>
  <si>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</si>
  <si>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</si>
  <si>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</si>
  <si>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</si>
  <si>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</si>
  <si>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</si>
  <si>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</si>
  <si>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</si>
  <si>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</si>
  <si>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</si>
  <si>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</si>
  <si>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</si>
  <si>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</si>
  <si>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</si>
  <si>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</si>
  <si>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</si>
  <si>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</si>
  <si>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</si>
  <si>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</si>
  <si>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</si>
  <si>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</si>
  <si>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</si>
  <si>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</si>
  <si>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</si>
  <si>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</si>
  <si>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</si>
  <si>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</si>
  <si>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</si>
  <si>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</si>
  <si>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</si>
  <si>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</si>
  <si>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</si>
  <si>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</si>
  <si>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</si>
  <si>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</si>
  <si>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</si>
  <si>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</si>
  <si>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</si>
  <si>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</si>
  <si>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</si>
  <si>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</si>
  <si>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</si>
  <si>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</si>
  <si>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</si>
  <si>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</si>
  <si>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</si>
  <si>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</si>
  <si>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</si>
  <si>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</si>
  <si>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</si>
  <si>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</si>
  <si>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</si>
  <si>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</si>
  <si>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</si>
  <si>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</si>
  <si>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</si>
  <si>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</si>
  <si>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</si>
  <si>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</si>
  <si>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</si>
  <si>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</si>
  <si>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</si>
  <si>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</si>
  <si>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</si>
  <si>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</si>
  <si>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</si>
  <si>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</si>
  <si>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</si>
  <si>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</si>
  <si>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</si>
  <si>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</si>
  <si>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</si>
  <si>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</si>
  <si>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</si>
  <si>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</si>
  <si>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</si>
  <si>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</si>
  <si>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</si>
  <si>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</si>
  <si>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</si>
  <si>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</si>
  <si>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</si>
  <si>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</si>
  <si>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</si>
  <si>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</si>
  <si>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</si>
  <si>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</si>
  <si>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</si>
  <si>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</si>
  <si>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</si>
  <si>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</si>
  <si>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</si>
  <si>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</si>
  <si>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</si>
  <si>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</si>
  <si>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</si>
  <si>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</si>
  <si>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</si>
  <si>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</si>
  <si>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</si>
  <si>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</si>
  <si>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</si>
  <si>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</si>
  <si>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</si>
  <si>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</si>
  <si>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</si>
  <si>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</si>
  <si>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</si>
  <si>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</si>
  <si>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</si>
  <si>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</si>
  <si>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</si>
  <si>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</si>
  <si>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</si>
  <si>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</si>
  <si>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</si>
  <si>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</si>
  <si>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</si>
  <si>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</si>
  <si>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</si>
  <si>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</si>
  <si>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</si>
  <si>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</si>
  <si>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</si>
  <si>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</si>
  <si>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</si>
  <si>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</si>
  <si>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</si>
  <si>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</si>
  <si>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</si>
  <si>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</si>
  <si>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</si>
  <si>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</si>
  <si>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</si>
  <si>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</si>
  <si>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</si>
  <si>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</si>
  <si>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</si>
  <si>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</si>
  <si>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</si>
  <si>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</si>
  <si>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</si>
  <si>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</si>
  <si>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</si>
  <si>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</si>
  <si>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</si>
  <si>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</si>
  <si>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</si>
  <si>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</si>
  <si>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</si>
  <si>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</si>
  <si>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</si>
  <si>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</si>
  <si>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</si>
  <si>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</si>
  <si>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</si>
  <si>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</si>
  <si>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</si>
  <si>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</si>
  <si>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</si>
  <si>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</si>
  <si>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</si>
  <si>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</si>
  <si>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</si>
  <si>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</si>
  <si>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</si>
  <si>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</si>
  <si>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</si>
  <si>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</si>
  <si>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</si>
  <si>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</si>
  <si>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</si>
  <si>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</si>
  <si>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</si>
  <si>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</si>
  <si>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</si>
  <si>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</si>
  <si>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</si>
  <si>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</si>
  <si>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</si>
  <si>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</si>
  <si>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</si>
  <si>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</si>
  <si>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</si>
  <si>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</si>
  <si>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</si>
  <si>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</si>
  <si>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</si>
  <si>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</si>
  <si>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</si>
  <si>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</si>
  <si>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</si>
  <si>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</si>
  <si>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</si>
  <si>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</si>
  <si>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</si>
  <si>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</si>
  <si>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</si>
  <si>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</si>
  <si>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</si>
  <si>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</si>
  <si>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</si>
  <si>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</si>
  <si>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</si>
  <si>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</si>
  <si>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</si>
  <si>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</si>
  <si>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</si>
  <si>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</si>
  <si>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</si>
  <si>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</si>
  <si>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</si>
  <si>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</si>
  <si>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</si>
  <si>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</si>
  <si>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</si>
  <si>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</si>
  <si>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</si>
  <si>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</si>
  <si>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</si>
  <si>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</si>
  <si>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</si>
  <si>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</si>
  <si>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</si>
  <si>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</si>
  <si>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</si>
  <si>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</si>
  <si>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</si>
  <si>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</si>
  <si>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</si>
  <si>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</si>
  <si>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</si>
  <si>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</si>
  <si>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</si>
  <si>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</si>
  <si>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</si>
  <si>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</si>
  <si>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</si>
  <si>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</si>
  <si>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</si>
  <si>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</si>
  <si>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</si>
  <si>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</si>
  <si>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</si>
  <si>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</si>
  <si>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</si>
  <si>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</si>
  <si>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</si>
  <si>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</si>
  <si>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</si>
  <si>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</si>
  <si>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</si>
  <si>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</si>
  <si>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</si>
  <si>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</si>
  <si>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</si>
  <si>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</si>
  <si>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</si>
  <si>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</si>
  <si>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</si>
  <si>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</si>
  <si>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</si>
  <si>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</si>
  <si>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</si>
  <si>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</si>
  <si>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</si>
  <si>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</si>
  <si>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</si>
  <si>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</si>
  <si>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</si>
  <si>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</si>
  <si>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</si>
  <si>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</si>
  <si>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</si>
  <si>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</si>
  <si>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</si>
  <si>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</si>
  <si>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</si>
  <si>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</si>
  <si>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</si>
  <si>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</si>
  <si>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</si>
  <si>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</si>
  <si>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</si>
  <si>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</si>
  <si>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</si>
  <si>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</si>
  <si>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</si>
  <si>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</si>
  <si>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</si>
  <si>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</si>
  <si>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</si>
  <si>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</si>
  <si>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</si>
  <si>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</si>
  <si>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</si>
  <si>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</si>
  <si>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</si>
  <si>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</si>
  <si>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</si>
  <si>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</si>
  <si>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</si>
  <si>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</si>
  <si>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</si>
  <si>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</si>
  <si>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</si>
  <si>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</si>
  <si>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</si>
  <si>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</si>
  <si>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</si>
  <si>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</si>
  <si>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</si>
  <si>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</si>
  <si>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</si>
  <si>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</si>
  <si>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</si>
  <si>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</si>
  <si>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</si>
  <si>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</si>
  <si>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</si>
  <si>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</si>
  <si>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</si>
  <si>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</si>
  <si>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</si>
  <si>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</si>
  <si>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</si>
  <si>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</si>
  <si>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</si>
  <si>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</si>
  <si>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</si>
  <si>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</si>
  <si>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</si>
  <si>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</si>
  <si>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</si>
  <si>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</si>
  <si>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</si>
  <si>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</si>
  <si>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</si>
  <si>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</si>
  <si>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</si>
  <si>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</si>
  <si>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</si>
  <si>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</si>
  <si>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</si>
  <si>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</si>
  <si>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</si>
  <si>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</si>
  <si>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</si>
  <si>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</si>
  <si>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</si>
  <si>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</si>
  <si>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</si>
  <si>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</si>
  <si>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</si>
  <si>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</si>
  <si>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</si>
  <si>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</si>
  <si>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</si>
  <si>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</si>
  <si>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</si>
  <si>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</si>
  <si>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</si>
  <si>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</si>
  <si>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</si>
  <si>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</si>
  <si>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</si>
  <si>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</si>
  <si>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</si>
  <si>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</si>
  <si>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</si>
  <si>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</si>
  <si>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</si>
  <si>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</si>
  <si>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</si>
  <si>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</si>
  <si>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</si>
  <si>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</si>
  <si>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</si>
  <si>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</si>
  <si>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</si>
  <si>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</si>
  <si>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</si>
  <si>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</si>
  <si>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</si>
  <si>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</si>
  <si>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</si>
  <si>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</si>
  <si>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</si>
  <si>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</si>
  <si>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</si>
  <si>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</si>
  <si>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</si>
  <si>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</si>
  <si>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</si>
  <si>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</si>
  <si>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</si>
  <si>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</si>
  <si>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</si>
  <si>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</si>
  <si>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</si>
  <si>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</si>
  <si>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</si>
  <si>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</si>
  <si>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</si>
  <si>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</si>
  <si>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</si>
  <si>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</si>
  <si>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</si>
  <si>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</si>
  <si>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</si>
  <si>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</si>
  <si>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</si>
  <si>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</si>
  <si>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</si>
  <si>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</si>
  <si>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</si>
  <si>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</si>
  <si>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</si>
  <si>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</si>
  <si>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</si>
  <si>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</si>
  <si>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</si>
  <si>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</si>
  <si>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</si>
  <si>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</si>
  <si>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</si>
  <si>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</si>
  <si>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</si>
  <si>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</si>
  <si>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</si>
  <si>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</si>
  <si>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</si>
  <si>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</si>
  <si>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</si>
  <si>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</si>
  <si>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</si>
  <si>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</si>
  <si>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</si>
  <si>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</si>
  <si>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</si>
  <si>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</si>
  <si>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</si>
  <si>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</si>
  <si>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</si>
  <si>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</si>
  <si>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</si>
  <si>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</si>
  <si>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</si>
  <si>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</si>
  <si>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</si>
  <si>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</si>
  <si>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</si>
  <si>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</si>
  <si>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</si>
  <si>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</si>
  <si>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</si>
  <si>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</si>
  <si>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</si>
  <si>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</si>
  <si>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</si>
  <si>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</si>
  <si>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</si>
  <si>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</si>
  <si>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</si>
  <si>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</si>
  <si>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</si>
  <si>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</si>
  <si>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</si>
  <si>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</si>
  <si>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</si>
  <si>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</si>
  <si>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</si>
  <si>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</si>
  <si>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</si>
  <si>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</si>
  <si>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</si>
  <si>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</si>
  <si>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</si>
  <si>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</si>
  <si>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</si>
  <si>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</si>
  <si>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</si>
  <si>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</si>
  <si>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</si>
  <si>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</si>
  <si>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</si>
  <si>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</si>
  <si>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</si>
  <si>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</si>
  <si>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</si>
  <si>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</si>
  <si>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</si>
  <si>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</si>
  <si>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</si>
  <si>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</si>
  <si>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</si>
  <si>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</si>
  <si>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</si>
  <si>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</si>
  <si>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</si>
  <si>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</si>
  <si>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</si>
  <si>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</si>
  <si>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</si>
  <si>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</si>
  <si>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</si>
  <si>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</si>
  <si>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</si>
  <si>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</si>
  <si>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</si>
  <si>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</si>
  <si>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</si>
  <si>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</si>
  <si>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</si>
  <si>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</si>
  <si>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</si>
  <si>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</si>
  <si>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</si>
  <si>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</si>
  <si>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</si>
  <si>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</si>
  <si>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</si>
  <si>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</si>
  <si>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</si>
  <si>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</si>
  <si>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</si>
  <si>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</si>
  <si>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</si>
  <si>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</si>
  <si>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</si>
  <si>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</si>
  <si>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</si>
  <si>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</si>
  <si>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</si>
  <si>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</si>
  <si>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</si>
  <si>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</si>
  <si>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</si>
  <si>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</si>
  <si>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</si>
  <si>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</si>
  <si>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</si>
  <si>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</si>
  <si>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</si>
  <si>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</si>
  <si>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</si>
  <si>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</si>
  <si>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</si>
  <si>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</si>
  <si>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</si>
  <si>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</si>
  <si>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</si>
  <si>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</si>
  <si>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</si>
  <si>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</si>
  <si>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</si>
  <si>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</si>
  <si>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</si>
  <si>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</si>
  <si>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</si>
  <si>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</si>
  <si>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</si>
  <si>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</si>
  <si>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</si>
  <si>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</si>
  <si>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</si>
  <si>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</si>
  <si>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</si>
  <si>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</si>
  <si>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</si>
  <si>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</si>
  <si>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</si>
  <si>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</si>
  <si>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</si>
  <si>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</si>
  <si>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</si>
  <si>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</si>
  <si>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</si>
  <si>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</si>
  <si>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</si>
  <si>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</si>
  <si>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</si>
  <si>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</si>
  <si>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</si>
  <si>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</si>
  <si>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</si>
  <si>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</si>
  <si>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</si>
  <si>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</si>
  <si>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</si>
  <si>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</si>
  <si>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</si>
  <si>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</si>
  <si>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</si>
  <si>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</si>
  <si>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</si>
  <si>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</si>
  <si>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</si>
  <si>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</si>
  <si>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</si>
  <si>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</si>
  <si>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</si>
  <si>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</si>
  <si>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</si>
  <si>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</si>
  <si>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</si>
  <si>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</si>
  <si>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</si>
  <si>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</si>
  <si>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</si>
  <si>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</si>
  <si>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</si>
  <si>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</si>
  <si>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</si>
  <si>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</si>
  <si>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</si>
  <si>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</si>
  <si>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</si>
  <si>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</si>
  <si>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</si>
  <si>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</si>
  <si>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</si>
  <si>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</si>
  <si>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</si>
  <si>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</si>
  <si>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</si>
  <si>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</si>
  <si>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</si>
  <si>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</si>
  <si>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</si>
  <si>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</si>
  <si>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</si>
  <si>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</si>
  <si>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</si>
  <si>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</si>
  <si>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</si>
  <si>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</si>
  <si>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</si>
  <si>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</si>
  <si>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</si>
  <si>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</si>
  <si>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</si>
  <si>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</si>
  <si>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</si>
  <si>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</si>
  <si>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</si>
  <si>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</si>
  <si>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</si>
  <si>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</si>
  <si>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</si>
  <si>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</si>
  <si>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</si>
  <si>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</si>
  <si>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</si>
  <si>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</si>
  <si>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</si>
  <si>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</si>
  <si>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</si>
  <si>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</si>
  <si>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</si>
  <si>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</si>
  <si>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</si>
  <si>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</si>
  <si>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</si>
  <si>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</si>
  <si>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</si>
  <si>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</si>
  <si>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</si>
  <si>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</si>
  <si>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</si>
  <si>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</si>
  <si>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</si>
  <si>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</si>
  <si>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</si>
  <si>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</si>
  <si>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</si>
  <si>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</si>
  <si>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</si>
  <si>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</si>
  <si>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</si>
  <si>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</si>
  <si>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</si>
  <si>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</si>
  <si>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</si>
  <si>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</si>
  <si>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</si>
  <si>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</si>
  <si>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</si>
  <si>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</si>
  <si>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</si>
  <si>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</si>
  <si>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</si>
  <si>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</si>
  <si>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</si>
  <si>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</si>
  <si>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</si>
  <si>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</si>
  <si>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</si>
  <si>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</si>
  <si>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</si>
  <si>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</si>
  <si>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</si>
  <si>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</si>
  <si>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</si>
  <si>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</si>
  <si>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</si>
  <si>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</si>
  <si>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</si>
  <si>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</si>
  <si>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</si>
  <si>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</si>
  <si>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</si>
  <si>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</si>
  <si>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</si>
  <si>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</si>
  <si>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</si>
  <si>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</si>
  <si>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</si>
  <si>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</si>
  <si>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</si>
  <si>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</si>
  <si>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</si>
  <si>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</si>
  <si>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</si>
  <si>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</si>
  <si>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</si>
  <si>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</si>
  <si>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</si>
  <si>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</si>
  <si>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</si>
  <si>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</si>
  <si>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</si>
  <si>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</si>
  <si>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</si>
  <si>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</si>
  <si>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</si>
  <si>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</si>
  <si>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</si>
  <si>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</si>
  <si>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</si>
  <si>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</si>
  <si>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</si>
  <si>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</si>
  <si>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</si>
  <si>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</si>
  <si>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</si>
  <si>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</si>
  <si>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</si>
  <si>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</si>
  <si>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</si>
  <si>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</si>
  <si>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</si>
  <si>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</si>
  <si>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</si>
  <si>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</si>
  <si>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</si>
  <si>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</si>
  <si>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</si>
  <si>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</si>
  <si>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</si>
  <si>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</si>
  <si>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</si>
  <si>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</si>
  <si>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</si>
  <si>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</si>
  <si>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</si>
  <si>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</si>
  <si>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</si>
  <si>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</si>
  <si>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</si>
  <si>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</si>
  <si>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</si>
  <si>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</si>
  <si>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</si>
  <si>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</si>
  <si>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</si>
  <si>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</si>
  <si>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</si>
  <si>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</si>
  <si>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</si>
  <si>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</si>
  <si>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</si>
  <si>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</si>
  <si>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</si>
  <si>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</si>
  <si>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</si>
  <si>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</si>
  <si>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</si>
  <si>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</si>
  <si>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</si>
  <si>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</si>
  <si>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</si>
  <si>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</si>
  <si>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</si>
  <si>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</si>
  <si>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</si>
  <si>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</si>
  <si>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</si>
  <si>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</si>
  <si>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</si>
  <si>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</si>
  <si>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</si>
  <si>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</si>
  <si>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</si>
  <si>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</si>
  <si>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</si>
  <si>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</si>
  <si>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</si>
  <si>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</si>
  <si>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</si>
  <si>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</si>
  <si>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</si>
  <si>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</si>
  <si>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</si>
  <si>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</si>
  <si>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</si>
  <si>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</si>
  <si>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</si>
  <si>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</si>
  <si>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</si>
  <si>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</si>
  <si>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</si>
  <si>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</si>
  <si>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</si>
  <si>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</si>
  <si>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</si>
  <si>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</si>
  <si>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</si>
  <si>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</si>
  <si>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</si>
  <si>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</si>
  <si>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</si>
  <si>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</si>
  <si>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</si>
  <si>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</si>
  <si>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</si>
  <si>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</si>
  <si>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</si>
  <si>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</si>
  <si>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</si>
  <si>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</si>
  <si>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</si>
  <si>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</si>
  <si>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</si>
  <si>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</si>
  <si>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</si>
  <si>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</si>
  <si>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</si>
  <si>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</si>
  <si>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</si>
  <si>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</si>
  <si>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</si>
  <si>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</si>
  <si>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</si>
  <si>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</si>
  <si>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</si>
  <si>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</si>
  <si>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</si>
  <si>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</si>
  <si>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</si>
  <si>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</si>
  <si>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</si>
  <si>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</si>
  <si>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</si>
  <si>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</si>
  <si>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</si>
  <si>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</si>
  <si>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</si>
  <si>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</si>
  <si>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</si>
  <si>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</si>
  <si>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</si>
  <si>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</si>
  <si>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</si>
  <si>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</si>
  <si>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</si>
  <si>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</si>
  <si>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</si>
  <si>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</si>
  <si>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</si>
  <si>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</si>
  <si>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</si>
  <si>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</si>
  <si>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</si>
  <si>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</si>
  <si>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</si>
  <si>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</si>
  <si>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</si>
  <si>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</si>
  <si>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</si>
  <si>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</si>
  <si>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</si>
  <si>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</si>
  <si>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</si>
  <si>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</si>
  <si>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</si>
  <si>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</si>
  <si>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</si>
  <si>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</si>
  <si>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</si>
  <si>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</si>
  <si>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</si>
  <si>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</si>
  <si>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</si>
  <si>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</si>
  <si>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</si>
  <si>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</si>
  <si>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</si>
  <si>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</si>
  <si>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</si>
  <si>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</si>
  <si>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</si>
  <si>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</si>
  <si>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</si>
  <si>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</si>
  <si>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</si>
  <si>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</si>
  <si>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</si>
  <si>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</si>
  <si>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</si>
  <si>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</si>
  <si>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</si>
  <si>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</si>
  <si>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</si>
  <si>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</si>
  <si>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</si>
  <si>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</si>
  <si>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</si>
  <si>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</si>
  <si>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</si>
  <si>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</si>
  <si>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</si>
  <si>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</si>
  <si>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</si>
  <si>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</si>
  <si>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</si>
  <si>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</si>
  <si>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</si>
  <si>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</si>
  <si>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</si>
  <si>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</si>
  <si>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</si>
  <si>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</si>
  <si>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</si>
  <si>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</si>
  <si>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</si>
  <si>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</si>
  <si>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</si>
  <si>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</si>
  <si>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</si>
  <si>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</si>
  <si>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</si>
  <si>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</si>
  <si>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</si>
  <si>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</si>
  <si>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</si>
  <si>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</si>
  <si>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</si>
  <si>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</si>
  <si>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</si>
  <si>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</si>
  <si>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</si>
  <si>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</si>
  <si>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</si>
  <si>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</si>
  <si>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</si>
  <si>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</si>
  <si>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</si>
  <si>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</si>
  <si>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</si>
  <si>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</si>
  <si>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</si>
  <si>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</si>
  <si>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</si>
  <si>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</si>
  <si>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</si>
  <si>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</si>
  <si>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</si>
  <si>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</si>
  <si>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</si>
  <si>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</si>
  <si>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</si>
  <si>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</si>
  <si>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</si>
  <si>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</si>
  <si>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</si>
  <si>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</si>
  <si>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</si>
  <si>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</si>
  <si>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</si>
  <si>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</si>
  <si>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</si>
  <si>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</si>
  <si>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</si>
  <si>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</si>
  <si>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</si>
  <si>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</si>
  <si>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</si>
  <si>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</si>
  <si>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</si>
  <si>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</si>
  <si>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</si>
  <si>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</si>
  <si>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</si>
  <si>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</si>
  <si>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</si>
  <si>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</si>
  <si>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</si>
  <si>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</si>
  <si>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</si>
  <si>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</si>
  <si>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</si>
  <si>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</si>
  <si>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</si>
  <si>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</si>
  <si>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</si>
  <si>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</si>
  <si>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</si>
  <si>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</si>
  <si>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</si>
  <si>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</si>
  <si>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</si>
  <si>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</si>
  <si>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</si>
  <si>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</si>
  <si>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</si>
  <si>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</si>
  <si>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</si>
  <si>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</si>
  <si>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</si>
  <si>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</si>
  <si>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</si>
  <si>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</si>
  <si>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</si>
  <si>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</si>
  <si>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</si>
  <si>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</si>
  <si>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</si>
  <si>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</si>
  <si>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</si>
  <si>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</si>
  <si>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</si>
  <si>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</si>
  <si>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</si>
  <si>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</si>
  <si>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</si>
  <si>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</si>
  <si>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</si>
  <si>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</si>
  <si>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</si>
  <si>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</si>
  <si>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</si>
  <si>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</si>
  <si>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</si>
  <si>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</si>
  <si>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</si>
  <si>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</si>
  <si>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</si>
  <si>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</si>
  <si>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</si>
  <si>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</si>
  <si>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</si>
  <si>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</si>
  <si>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</si>
  <si>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</si>
  <si>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</si>
  <si>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</si>
  <si>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</si>
  <si>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</si>
  <si>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</si>
  <si>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</si>
  <si>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</si>
  <si>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</si>
  <si>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</si>
  <si>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</si>
  <si>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</si>
  <si>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</si>
  <si>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</si>
  <si>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</si>
  <si>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</si>
  <si>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</si>
  <si>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</si>
  <si>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</si>
  <si>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</si>
  <si>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</si>
  <si>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</si>
  <si>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</si>
  <si>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</si>
  <si>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</si>
  <si>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</si>
  <si>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</si>
  <si>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</si>
  <si>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</si>
  <si>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</si>
  <si>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</si>
  <si>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</si>
  <si>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</si>
  <si>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</si>
  <si>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</si>
  <si>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</si>
  <si>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</si>
  <si>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</si>
  <si>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</si>
  <si>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</si>
  <si>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</si>
  <si>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</si>
  <si>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</si>
  <si>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</si>
  <si>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</si>
  <si>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</si>
  <si>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</si>
  <si>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</si>
  <si>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</si>
  <si>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</si>
  <si>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</si>
  <si>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</si>
  <si>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</si>
  <si>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</si>
  <si>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</si>
  <si>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</si>
  <si>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</si>
  <si>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</si>
  <si>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</si>
  <si>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</si>
  <si>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</si>
  <si>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</si>
  <si>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</si>
  <si>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</si>
  <si>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</si>
  <si>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</si>
  <si>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</si>
  <si>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</si>
  <si>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</si>
  <si>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</si>
  <si>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</si>
  <si>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</si>
  <si>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</si>
  <si>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</si>
  <si>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</si>
  <si>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</si>
  <si>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</si>
  <si>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</si>
  <si>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</si>
  <si>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</si>
  <si>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</si>
  <si>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</si>
  <si>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</si>
  <si>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</si>
  <si>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</si>
  <si>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</si>
  <si>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</si>
  <si>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</si>
  <si>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</si>
  <si>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</si>
  <si>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</si>
  <si>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</si>
  <si>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</si>
  <si>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</si>
  <si>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</si>
  <si>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</si>
  <si>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</si>
  <si>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</si>
  <si>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</si>
  <si>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</si>
  <si>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</si>
  <si>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</si>
  <si>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</si>
  <si>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</si>
  <si>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</si>
  <si>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</si>
  <si>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</si>
  <si>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</si>
  <si>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</si>
  <si>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</si>
  <si>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</si>
  <si>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</si>
  <si>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</si>
  <si>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</si>
  <si>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</si>
  <si>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</si>
  <si>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</si>
  <si>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</si>
  <si>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</si>
  <si>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</si>
  <si>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</si>
  <si>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</si>
  <si>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</si>
  <si>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</si>
  <si>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</si>
  <si>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</si>
  <si>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</si>
  <si>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</si>
  <si>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</si>
  <si>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</si>
  <si>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</si>
  <si>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</si>
  <si>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</si>
  <si>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</si>
  <si>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</si>
  <si>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</si>
  <si>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</si>
  <si>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</si>
  <si>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</si>
  <si>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</si>
  <si>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</si>
  <si>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</si>
  <si>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</si>
  <si>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</si>
  <si>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</si>
  <si>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</si>
  <si>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</si>
  <si>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</si>
  <si>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</si>
  <si>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</si>
  <si>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</si>
  <si>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</si>
  <si>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</si>
  <si>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</si>
  <si>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</si>
  <si>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</si>
  <si>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</si>
  <si>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</si>
  <si>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</si>
  <si>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</si>
  <si>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</si>
  <si>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</si>
  <si>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</si>
  <si>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</si>
  <si>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</si>
  <si>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</si>
  <si>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</si>
  <si>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</si>
  <si>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</si>
  <si>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</si>
  <si>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</si>
  <si>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</si>
  <si>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</si>
  <si>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</si>
  <si>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</si>
  <si>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</si>
  <si>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</si>
  <si>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</si>
  <si>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</si>
  <si>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</si>
  <si>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</si>
  <si>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</si>
  <si>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</si>
  <si>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</si>
  <si>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</si>
  <si>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</si>
  <si>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</si>
  <si>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</si>
  <si>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</si>
  <si>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</si>
  <si>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</si>
  <si>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</si>
  <si>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</si>
  <si>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</si>
  <si>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</si>
  <si>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</si>
  <si>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</si>
  <si>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</si>
  <si>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</si>
  <si>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</si>
  <si>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</si>
  <si>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</si>
  <si>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</si>
  <si>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</si>
  <si>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</si>
  <si>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</si>
  <si>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</si>
  <si>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</si>
  <si>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</si>
  <si>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</si>
  <si>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</si>
  <si>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</si>
  <si>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</si>
  <si>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</si>
  <si>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</si>
  <si>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</si>
  <si>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</si>
  <si>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</si>
  <si>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</si>
  <si>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</si>
  <si>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</si>
  <si>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</si>
  <si>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</si>
  <si>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</si>
  <si>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</si>
  <si>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</si>
  <si>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</si>
  <si>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</si>
  <si>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</si>
  <si>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</si>
  <si>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</si>
  <si>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</si>
  <si>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</si>
  <si>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</si>
  <si>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</si>
  <si>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</si>
  <si>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</si>
  <si>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</si>
  <si>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</si>
  <si>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</si>
  <si>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</si>
  <si>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</si>
  <si>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</si>
  <si>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</si>
  <si>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</si>
  <si>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</si>
  <si>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</si>
  <si>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</si>
  <si>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</si>
  <si>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</si>
  <si>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</si>
  <si>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</si>
  <si>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</si>
  <si>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</si>
  <si>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</si>
  <si>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</si>
  <si>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</si>
  <si>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</si>
  <si>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</si>
  <si>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</si>
  <si>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</si>
  <si>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</si>
  <si>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</si>
  <si>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</si>
  <si>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</si>
  <si>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</si>
  <si>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</si>
  <si>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</si>
  <si>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</si>
  <si>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</si>
  <si>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</si>
  <si>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</si>
  <si>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</si>
  <si>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</si>
  <si>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</si>
  <si>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</si>
  <si>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</si>
  <si>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</si>
  <si>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</si>
  <si>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</si>
  <si>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</si>
  <si>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</si>
  <si>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</si>
  <si>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</si>
  <si>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</si>
  <si>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</si>
  <si>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</si>
  <si>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</si>
  <si>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</si>
  <si>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</si>
  <si>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</si>
  <si>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</si>
  <si>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</si>
  <si>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</si>
  <si>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</si>
  <si>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</si>
  <si>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</si>
  <si>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</si>
  <si>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</si>
  <si>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</si>
  <si>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</si>
  <si>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</si>
  <si>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</si>
  <si>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</si>
  <si>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</si>
  <si>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</si>
  <si>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</si>
  <si>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</si>
  <si>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</si>
  <si>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</si>
  <si>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</si>
  <si>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</si>
  <si>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</si>
  <si>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</si>
  <si>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</si>
  <si>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</si>
  <si>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</si>
  <si>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</si>
  <si>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</si>
  <si>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</si>
  <si>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</si>
  <si>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</si>
  <si>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</si>
  <si>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</si>
  <si>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</si>
  <si>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</si>
  <si>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</si>
  <si>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</si>
  <si>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</si>
  <si>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</si>
  <si>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</si>
  <si>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</si>
  <si>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</si>
  <si>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</si>
  <si>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</si>
  <si>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</si>
  <si>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</si>
  <si>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</si>
  <si>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</si>
  <si>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</si>
  <si>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</si>
  <si>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</si>
  <si>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</si>
  <si>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</si>
  <si>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</si>
  <si>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</si>
  <si>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</si>
  <si>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</si>
  <si>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</si>
  <si>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</si>
  <si>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</si>
  <si>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</si>
  <si>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</si>
  <si>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</si>
  <si>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</si>
  <si>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</si>
  <si>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</si>
  <si>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</si>
  <si>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</si>
  <si>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</si>
  <si>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</si>
  <si>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</si>
  <si>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</si>
  <si>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</si>
  <si>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</si>
  <si>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</si>
  <si>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</si>
  <si>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</si>
  <si>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</si>
  <si>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</si>
  <si>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</si>
  <si>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</si>
  <si>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</si>
  <si>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</si>
  <si>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</si>
  <si>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</si>
  <si>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</si>
  <si>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</si>
  <si>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</si>
  <si>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</si>
  <si>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</si>
  <si>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</si>
  <si>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</si>
  <si>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</si>
  <si>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</si>
  <si>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</si>
  <si>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</si>
  <si>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</si>
  <si>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</si>
  <si>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</si>
  <si>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</si>
  <si>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</si>
  <si>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</si>
  <si>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</si>
  <si>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</si>
  <si>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</si>
  <si>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</si>
  <si>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</si>
  <si>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</si>
  <si>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</si>
  <si>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</si>
  <si>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</si>
  <si>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</si>
  <si>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</si>
  <si>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</si>
  <si>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</si>
  <si>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</si>
  <si>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</si>
  <si>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</si>
  <si>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</si>
  <si>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</si>
  <si>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</si>
  <si>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</si>
  <si>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</si>
  <si>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</si>
  <si>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</si>
  <si>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</si>
  <si>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</si>
  <si>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</si>
  <si>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</si>
  <si>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</si>
  <si>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</si>
  <si>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</si>
  <si>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</si>
  <si>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</si>
  <si>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</si>
  <si>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</si>
  <si>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</si>
  <si>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</si>
  <si>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</si>
  <si>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</si>
  <si>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</si>
  <si>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</si>
  <si>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</si>
  <si>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</si>
  <si>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</si>
  <si>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</si>
  <si>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</si>
  <si>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</si>
  <si>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</si>
  <si>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</si>
  <si>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</si>
  <si>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</si>
  <si>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</si>
  <si>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</si>
  <si>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</si>
  <si>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</si>
  <si>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</si>
  <si>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</si>
  <si>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</si>
  <si>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</si>
  <si>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</si>
  <si>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</si>
  <si>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</si>
  <si>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</si>
  <si>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</si>
  <si>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</si>
  <si>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</si>
  <si>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</si>
  <si>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</si>
  <si>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</si>
  <si>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</si>
  <si>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</si>
  <si>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</si>
  <si>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</si>
  <si>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</si>
  <si>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</si>
  <si>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</si>
  <si>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</si>
  <si>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</si>
  <si>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</si>
  <si>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</si>
  <si>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</si>
  <si>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</si>
  <si>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</si>
  <si>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</si>
  <si>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</si>
  <si>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</si>
  <si>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</si>
  <si>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</si>
  <si>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</si>
  <si>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</si>
  <si>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</si>
  <si>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</si>
  <si>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</si>
  <si>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</si>
  <si>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</si>
  <si>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</si>
  <si>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</si>
  <si>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</si>
  <si>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</si>
  <si>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</si>
  <si>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</si>
  <si>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</si>
  <si>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</si>
  <si>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</si>
  <si>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</si>
  <si>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</si>
  <si>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</si>
  <si>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</si>
  <si>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</si>
  <si>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</si>
  <si>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</si>
  <si>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</si>
  <si>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</si>
  <si>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</si>
  <si>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</si>
  <si>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</si>
  <si>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</si>
  <si>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</si>
  <si>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</si>
  <si>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</si>
  <si>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</si>
  <si>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</si>
  <si>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</si>
  <si>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</si>
  <si>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</si>
  <si>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</si>
  <si>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</si>
  <si>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</si>
  <si>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</si>
  <si>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</si>
  <si>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</si>
  <si>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</si>
  <si>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</si>
  <si>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</si>
  <si>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</si>
  <si>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</si>
  <si>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</si>
  <si>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</si>
  <si>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</si>
  <si>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</si>
  <si>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</si>
  <si>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</si>
  <si>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</si>
  <si>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</si>
  <si>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</si>
  <si>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</si>
  <si>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</si>
  <si>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</si>
  <si>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</si>
  <si>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</si>
  <si>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</si>
  <si>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</si>
  <si>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</si>
  <si>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</si>
  <si>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</si>
  <si>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</si>
  <si>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</si>
  <si>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</si>
  <si>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</si>
  <si>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</si>
  <si>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</si>
  <si>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</si>
  <si>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</si>
  <si>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</si>
  <si>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</si>
  <si>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</si>
  <si>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</si>
  <si>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</si>
  <si>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</si>
  <si>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</si>
  <si>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</si>
  <si>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</si>
  <si>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</si>
  <si>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</si>
  <si>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</si>
  <si>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</si>
  <si>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</si>
  <si>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</si>
  <si>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</si>
  <si>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</si>
  <si>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</si>
  <si>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</si>
  <si>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</si>
  <si>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</si>
  <si>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</si>
  <si>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</si>
  <si>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</si>
  <si>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</si>
  <si>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</si>
  <si>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</si>
  <si>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</si>
  <si>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</si>
  <si>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</si>
  <si>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</si>
  <si>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</si>
  <si>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</si>
  <si>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</si>
  <si>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</si>
  <si>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</si>
  <si>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</si>
  <si>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</si>
  <si>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</si>
  <si>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</si>
  <si>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</si>
  <si>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</si>
  <si>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</si>
  <si>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</si>
  <si>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</si>
  <si>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</si>
  <si>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</si>
  <si>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</si>
  <si>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</si>
  <si>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</si>
  <si>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</si>
  <si>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</si>
  <si>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</si>
  <si>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</si>
  <si>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</si>
  <si>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</si>
  <si>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</si>
  <si>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</si>
  <si>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</si>
  <si>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</si>
  <si>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</si>
  <si>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</si>
  <si>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</si>
  <si>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</si>
  <si>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</si>
  <si>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</si>
  <si>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</si>
  <si>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</si>
  <si>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</si>
  <si>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</si>
  <si>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</si>
  <si>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</si>
  <si>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</si>
  <si>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</si>
  <si>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</si>
  <si>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</si>
  <si>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</si>
  <si>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</si>
  <si>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</si>
  <si>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</si>
  <si>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</si>
  <si>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</si>
  <si>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</si>
  <si>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</si>
  <si>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</si>
  <si>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</si>
  <si>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</si>
  <si>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</si>
  <si>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</si>
  <si>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</si>
  <si>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</si>
  <si>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</si>
  <si>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</si>
  <si>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</si>
  <si>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</si>
  <si>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</si>
  <si>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</si>
  <si>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</si>
  <si>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</si>
  <si>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</si>
  <si>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</si>
  <si>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</si>
  <si>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</si>
  <si>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</si>
  <si>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</si>
  <si>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</si>
  <si>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</si>
  <si>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</si>
  <si>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</si>
  <si>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</si>
  <si>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</si>
  <si>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</si>
  <si>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</si>
  <si>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</si>
  <si>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</si>
  <si>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</si>
  <si>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</si>
  <si>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</si>
  <si>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</si>
  <si>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</si>
  <si>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</si>
  <si>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</si>
  <si>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</si>
  <si>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</si>
  <si>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</si>
  <si>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</si>
  <si>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</si>
  <si>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</si>
  <si>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</si>
  <si>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</si>
  <si>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</si>
  <si>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</si>
  <si>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</si>
  <si>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</si>
  <si>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</si>
  <si>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</si>
  <si>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</si>
  <si>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</si>
  <si>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</si>
  <si>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</si>
  <si>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</si>
  <si>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</si>
  <si>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</si>
  <si>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</si>
  <si>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</si>
  <si>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</si>
  <si>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</si>
  <si>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</si>
  <si>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</si>
  <si>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</si>
  <si>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</si>
  <si>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</si>
  <si>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</si>
  <si>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</si>
  <si>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</si>
  <si>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</si>
  <si>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</si>
  <si>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</si>
  <si>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</si>
  <si>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</si>
  <si>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</si>
  <si>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</si>
  <si>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</si>
  <si>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</si>
  <si>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</si>
  <si>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</si>
  <si>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</si>
  <si>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</si>
  <si>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</si>
  <si>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</si>
  <si>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</si>
  <si>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</si>
  <si>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</si>
  <si>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</si>
  <si>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</si>
  <si>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</si>
  <si>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</si>
  <si>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</si>
  <si>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</si>
  <si>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</si>
  <si>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</si>
  <si>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</si>
  <si>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</si>
  <si>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</si>
  <si>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</si>
  <si>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</si>
  <si>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</si>
  <si>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</si>
  <si>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</si>
  <si>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</si>
  <si>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</si>
  <si>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</si>
  <si>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</si>
  <si>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</si>
  <si>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</si>
  <si>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</si>
  <si>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</si>
  <si>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</si>
  <si>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</si>
  <si>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</si>
  <si>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</si>
  <si>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</si>
  <si>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</si>
  <si>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</si>
  <si>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</si>
  <si>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</si>
  <si>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</si>
  <si>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</si>
  <si>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</si>
  <si>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</si>
  <si>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</si>
  <si>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</si>
  <si>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</si>
  <si>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</si>
  <si>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</si>
  <si>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</si>
  <si>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</si>
  <si>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</si>
  <si>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</si>
  <si>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</si>
  <si>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</si>
  <si>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</si>
  <si>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</si>
  <si>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</si>
  <si>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</si>
  <si>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</si>
  <si>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</si>
  <si>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</si>
  <si>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</si>
  <si>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</si>
  <si>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</si>
  <si>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</si>
  <si>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</si>
  <si>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</si>
  <si>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</si>
  <si>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</si>
  <si>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</si>
  <si>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</si>
  <si>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</si>
  <si>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</si>
  <si>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</si>
  <si>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</si>
  <si>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</si>
  <si>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</si>
  <si>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</si>
  <si>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</si>
  <si>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</si>
  <si>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</si>
  <si>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</si>
  <si>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</si>
  <si>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</si>
  <si>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</si>
  <si>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</si>
  <si>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</si>
  <si>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</si>
  <si>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</si>
  <si>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</si>
  <si>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</si>
  <si>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</si>
  <si>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</si>
  <si>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</si>
  <si>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</si>
  <si>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</si>
  <si>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</si>
  <si>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</si>
  <si>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</si>
  <si>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</si>
  <si>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</si>
  <si>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</si>
  <si>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</si>
  <si>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</si>
  <si>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</si>
  <si>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</si>
  <si>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</si>
  <si>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</si>
  <si>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</si>
  <si>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</si>
  <si>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</si>
  <si>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</si>
  <si>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</si>
  <si>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</si>
  <si>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</si>
  <si>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</si>
  <si>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</si>
  <si>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</si>
  <si>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</si>
  <si>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</si>
  <si>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</si>
  <si>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</si>
  <si>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</si>
  <si>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</si>
  <si>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</si>
  <si>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</si>
  <si>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</si>
  <si>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</si>
  <si>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</si>
  <si>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</si>
  <si>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</si>
  <si>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</si>
  <si>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</si>
  <si>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</si>
  <si>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</si>
  <si>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</si>
  <si>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</si>
  <si>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</si>
  <si>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</si>
  <si>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</si>
  <si>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</si>
  <si>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</si>
  <si>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</si>
  <si>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</si>
  <si>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</si>
  <si>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</si>
  <si>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</si>
  <si>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</si>
  <si>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</si>
  <si>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</si>
  <si>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</si>
  <si>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</si>
  <si>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</si>
  <si>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</si>
  <si>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</si>
  <si>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</si>
  <si>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</si>
  <si>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</si>
  <si>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</si>
  <si>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</si>
  <si>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</si>
  <si>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</si>
  <si>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</si>
  <si>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</si>
  <si>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</si>
  <si>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</si>
  <si>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</si>
  <si>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</si>
  <si>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</si>
  <si>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</si>
  <si>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</si>
  <si>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</si>
  <si>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</si>
  <si>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</si>
  <si>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</si>
  <si>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</si>
  <si>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</si>
  <si>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</si>
  <si>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</si>
  <si>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</si>
  <si>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</si>
  <si>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</si>
  <si>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</si>
  <si>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</si>
  <si>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</si>
  <si>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</si>
  <si>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</si>
  <si>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</si>
  <si>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</si>
  <si>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</si>
  <si>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</si>
  <si>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</si>
  <si>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</si>
  <si>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</si>
  <si>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</si>
  <si>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</si>
  <si>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</si>
  <si>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</si>
  <si>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</si>
  <si>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</si>
  <si>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</si>
  <si>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</si>
  <si>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</si>
  <si>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</si>
  <si>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</si>
  <si>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</si>
  <si>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</si>
  <si>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</si>
  <si>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</si>
  <si>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</si>
  <si>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</si>
  <si>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</si>
  <si>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</si>
  <si>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</si>
  <si>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</si>
  <si>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</si>
  <si>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</si>
  <si>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</si>
  <si>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</si>
  <si>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</si>
  <si>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</si>
  <si>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</si>
  <si>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</si>
  <si>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</si>
  <si>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</si>
  <si>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</si>
  <si>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</si>
  <si>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</si>
  <si>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</si>
  <si>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</si>
  <si>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</si>
  <si>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</si>
  <si>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</si>
  <si>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</si>
  <si>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</si>
  <si>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</si>
  <si>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</si>
  <si>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</si>
  <si>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</si>
  <si>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</si>
  <si>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</si>
  <si>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</si>
  <si>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</si>
  <si>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</si>
  <si>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</si>
  <si>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</si>
  <si>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</si>
  <si>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</si>
  <si>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</si>
  <si>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</si>
  <si>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</si>
  <si>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</si>
  <si>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</si>
  <si>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</si>
  <si>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</si>
  <si>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</si>
  <si>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</si>
  <si>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</si>
  <si>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</si>
  <si>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</si>
  <si>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</si>
  <si>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</si>
  <si>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</si>
  <si>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</si>
  <si>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</si>
  <si>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</si>
  <si>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</si>
  <si>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</si>
  <si>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</si>
  <si>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</si>
  <si>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</si>
  <si>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</si>
  <si>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</si>
  <si>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</si>
  <si>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</si>
  <si>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</si>
  <si>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</si>
  <si>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</si>
  <si>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</si>
  <si>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</si>
  <si>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</si>
  <si>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</si>
  <si>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</si>
  <si>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</si>
  <si>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</si>
  <si>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</si>
  <si>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</si>
  <si>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</si>
  <si>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</si>
  <si>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</si>
  <si>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</si>
  <si>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</si>
  <si>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</si>
  <si>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</si>
  <si>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</si>
  <si>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</si>
  <si>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</si>
  <si>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</si>
  <si>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</si>
  <si>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</si>
  <si>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</si>
  <si>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</si>
  <si>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</si>
  <si>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</si>
  <si>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</si>
  <si>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</si>
  <si>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</si>
  <si>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</si>
  <si>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</si>
  <si>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</si>
  <si>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</si>
  <si>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</si>
  <si>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</si>
  <si>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</si>
  <si>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</si>
  <si>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</si>
  <si>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</si>
  <si>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</si>
  <si>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</si>
  <si>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</si>
  <si>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</si>
  <si>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</si>
  <si>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</si>
  <si>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</si>
  <si>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</si>
  <si>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</si>
  <si>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</si>
  <si>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</si>
  <si>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</si>
  <si>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</si>
  <si>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</si>
  <si>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</si>
  <si>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</si>
  <si>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</si>
  <si>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</si>
  <si>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</si>
  <si>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</si>
  <si>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</si>
  <si>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</si>
  <si>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</si>
  <si>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</si>
  <si>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</si>
  <si>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</si>
  <si>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</si>
  <si>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</si>
  <si>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</si>
  <si>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</si>
  <si>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</si>
  <si>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</si>
  <si>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</si>
  <si>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</si>
  <si>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</si>
  <si>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</si>
  <si>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</si>
  <si>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</si>
  <si>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</si>
  <si>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</si>
  <si>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</si>
  <si>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</si>
  <si>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</si>
  <si>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</si>
  <si>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</si>
  <si>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</si>
  <si>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</si>
  <si>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</si>
  <si>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</si>
  <si>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</si>
  <si>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</si>
  <si>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</si>
  <si>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</si>
  <si>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</si>
  <si>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</si>
  <si>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</si>
  <si>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</si>
  <si>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</si>
  <si>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</si>
  <si>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</si>
  <si>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</si>
  <si>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</si>
  <si>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</si>
  <si>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</si>
  <si>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</si>
  <si>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</si>
  <si>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</si>
  <si>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</si>
  <si>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</si>
  <si>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</si>
  <si>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</si>
  <si>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</si>
  <si>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</si>
  <si>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</si>
  <si>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</si>
  <si>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</si>
  <si>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</si>
  <si>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</si>
  <si>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</si>
  <si>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</si>
  <si>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</si>
  <si>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</si>
  <si>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</si>
  <si>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</si>
  <si>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</si>
  <si>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</si>
  <si>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</si>
  <si>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</si>
  <si>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</si>
  <si>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</si>
  <si>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</si>
  <si>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</si>
  <si>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</si>
  <si>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</si>
  <si>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</si>
  <si>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</si>
  <si>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</si>
  <si>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</si>
  <si>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</si>
  <si>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</si>
  <si>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</si>
  <si>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</si>
  <si>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</si>
  <si>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</si>
  <si>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</si>
  <si>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</si>
  <si>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</si>
  <si>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</si>
  <si>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</si>
  <si>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</si>
  <si>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</si>
  <si>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</si>
  <si>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</si>
  <si>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</si>
  <si>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</si>
  <si>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</si>
  <si>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</si>
  <si>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</si>
  <si>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</si>
  <si>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</si>
  <si>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</si>
  <si>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</si>
  <si>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</si>
  <si>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</si>
  <si>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</si>
  <si>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</si>
  <si>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</si>
  <si>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</si>
  <si>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</si>
  <si>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</si>
  <si>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</si>
  <si>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</si>
  <si>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</si>
  <si>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</si>
  <si>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</si>
  <si>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</si>
  <si>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</si>
  <si>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</si>
  <si>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</si>
  <si>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</si>
  <si>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</si>
  <si>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</si>
  <si>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</si>
  <si>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</si>
  <si>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</si>
  <si>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</si>
  <si>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</si>
  <si>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</si>
  <si>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</si>
  <si>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</si>
  <si>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</si>
  <si>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</si>
  <si>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</si>
  <si>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</si>
  <si>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</si>
  <si>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</si>
  <si>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</si>
  <si>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</si>
  <si>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</si>
  <si>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</si>
  <si>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</si>
  <si>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</si>
  <si>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</si>
  <si>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</si>
  <si>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</si>
  <si>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</si>
  <si>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</si>
  <si>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</si>
  <si>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</si>
  <si>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</si>
  <si>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</si>
  <si>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</si>
  <si>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</si>
  <si>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</si>
  <si>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</si>
  <si>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</si>
  <si>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</si>
  <si>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</si>
  <si>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</si>
  <si>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</si>
  <si>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</si>
  <si>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</si>
  <si>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</si>
  <si>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</si>
  <si>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</si>
  <si>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</si>
  <si>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</si>
  <si>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</si>
  <si>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</si>
  <si>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</si>
  <si>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</si>
  <si>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</si>
  <si>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</si>
  <si>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</si>
  <si>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</si>
  <si>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</si>
  <si>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</si>
  <si>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</si>
  <si>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</si>
  <si>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</si>
  <si>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</si>
  <si>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</si>
  <si>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</si>
  <si>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</si>
  <si>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</si>
  <si>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</si>
  <si>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</si>
  <si>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</si>
  <si>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</si>
  <si>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</si>
  <si>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</si>
  <si>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</si>
  <si>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</si>
  <si>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</si>
  <si>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</si>
  <si>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</si>
  <si>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</si>
  <si>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</si>
  <si>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</si>
  <si>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</si>
  <si>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</si>
  <si>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</si>
  <si>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</si>
  <si>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</si>
  <si>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</si>
  <si>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</si>
  <si>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</si>
  <si>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</si>
  <si>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</si>
  <si>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</si>
  <si>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</si>
  <si>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</si>
  <si>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</si>
  <si>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</si>
  <si>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</si>
  <si>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</si>
  <si>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</si>
  <si>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</si>
  <si>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</si>
  <si>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</si>
  <si>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</si>
  <si>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</si>
  <si>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</si>
  <si>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</si>
  <si>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</si>
  <si>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</si>
  <si>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</si>
  <si>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</si>
  <si>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</si>
  <si>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</si>
  <si>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</si>
  <si>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</si>
  <si>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</si>
  <si>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</si>
  <si>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</si>
  <si>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</si>
  <si>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</si>
  <si>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</si>
  <si>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</si>
  <si>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</si>
  <si>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</si>
  <si>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</si>
  <si>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</si>
  <si>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</si>
  <si>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</si>
  <si>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</si>
  <si>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</si>
  <si>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</si>
  <si>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</si>
  <si>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</si>
  <si>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</si>
  <si>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</si>
  <si>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</si>
  <si>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</si>
  <si>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</si>
  <si>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</si>
  <si>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</si>
  <si>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</si>
  <si>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</si>
  <si>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</si>
  <si>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</si>
  <si>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</si>
  <si>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</si>
  <si>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</si>
  <si>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</si>
  <si>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</si>
  <si>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</si>
  <si>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</si>
  <si>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</si>
  <si>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</si>
  <si>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</si>
  <si>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</si>
  <si>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</si>
  <si>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</si>
  <si>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</si>
  <si>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</si>
  <si>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</si>
  <si>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</si>
  <si>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</si>
  <si>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</si>
  <si>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</si>
  <si>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</si>
  <si>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</si>
  <si>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</si>
  <si>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</si>
  <si>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</si>
  <si>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</si>
  <si>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</si>
  <si>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</si>
  <si>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</si>
  <si>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</si>
  <si>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</si>
  <si>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</si>
  <si>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</si>
  <si>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</si>
  <si>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</si>
  <si>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</si>
  <si>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</si>
  <si>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</si>
  <si>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</si>
  <si>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</si>
  <si>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</si>
  <si>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</si>
  <si>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</si>
  <si>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</si>
  <si>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</si>
  <si>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</si>
  <si>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</si>
  <si>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</si>
  <si>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</si>
  <si>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</si>
  <si>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</si>
  <si>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</si>
  <si>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</si>
  <si>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</si>
  <si>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</si>
  <si>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</si>
  <si>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</si>
  <si>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</si>
  <si>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</si>
  <si>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</si>
  <si>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</si>
  <si>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</si>
  <si>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</si>
  <si>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</si>
  <si>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</si>
  <si>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</si>
  <si>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</si>
  <si>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</si>
  <si>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</si>
  <si>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</si>
  <si>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</si>
  <si>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</si>
  <si>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</si>
  <si>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</si>
  <si>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</si>
  <si>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</si>
  <si>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</si>
  <si>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</si>
  <si>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</si>
  <si>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</si>
  <si>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</si>
  <si>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</si>
  <si>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</si>
  <si>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</si>
  <si>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</si>
  <si>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</si>
  <si>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</si>
  <si>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</si>
  <si>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</si>
  <si>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</si>
  <si>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</si>
  <si>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</si>
  <si>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</si>
  <si>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</si>
  <si>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</si>
  <si>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</si>
  <si>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</si>
  <si>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</si>
  <si>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</si>
  <si>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</si>
  <si>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</si>
  <si>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</si>
  <si>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</si>
  <si>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</si>
  <si>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</si>
  <si>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</si>
  <si>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</si>
  <si>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</si>
  <si>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</si>
  <si>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</si>
  <si>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</si>
  <si>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</si>
  <si>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</si>
  <si>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</si>
  <si>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</si>
  <si>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</si>
  <si>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</si>
  <si>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</si>
  <si>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</si>
  <si>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</si>
  <si>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</si>
  <si>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</si>
  <si>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</si>
  <si>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</si>
  <si>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</si>
  <si>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</si>
  <si>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</si>
  <si>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</si>
  <si>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</si>
  <si>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</si>
  <si>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</si>
  <si>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</si>
  <si>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</si>
  <si>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</si>
  <si>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</si>
  <si>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</si>
  <si>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</si>
  <si>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</si>
  <si>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</si>
  <si>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</si>
  <si>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</si>
  <si>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</si>
  <si>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</si>
  <si>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</si>
  <si>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</si>
  <si>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</si>
  <si>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</si>
  <si>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</si>
  <si>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</si>
  <si>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</si>
  <si>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</si>
  <si>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</si>
  <si>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</si>
  <si>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</si>
  <si>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</si>
  <si>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</si>
  <si>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</si>
  <si>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</si>
  <si>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</si>
  <si>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</si>
  <si>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</si>
  <si>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</si>
  <si>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</si>
  <si>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</si>
  <si>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</si>
  <si>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</si>
  <si>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</si>
  <si>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</si>
  <si>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</si>
  <si>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</si>
  <si>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</si>
  <si>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</si>
  <si>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</si>
  <si>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</si>
  <si>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</si>
  <si>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</si>
  <si>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</si>
  <si>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</si>
  <si>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</si>
  <si>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</si>
  <si>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</si>
  <si>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</si>
  <si>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</si>
  <si>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</si>
  <si>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</si>
  <si>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</si>
  <si>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</si>
  <si>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</si>
  <si>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</si>
  <si>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</si>
  <si>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</si>
  <si>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</si>
  <si>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</si>
  <si>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</si>
  <si>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</si>
  <si>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</si>
  <si>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</si>
  <si>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</si>
  <si>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</si>
  <si>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</si>
  <si>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</si>
  <si>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</si>
  <si>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</si>
  <si>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</si>
  <si>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</si>
  <si>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</si>
  <si>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</si>
  <si>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</si>
  <si>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</si>
  <si>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</si>
  <si>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</si>
  <si>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</si>
  <si>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</si>
  <si>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</si>
  <si>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</si>
  <si>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</si>
  <si>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</si>
  <si>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</si>
  <si>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</si>
  <si>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</si>
  <si>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</si>
  <si>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</si>
  <si>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</si>
  <si>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</si>
  <si>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</si>
  <si>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</si>
  <si>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</si>
  <si>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</si>
  <si>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</si>
  <si>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</si>
  <si>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</si>
  <si>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</si>
  <si>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</si>
  <si>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</si>
  <si>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</si>
  <si>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</si>
  <si>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</si>
  <si>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</si>
  <si>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</si>
  <si>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</si>
  <si>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</si>
  <si>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</si>
  <si>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</si>
  <si>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</si>
  <si>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</si>
  <si>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</si>
  <si>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</si>
  <si>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</si>
  <si>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</si>
  <si>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</si>
  <si>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</si>
  <si>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</si>
  <si>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</si>
  <si>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</si>
  <si>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</si>
  <si>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</si>
  <si>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</si>
  <si>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</si>
  <si>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</si>
  <si>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</si>
  <si>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</si>
  <si>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</si>
  <si>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</si>
  <si>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</si>
  <si>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</si>
  <si>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</si>
  <si>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</si>
  <si>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</si>
  <si>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</si>
  <si>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</si>
  <si>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</si>
  <si>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</si>
  <si>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</si>
  <si>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</si>
  <si>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</si>
  <si>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</si>
  <si>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</si>
  <si>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</si>
  <si>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</si>
  <si>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</si>
  <si>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</si>
  <si>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</si>
  <si>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</si>
  <si>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</si>
  <si>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</si>
  <si>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</si>
  <si>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</si>
  <si>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</si>
  <si>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</si>
  <si>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</si>
  <si>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</si>
  <si>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</si>
  <si>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</si>
  <si>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</si>
  <si>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</si>
  <si>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</si>
  <si>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</si>
  <si>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</si>
  <si>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</si>
  <si>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</si>
  <si>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</si>
  <si>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</si>
  <si>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</si>
  <si>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</si>
  <si>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</si>
  <si>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</si>
  <si>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</si>
  <si>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</si>
  <si>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</si>
  <si>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</si>
  <si>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</si>
  <si>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</si>
  <si>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</si>
  <si>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</si>
  <si>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</si>
  <si>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</si>
  <si>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</si>
  <si>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</si>
  <si>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</si>
  <si>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</si>
  <si>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</si>
  <si>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</si>
  <si>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</si>
  <si>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</si>
  <si>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</si>
  <si>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</si>
  <si>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</si>
  <si>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</si>
  <si>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</si>
  <si>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</si>
  <si>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</si>
  <si>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</si>
  <si>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</si>
  <si>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</si>
  <si>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</si>
  <si>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</si>
  <si>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</si>
  <si>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</si>
  <si>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</si>
  <si>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</si>
  <si>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</si>
  <si>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</si>
  <si>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</si>
  <si>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</si>
  <si>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</si>
  <si>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</si>
  <si>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</si>
  <si>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</si>
  <si>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</si>
  <si>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</si>
  <si>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</si>
  <si>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</si>
  <si>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</si>
  <si>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</si>
  <si>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</si>
  <si>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</si>
  <si>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</si>
  <si>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</si>
  <si>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</si>
  <si>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</si>
  <si>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</si>
  <si>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</si>
  <si>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</si>
  <si>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</si>
  <si>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</si>
  <si>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</si>
  <si>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</si>
  <si>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</si>
  <si>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</si>
  <si>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</si>
  <si>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</si>
  <si>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</si>
  <si>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</si>
  <si>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</si>
  <si>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</si>
  <si>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</si>
  <si>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</si>
  <si>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</si>
  <si>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</si>
  <si>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</si>
  <si>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</si>
  <si>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</si>
  <si>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</si>
  <si>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</si>
  <si>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</si>
  <si>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</si>
  <si>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</si>
  <si>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</si>
  <si>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</si>
  <si>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</si>
  <si>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</si>
  <si>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</si>
  <si>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</si>
  <si>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</si>
  <si>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</si>
  <si>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</si>
  <si>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</si>
  <si>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</si>
  <si>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</si>
  <si>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</si>
  <si>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</si>
  <si>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</si>
  <si>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</si>
  <si>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</si>
  <si>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</si>
  <si>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</si>
  <si>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</si>
  <si>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</si>
  <si>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</si>
  <si>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</si>
  <si>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</si>
  <si>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</si>
  <si>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</si>
  <si>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</si>
  <si>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</si>
  <si>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</si>
  <si>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</si>
  <si>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</si>
  <si>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</si>
  <si>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</si>
  <si>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</si>
  <si>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</si>
  <si>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</si>
  <si>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</si>
  <si>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</si>
  <si>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</si>
  <si>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</si>
  <si>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</si>
  <si>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</si>
  <si>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</si>
  <si>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</si>
  <si>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</si>
  <si>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</si>
  <si>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</si>
  <si>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</si>
  <si>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</si>
  <si>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</si>
  <si>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</si>
  <si>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</si>
  <si>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</si>
  <si>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</si>
  <si>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</si>
  <si>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</si>
  <si>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</si>
  <si>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</si>
  <si>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</si>
  <si>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</si>
  <si>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</si>
  <si>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</si>
  <si>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</si>
  <si>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</si>
  <si>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</si>
  <si>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</si>
  <si>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</si>
  <si>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</si>
  <si>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</si>
  <si>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</si>
  <si>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</si>
  <si>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</si>
  <si>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</si>
  <si>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</si>
  <si>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</si>
  <si>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</si>
  <si>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</si>
  <si>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</si>
  <si>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</si>
  <si>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</si>
  <si>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</si>
  <si>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</si>
  <si>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</si>
  <si>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</si>
  <si>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</si>
  <si>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</si>
  <si>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</si>
  <si>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</si>
  <si>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</si>
  <si>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</si>
  <si>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</si>
  <si>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</si>
  <si>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</si>
  <si>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</si>
  <si>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</si>
  <si>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</si>
  <si>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</si>
  <si>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</si>
  <si>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</si>
  <si>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</si>
  <si>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</si>
  <si>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</si>
  <si>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</si>
  <si>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</si>
  <si>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</si>
  <si>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</si>
  <si>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</si>
  <si>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</si>
  <si>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</si>
  <si>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</si>
  <si>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</si>
  <si>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</si>
  <si>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</si>
  <si>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</si>
  <si>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</si>
  <si>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</si>
  <si>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</si>
  <si>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</si>
  <si>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</si>
  <si>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</si>
  <si>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</si>
  <si>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</si>
  <si>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</si>
  <si>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</si>
  <si>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</si>
  <si>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</si>
  <si>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</si>
  <si>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</si>
  <si>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</si>
  <si>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</si>
  <si>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</si>
  <si>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</si>
  <si>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</si>
  <si>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</si>
  <si>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</si>
  <si>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</si>
  <si>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</si>
  <si>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</si>
  <si>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</si>
  <si>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</si>
  <si>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</si>
  <si>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</si>
  <si>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</si>
  <si>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</si>
  <si>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</si>
  <si>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</si>
  <si>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</si>
  <si>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</si>
  <si>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</si>
  <si>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</si>
  <si>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</si>
  <si>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</si>
  <si>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</si>
  <si>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</si>
  <si>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</si>
  <si>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</si>
  <si>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</si>
  <si>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</si>
  <si>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</si>
  <si>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</si>
  <si>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</si>
  <si>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</si>
  <si>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</si>
  <si>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</si>
  <si>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</si>
  <si>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</si>
  <si>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</si>
  <si>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</si>
  <si>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</si>
  <si>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</si>
  <si>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</si>
  <si>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</si>
  <si>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</si>
  <si>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</si>
  <si>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</si>
  <si>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</si>
  <si>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</si>
  <si>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</si>
  <si>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</si>
  <si>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</si>
  <si>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</si>
  <si>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</si>
  <si>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</si>
  <si>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</si>
  <si>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</si>
  <si>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</si>
  <si>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</si>
  <si>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</si>
  <si>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</si>
  <si>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</si>
  <si>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</si>
  <si>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</si>
  <si>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</si>
  <si>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</si>
  <si>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</si>
  <si>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</si>
  <si>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</si>
  <si>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</si>
  <si>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</si>
  <si>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</si>
  <si>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</si>
  <si>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</si>
  <si>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</si>
  <si>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</si>
  <si>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</si>
  <si>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</si>
  <si>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</si>
  <si>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</si>
  <si>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</si>
  <si>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</si>
  <si>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</si>
  <si>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</si>
  <si>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</si>
  <si>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</si>
  <si>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</si>
  <si>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</si>
  <si>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</si>
  <si>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</si>
  <si>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</si>
  <si>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</si>
  <si>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</si>
  <si>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</si>
  <si>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</si>
  <si>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</si>
  <si>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</si>
  <si>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</si>
  <si>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</si>
  <si>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</si>
  <si>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</si>
  <si>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</si>
  <si>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</si>
  <si>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</si>
  <si>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</si>
  <si>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</si>
  <si>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</si>
  <si>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</si>
  <si>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</si>
  <si>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</si>
  <si>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</si>
  <si>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</si>
  <si>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</si>
  <si>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</si>
  <si>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</si>
  <si>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</si>
  <si>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</si>
  <si>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</si>
  <si>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</si>
  <si>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</si>
  <si>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</si>
  <si>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</si>
  <si>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</si>
  <si>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</si>
  <si>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</si>
  <si>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</si>
  <si>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</si>
  <si>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</si>
  <si>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</si>
  <si>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</si>
  <si>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</si>
  <si>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</si>
  <si>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</si>
  <si>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</si>
  <si>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</si>
  <si>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</si>
  <si>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</si>
  <si>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</si>
  <si>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</si>
  <si>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</si>
  <si>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</si>
  <si>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</si>
  <si>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</si>
  <si>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</si>
  <si>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</si>
  <si>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</si>
  <si>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</si>
  <si>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</si>
  <si>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</si>
  <si>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</si>
  <si>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</si>
  <si>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</si>
  <si>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</si>
  <si>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</si>
  <si>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</si>
  <si>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</si>
  <si>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</si>
  <si>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</si>
  <si>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</si>
  <si>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</si>
  <si>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</si>
  <si>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</si>
  <si>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</si>
  <si>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</si>
  <si>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</si>
  <si>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</si>
  <si>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</si>
  <si>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</si>
  <si>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</si>
  <si>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</si>
  <si>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</si>
  <si>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</si>
  <si>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</si>
  <si>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</si>
  <si>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</si>
  <si>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</si>
  <si>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</si>
  <si>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</si>
  <si>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</si>
  <si>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</si>
  <si>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</si>
  <si>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</si>
  <si>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</si>
  <si>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</si>
  <si>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</si>
  <si>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</si>
  <si>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</si>
  <si>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</si>
  <si>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</si>
  <si>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</si>
  <si>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</si>
  <si>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</si>
  <si>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</si>
  <si>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</si>
  <si>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</si>
  <si>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</si>
  <si>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</si>
  <si>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</si>
  <si>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</si>
  <si>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</si>
  <si>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</si>
  <si>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</si>
  <si>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</si>
  <si>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</si>
  <si>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</si>
  <si>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</si>
  <si>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</si>
  <si>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</si>
  <si>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</si>
  <si>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</si>
  <si>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</si>
  <si>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</si>
  <si>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</si>
  <si>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</si>
  <si>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</si>
  <si>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</si>
  <si>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</si>
  <si>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</si>
  <si>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</si>
  <si>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</si>
  <si>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</si>
  <si>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</si>
  <si>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</si>
  <si>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</si>
  <si>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</si>
  <si>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</si>
  <si>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</si>
  <si>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</si>
  <si>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</si>
  <si>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</si>
  <si>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</si>
  <si>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</si>
  <si>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</si>
  <si>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</si>
  <si>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</si>
  <si>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</si>
  <si>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</si>
  <si>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</si>
  <si>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</si>
  <si>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</si>
  <si>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</si>
  <si>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</si>
  <si>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</si>
  <si>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</si>
  <si>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</si>
  <si>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</si>
  <si>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</si>
  <si>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</si>
  <si>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</si>
  <si>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</si>
  <si>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</si>
  <si>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</si>
  <si>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</si>
  <si>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</si>
  <si>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</si>
  <si>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</si>
  <si>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</si>
  <si>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</si>
  <si>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</si>
  <si>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</si>
  <si>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</si>
  <si>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</si>
  <si>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</si>
  <si>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</si>
  <si>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</si>
  <si>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</si>
  <si>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</si>
  <si>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</si>
  <si>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</si>
  <si>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</si>
  <si>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</si>
  <si>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</si>
  <si>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</si>
  <si>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</si>
  <si>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</si>
  <si>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</si>
  <si>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</si>
  <si>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</si>
  <si>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</si>
  <si>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</si>
  <si>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</si>
  <si>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</si>
  <si>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</si>
  <si>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</si>
  <si>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</si>
  <si>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</si>
  <si>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</si>
  <si>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</si>
  <si>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</si>
  <si>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</si>
  <si>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</si>
  <si>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</si>
  <si>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</si>
  <si>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</si>
  <si>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</si>
  <si>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</si>
  <si>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</si>
  <si>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</si>
  <si>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</si>
  <si>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</si>
  <si>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</si>
  <si>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</si>
  <si>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</si>
  <si>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</si>
  <si>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</si>
  <si>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</si>
  <si>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</si>
  <si>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</si>
  <si>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</si>
  <si>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</si>
  <si>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</si>
  <si>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</si>
  <si>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</si>
  <si>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</si>
  <si>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</si>
  <si>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</si>
  <si>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</si>
  <si>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</si>
  <si>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</si>
  <si>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</si>
  <si>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</si>
  <si>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</si>
  <si>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</si>
  <si>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</si>
  <si>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</si>
  <si>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</si>
  <si>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</si>
  <si>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</si>
  <si>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</si>
  <si>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</si>
  <si>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</si>
  <si>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</si>
  <si>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</si>
  <si>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</si>
  <si>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</si>
  <si>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</si>
  <si>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</si>
  <si>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</si>
  <si>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</si>
  <si>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</si>
  <si>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</si>
  <si>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</si>
  <si>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</si>
  <si>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</si>
  <si>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</si>
  <si>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</si>
  <si>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</si>
  <si>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</si>
  <si>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</si>
  <si>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</si>
  <si>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</si>
  <si>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</si>
  <si>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</si>
  <si>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</si>
  <si>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</si>
  <si>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</si>
  <si>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</si>
  <si>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</si>
  <si>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</si>
  <si>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</si>
  <si>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</si>
  <si>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</si>
  <si>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</si>
  <si>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</si>
  <si>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</si>
  <si>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</si>
  <si>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</si>
  <si>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</si>
  <si>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</si>
  <si>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</si>
  <si>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</si>
  <si>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</si>
  <si>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</si>
  <si>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</si>
  <si>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</si>
  <si>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</si>
  <si>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</si>
  <si>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</si>
  <si>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</si>
  <si>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</si>
  <si>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</si>
  <si>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</si>
  <si>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</si>
  <si>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</si>
  <si>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</si>
  <si>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</si>
  <si>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</si>
  <si>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</si>
  <si>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</si>
  <si>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</si>
  <si>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</si>
  <si>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</si>
  <si>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</si>
  <si>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</si>
  <si>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</si>
  <si>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</si>
  <si>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</si>
  <si>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</si>
  <si>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</si>
  <si>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</si>
  <si>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</si>
  <si>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</si>
  <si>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</si>
  <si>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</si>
  <si>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</si>
  <si>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</si>
  <si>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</si>
  <si>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</si>
  <si>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</si>
  <si>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</si>
  <si>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</si>
  <si>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</si>
  <si>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</si>
  <si>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</si>
  <si>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</si>
  <si>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</si>
  <si>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</si>
  <si>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</si>
  <si>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</si>
  <si>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</si>
  <si>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</si>
  <si>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</si>
  <si>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</si>
  <si>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</si>
  <si>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</si>
  <si>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</si>
  <si>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</si>
  <si>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</si>
  <si>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</si>
  <si>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</si>
  <si>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</si>
  <si>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</si>
  <si>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</si>
  <si>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</si>
  <si>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</si>
  <si>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</si>
  <si>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</si>
  <si>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</si>
  <si>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</si>
  <si>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</si>
  <si>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</si>
  <si>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</si>
  <si>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</si>
  <si>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</si>
  <si>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</si>
  <si>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</si>
  <si>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</si>
  <si>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</si>
  <si>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</si>
  <si>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</si>
  <si>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</si>
  <si>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</si>
  <si>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</si>
  <si>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</si>
  <si>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</si>
  <si>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</si>
  <si>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</si>
  <si>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</si>
  <si>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</si>
  <si>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</si>
  <si>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</si>
  <si>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</si>
  <si>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</si>
  <si>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</si>
  <si>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</si>
  <si>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</si>
  <si>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</si>
  <si>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</si>
  <si>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</si>
  <si>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</si>
  <si>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</si>
  <si>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</si>
  <si>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</si>
  <si>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</si>
  <si>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</si>
  <si>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</si>
  <si>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</si>
  <si>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</si>
  <si>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</si>
  <si>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</si>
  <si>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</si>
  <si>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</si>
  <si>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</si>
  <si>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</si>
  <si>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</si>
  <si>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</si>
  <si>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</si>
  <si>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</si>
  <si>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</si>
  <si>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</si>
  <si>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</si>
  <si>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</si>
  <si>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</si>
  <si>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</si>
  <si>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</si>
  <si>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</si>
  <si>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</si>
  <si>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</si>
  <si>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</si>
  <si>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</si>
  <si>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</si>
  <si>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</si>
  <si>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</si>
  <si>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</si>
  <si>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</si>
  <si>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</si>
  <si>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</si>
  <si>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</si>
  <si>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</si>
  <si>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</si>
  <si>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</si>
  <si>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</si>
  <si>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</si>
  <si>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</si>
  <si>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</si>
  <si>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</si>
  <si>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</si>
  <si>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</si>
  <si>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</si>
  <si>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</si>
  <si>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</si>
  <si>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</si>
  <si>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</si>
  <si>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</si>
  <si>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</si>
  <si>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</si>
  <si>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</si>
  <si>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</si>
  <si>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</si>
  <si>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</si>
  <si>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</si>
  <si>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</si>
  <si>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</si>
  <si>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</si>
  <si>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</si>
  <si>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</si>
  <si>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</si>
  <si>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</si>
  <si>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</si>
  <si>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</si>
  <si>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</si>
  <si>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</si>
  <si>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</si>
  <si>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</si>
  <si>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</si>
  <si>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</si>
  <si>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</si>
  <si>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</si>
  <si>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</si>
  <si>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</si>
  <si>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</si>
  <si>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</si>
  <si>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</si>
  <si>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</si>
  <si>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</si>
  <si>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</si>
  <si>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</si>
  <si>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</si>
  <si>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</si>
  <si>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</si>
  <si>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</si>
  <si>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</si>
  <si>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</si>
  <si>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</si>
  <si>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</si>
  <si>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</si>
  <si>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</si>
  <si>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</si>
  <si>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</si>
  <si>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</si>
  <si>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</si>
  <si>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</si>
  <si>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</si>
  <si>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</si>
  <si>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</si>
  <si>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</si>
  <si>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</si>
  <si>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</si>
  <si>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</si>
  <si>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</si>
  <si>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</si>
  <si>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</si>
  <si>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</si>
  <si>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</si>
  <si>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</si>
  <si>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</si>
  <si>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</si>
  <si>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</si>
  <si>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</si>
  <si>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</si>
  <si>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</si>
  <si>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</si>
  <si>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</si>
  <si>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</si>
  <si>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</si>
  <si>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</si>
  <si>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</si>
  <si>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</si>
  <si>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</si>
  <si>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</si>
  <si>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</si>
  <si>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</si>
  <si>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</si>
  <si>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</si>
  <si>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</si>
  <si>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</si>
  <si>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</si>
  <si>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</si>
  <si>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</si>
  <si>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</si>
  <si>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</si>
  <si>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</si>
  <si>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</si>
  <si>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</si>
  <si>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</si>
  <si>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</si>
  <si>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</si>
  <si>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</si>
  <si>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</si>
  <si>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</si>
  <si>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</si>
  <si>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</si>
  <si>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</si>
  <si>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</si>
  <si>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</si>
  <si>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</si>
  <si>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</si>
  <si>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</si>
  <si>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</si>
  <si>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</si>
  <si>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</si>
  <si>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</si>
  <si>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</si>
  <si>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</si>
  <si>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</si>
  <si>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</si>
  <si>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</si>
  <si>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</si>
  <si>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</si>
  <si>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</si>
  <si>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</si>
  <si>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</si>
  <si>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</si>
  <si>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</si>
  <si>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</si>
  <si>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</si>
  <si>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</si>
  <si>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</si>
  <si>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</si>
  <si>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</si>
  <si>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</si>
  <si>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</si>
  <si>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</si>
  <si>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</si>
  <si>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</si>
  <si>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</si>
  <si>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</si>
  <si>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</si>
  <si>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</si>
  <si>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</si>
  <si>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</si>
  <si>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</si>
  <si>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</si>
  <si>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</si>
  <si>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</si>
  <si>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</si>
  <si>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</si>
  <si>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</si>
  <si>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</si>
  <si>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</si>
  <si>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</si>
  <si>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</si>
  <si>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</si>
  <si>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</si>
  <si>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</si>
  <si>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</si>
  <si>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</si>
  <si>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</si>
  <si>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</si>
  <si>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</si>
  <si>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</si>
  <si>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</si>
  <si>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</si>
  <si>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</si>
  <si>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</si>
  <si>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</si>
  <si>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</si>
  <si>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</si>
  <si>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</si>
  <si>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</si>
  <si>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</si>
  <si>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</si>
  <si>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</si>
  <si>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</si>
  <si>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</si>
  <si>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</si>
  <si>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</si>
  <si>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</si>
  <si>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</si>
  <si>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</si>
  <si>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</si>
  <si>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</si>
  <si>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</si>
  <si>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</si>
  <si>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</si>
  <si>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</si>
  <si>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</si>
  <si>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</si>
  <si>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</si>
  <si>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</si>
  <si>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</si>
  <si>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</si>
  <si>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</si>
  <si>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</si>
  <si>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</si>
  <si>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</si>
  <si>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</si>
  <si>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</si>
  <si>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</si>
  <si>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</si>
  <si>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</si>
  <si>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</si>
  <si>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</si>
  <si>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</si>
  <si>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</si>
  <si>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</si>
  <si>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</si>
  <si>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</si>
  <si>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</si>
  <si>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</si>
  <si>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</si>
  <si>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</si>
  <si>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</si>
  <si>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</si>
  <si>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</si>
  <si>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</si>
  <si>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</si>
  <si>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</si>
  <si>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</si>
  <si>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</si>
  <si>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</si>
  <si>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</si>
  <si>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</si>
  <si>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</si>
  <si>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</si>
  <si>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</si>
  <si>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</si>
  <si>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</si>
  <si>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</si>
  <si>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</si>
  <si>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</si>
  <si>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</si>
  <si>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</si>
  <si>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</si>
  <si>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</si>
  <si>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</si>
  <si>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</si>
  <si>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</si>
  <si>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</si>
  <si>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</si>
  <si>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</si>
  <si>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</si>
  <si>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</si>
  <si>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</si>
  <si>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</si>
  <si>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</si>
  <si>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</si>
  <si>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</si>
  <si>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</si>
  <si>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</si>
  <si>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</si>
  <si>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</si>
  <si>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</si>
  <si>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</si>
  <si>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</si>
  <si>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</si>
  <si>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</si>
  <si>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</si>
  <si>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</si>
  <si>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</si>
  <si>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</si>
  <si>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</si>
  <si>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</si>
  <si>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</si>
  <si>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</si>
  <si>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</si>
  <si>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</si>
  <si>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</si>
  <si>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</si>
  <si>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</si>
  <si>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</si>
  <si>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</si>
  <si>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</si>
  <si>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</si>
  <si>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</si>
  <si>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</si>
  <si>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</si>
  <si>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</si>
  <si>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</si>
  <si>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</si>
  <si>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</si>
  <si>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</si>
  <si>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</si>
  <si>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</si>
  <si>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</si>
  <si>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</si>
  <si>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</si>
  <si>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</si>
  <si>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</si>
  <si>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</si>
  <si>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</si>
  <si>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</si>
  <si>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</si>
  <si>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</si>
  <si>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</si>
  <si>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</si>
  <si>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</si>
  <si>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</si>
  <si>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</si>
  <si>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</si>
  <si>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</si>
  <si>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</si>
  <si>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</si>
  <si>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</si>
  <si>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</si>
  <si>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</si>
  <si>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</si>
  <si>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</si>
  <si>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</si>
  <si>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</si>
  <si>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</si>
  <si>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</si>
  <si>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</si>
  <si>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</si>
  <si>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</si>
  <si>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</si>
  <si>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</si>
  <si>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</si>
  <si>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</si>
  <si>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</si>
  <si>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</si>
  <si>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</si>
  <si>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</si>
  <si>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</si>
  <si>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</si>
  <si>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</si>
  <si>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</si>
  <si>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</si>
  <si>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</si>
  <si>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</si>
  <si>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</si>
  <si>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</si>
  <si>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</si>
  <si>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</si>
  <si>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</si>
  <si>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</si>
  <si>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</si>
  <si>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</si>
  <si>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</si>
  <si>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</si>
  <si>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</si>
  <si>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</si>
  <si>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</si>
  <si>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</si>
  <si>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</si>
  <si>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</si>
  <si>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</si>
  <si>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</si>
  <si>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</si>
  <si>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</si>
  <si>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</si>
  <si>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</si>
  <si>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</si>
  <si>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</si>
  <si>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</si>
  <si>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</si>
  <si>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</si>
  <si>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</si>
  <si>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</si>
  <si>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</si>
  <si>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</si>
  <si>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</si>
  <si>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</si>
  <si>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</si>
  <si>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</si>
  <si>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</si>
  <si>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</si>
  <si>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</si>
  <si>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</si>
  <si>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</si>
  <si>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</si>
  <si>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</si>
  <si>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</si>
  <si>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</si>
  <si>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</si>
  <si>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</si>
  <si>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</si>
  <si>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</si>
  <si>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</si>
  <si>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</si>
  <si>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</si>
  <si>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</si>
  <si>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</si>
  <si>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</si>
  <si>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</si>
  <si>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</si>
  <si>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</si>
  <si>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</si>
  <si>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</si>
  <si>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</si>
  <si>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</si>
  <si>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</si>
  <si>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</si>
  <si>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</si>
  <si>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</si>
  <si>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</si>
  <si>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</si>
  <si>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</si>
  <si>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</si>
  <si>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</si>
  <si>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</si>
  <si>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</si>
  <si>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</si>
  <si>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</si>
  <si>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</si>
  <si>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</si>
  <si>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</si>
  <si>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</si>
  <si>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</si>
  <si>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</si>
  <si>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</si>
  <si>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</si>
  <si>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</si>
  <si>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</si>
  <si>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</si>
  <si>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</si>
  <si>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</si>
  <si>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</si>
  <si>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</si>
  <si>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</si>
  <si>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</si>
  <si>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</si>
  <si>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</si>
  <si>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</si>
  <si>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</si>
  <si>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</si>
  <si>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</si>
  <si>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</si>
  <si>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</si>
  <si>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</si>
  <si>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</si>
  <si>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</si>
  <si>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</si>
  <si>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</si>
  <si>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</si>
  <si>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</si>
  <si>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</si>
  <si>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</si>
  <si>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</si>
  <si>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</si>
  <si>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</si>
  <si>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</si>
  <si>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</si>
  <si>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</si>
  <si>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</si>
  <si>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</si>
  <si>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</si>
  <si>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</si>
  <si>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</si>
  <si>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</si>
  <si>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</si>
  <si>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</si>
  <si>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</si>
  <si>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</si>
  <si>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</si>
  <si>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</si>
  <si>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</si>
  <si>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</si>
  <si>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</si>
  <si>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</si>
  <si>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</si>
  <si>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</si>
  <si>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</si>
  <si>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</si>
  <si>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</si>
  <si>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</si>
  <si>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</si>
  <si>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</si>
  <si>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</si>
  <si>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</si>
  <si>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</si>
  <si>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</si>
  <si>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</si>
  <si>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</si>
  <si>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</si>
  <si>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</si>
  <si>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</si>
  <si>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</si>
  <si>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</si>
  <si>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</si>
  <si>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</si>
  <si>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</si>
  <si>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</si>
  <si>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</si>
  <si>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</si>
  <si>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</si>
  <si>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</si>
  <si>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</si>
  <si>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</si>
  <si>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</si>
  <si>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</si>
  <si>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</si>
  <si>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</si>
  <si>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</si>
  <si>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</si>
  <si>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</si>
  <si>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</si>
  <si>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</si>
  <si>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</si>
  <si>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</si>
  <si>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</si>
  <si>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</si>
  <si>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</si>
  <si>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</si>
  <si>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</si>
  <si>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</si>
  <si>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</si>
  <si>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</si>
  <si>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</si>
  <si>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</si>
  <si>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</si>
  <si>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</si>
  <si>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</si>
  <si>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</si>
  <si>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</si>
  <si>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</si>
  <si>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</si>
  <si>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</si>
  <si>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</si>
  <si>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</si>
  <si>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</si>
  <si>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</si>
  <si>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</si>
  <si>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</si>
  <si>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</si>
  <si>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</si>
  <si>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</si>
  <si>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</si>
  <si>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</si>
  <si>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</si>
  <si>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</si>
  <si>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</si>
  <si>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</si>
  <si>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</si>
  <si>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</si>
  <si>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</si>
  <si>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</si>
  <si>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</si>
  <si>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</si>
  <si>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</si>
  <si>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</si>
  <si>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</si>
  <si>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</si>
  <si>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</si>
  <si>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</si>
  <si>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</si>
  <si>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</si>
  <si>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</si>
  <si>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</si>
  <si>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</si>
  <si>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</si>
  <si>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</si>
  <si>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</si>
  <si>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</si>
  <si>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</si>
  <si>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</si>
  <si>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</si>
  <si>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</si>
  <si>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</si>
  <si>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</si>
  <si>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</si>
  <si>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</si>
  <si>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</si>
  <si>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</si>
  <si>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</si>
  <si>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</si>
  <si>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</si>
  <si>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</si>
  <si>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</si>
  <si>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</si>
  <si>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</si>
  <si>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</si>
  <si>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</si>
  <si>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</si>
  <si>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</si>
  <si>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</si>
  <si>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</si>
  <si>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</si>
  <si>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</si>
  <si>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</si>
  <si>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</si>
  <si>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</si>
  <si>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</si>
  <si>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</si>
  <si>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</si>
  <si>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</si>
  <si>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</si>
  <si>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</si>
  <si>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</si>
  <si>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</si>
  <si>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</si>
  <si>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</si>
  <si>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</si>
  <si>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</si>
  <si>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</si>
  <si>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</si>
  <si>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</si>
  <si>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</si>
  <si>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</si>
  <si>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</si>
  <si>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</si>
  <si>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</si>
  <si>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</si>
  <si>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</si>
  <si>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</si>
  <si>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</si>
  <si>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</si>
  <si>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</si>
  <si>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</si>
  <si>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</si>
  <si>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</si>
  <si>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</si>
  <si>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</si>
  <si>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</si>
  <si>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</si>
  <si>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</si>
  <si>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</si>
  <si>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</si>
  <si>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</si>
  <si>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</si>
  <si>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</si>
  <si>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</si>
  <si>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</si>
  <si>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</si>
  <si>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</si>
  <si>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</si>
  <si>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</si>
  <si>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</si>
  <si>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</si>
  <si>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</si>
  <si>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</si>
  <si>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</si>
  <si>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</si>
  <si>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</si>
  <si>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</si>
  <si>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</si>
  <si>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</si>
  <si>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</si>
  <si>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</si>
  <si>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</si>
  <si>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</si>
  <si>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</si>
  <si>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</si>
  <si>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</si>
  <si>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</si>
  <si>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</si>
  <si>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</si>
  <si>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</si>
  <si>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</si>
  <si>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</si>
  <si>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</si>
  <si>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</si>
  <si>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</si>
  <si>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</si>
  <si>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</si>
  <si>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</si>
  <si>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</si>
  <si>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</si>
  <si>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</si>
  <si>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</si>
  <si>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</si>
  <si>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</si>
  <si>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</si>
  <si>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</si>
  <si>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</si>
  <si>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</si>
  <si>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</si>
  <si>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</si>
  <si>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</si>
  <si>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</si>
  <si>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</si>
  <si>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</si>
  <si>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</si>
  <si>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</si>
  <si>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</si>
  <si>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</si>
  <si>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</si>
  <si>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</si>
  <si>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</si>
  <si>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</si>
  <si>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</si>
  <si>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</si>
  <si>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</si>
  <si>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</si>
  <si>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</si>
  <si>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</si>
  <si>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</si>
  <si>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</si>
  <si>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</si>
  <si>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</si>
  <si>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</si>
  <si>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</si>
  <si>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</si>
  <si>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</si>
  <si>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</si>
  <si>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</si>
  <si>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</si>
  <si>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</si>
  <si>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</si>
  <si>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</si>
  <si>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</si>
  <si>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</si>
  <si>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</si>
  <si>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</si>
  <si>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</si>
  <si>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</si>
  <si>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</si>
  <si>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</si>
  <si>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</si>
  <si>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</si>
  <si>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</si>
  <si>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</si>
  <si>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</si>
  <si>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</si>
  <si>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</si>
  <si>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</si>
  <si>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</si>
  <si>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</si>
  <si>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</si>
  <si>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</si>
  <si>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</si>
  <si>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</si>
  <si>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</si>
  <si>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</si>
  <si>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</si>
  <si>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</si>
  <si>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</si>
  <si>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</si>
  <si>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</si>
  <si>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</si>
  <si>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</si>
  <si>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</si>
  <si>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</si>
  <si>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</si>
  <si>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</si>
  <si>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</si>
  <si>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</si>
  <si>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</si>
  <si>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</si>
  <si>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</si>
  <si>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</si>
  <si>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</si>
  <si>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</si>
  <si>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</si>
  <si>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</si>
  <si>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</si>
  <si>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</si>
  <si>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</si>
  <si>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</si>
  <si>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</si>
  <si>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</si>
  <si>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</si>
  <si>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</si>
  <si>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</si>
  <si>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</si>
  <si>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</si>
  <si>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</si>
  <si>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</si>
  <si>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</si>
  <si>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</si>
  <si>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</si>
  <si>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</si>
  <si>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</si>
  <si>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</si>
  <si>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</si>
  <si>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</si>
  <si>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</si>
  <si>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</si>
  <si>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</si>
  <si>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</si>
  <si>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</si>
  <si>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</si>
  <si>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</si>
  <si>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</si>
  <si>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</si>
  <si>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</si>
  <si>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</si>
  <si>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</si>
  <si>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</si>
  <si>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</si>
  <si>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</si>
  <si>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</si>
  <si>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</si>
  <si>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</si>
  <si>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</si>
  <si>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</si>
  <si>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</si>
  <si>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</si>
  <si>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</si>
  <si>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</si>
  <si>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</si>
  <si>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</si>
  <si>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</si>
  <si>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</si>
  <si>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</si>
  <si>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</si>
  <si>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</si>
  <si>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</si>
  <si>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</si>
  <si>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</si>
  <si>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</si>
  <si>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</si>
  <si>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</si>
  <si>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</si>
  <si>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</si>
  <si>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</si>
  <si>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</si>
  <si>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</si>
  <si>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</si>
  <si>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</si>
  <si>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</si>
  <si>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</si>
  <si>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</si>
  <si>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</si>
  <si>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</si>
  <si>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</si>
  <si>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</si>
  <si>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</si>
  <si>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</si>
  <si>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</si>
  <si>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</si>
  <si>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</si>
  <si>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</si>
  <si>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</si>
  <si>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</si>
  <si>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</si>
  <si>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</si>
  <si>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</si>
  <si>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</si>
  <si>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</si>
  <si>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</si>
  <si>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</si>
  <si>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</si>
  <si>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</si>
  <si>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</si>
  <si>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</si>
  <si>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</si>
  <si>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</si>
  <si>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</si>
  <si>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</si>
  <si>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</si>
  <si>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</si>
  <si>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</si>
  <si>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</si>
  <si>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</si>
  <si>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</si>
  <si>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</si>
  <si>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</si>
  <si>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</si>
  <si>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</si>
  <si>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</si>
  <si>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</si>
  <si>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</si>
  <si>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</si>
  <si>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</si>
  <si>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</si>
  <si>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</si>
  <si>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</si>
  <si>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</si>
  <si>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</si>
  <si>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</si>
  <si>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</si>
  <si>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</si>
  <si>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</si>
  <si>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</si>
  <si>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</si>
  <si>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</si>
  <si>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</si>
  <si>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</si>
  <si>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</si>
  <si>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</si>
  <si>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</si>
  <si>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</si>
  <si>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</si>
  <si>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</si>
  <si>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</si>
  <si>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</si>
  <si>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</si>
  <si>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</si>
  <si>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</si>
  <si>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</si>
  <si>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</si>
  <si>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</si>
  <si>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</si>
  <si>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</si>
  <si>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</si>
  <si>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</si>
  <si>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</si>
  <si>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</si>
  <si>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</si>
  <si>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</si>
  <si>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</si>
  <si>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</si>
  <si>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</si>
  <si>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</si>
  <si>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</si>
  <si>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</si>
  <si>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</si>
  <si>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</si>
  <si>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</si>
  <si>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</si>
  <si>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</si>
  <si>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</si>
  <si>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</si>
  <si>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</si>
  <si>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</si>
  <si>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</si>
  <si>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</si>
  <si>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</si>
  <si>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</si>
  <si>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</si>
  <si>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</si>
  <si>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</si>
  <si>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</si>
  <si>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</si>
  <si>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</si>
  <si>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</si>
  <si>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</si>
  <si>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</si>
  <si>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</si>
  <si>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</si>
  <si>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</si>
  <si>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</si>
  <si>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</si>
  <si>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</si>
  <si>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</si>
  <si>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</si>
  <si>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</si>
  <si>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</si>
  <si>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</si>
  <si>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</si>
  <si>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</si>
  <si>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</si>
  <si>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</si>
  <si>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</si>
  <si>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</si>
  <si>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</si>
  <si>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</si>
  <si>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</si>
  <si>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</si>
  <si>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</si>
  <si>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</si>
  <si>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</si>
  <si>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</si>
  <si>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</si>
  <si>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</si>
  <si>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</si>
  <si>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</si>
  <si>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</si>
  <si>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</si>
  <si>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</si>
  <si>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</si>
  <si>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</si>
  <si>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</si>
  <si>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</si>
  <si>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</si>
  <si>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</si>
  <si>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</si>
  <si>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</si>
  <si>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</si>
  <si>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</si>
  <si>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</si>
  <si>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</si>
  <si>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</si>
  <si>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</si>
  <si>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</si>
  <si>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</si>
  <si>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</si>
  <si>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</si>
  <si>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</si>
  <si>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</si>
  <si>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</si>
  <si>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</si>
  <si>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</si>
  <si>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</si>
  <si>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</si>
  <si>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</si>
  <si>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</si>
  <si>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</si>
  <si>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</si>
  <si>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</si>
  <si>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</si>
  <si>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</si>
  <si>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</si>
  <si>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</si>
  <si>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</si>
  <si>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</si>
  <si>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</si>
  <si>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</si>
  <si>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</si>
  <si>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</si>
  <si>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</si>
  <si>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</si>
  <si>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</si>
  <si>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</si>
  <si>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</si>
  <si>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</si>
  <si>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</si>
  <si>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</si>
  <si>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</si>
  <si>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</si>
  <si>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</si>
  <si>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</si>
  <si>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</si>
  <si>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</si>
  <si>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</si>
  <si>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</si>
  <si>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</si>
  <si>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</si>
  <si>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</si>
  <si>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</si>
  <si>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</si>
  <si>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</si>
  <si>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</si>
  <si>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</si>
  <si>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</si>
  <si>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</si>
  <si>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</si>
  <si>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</si>
  <si>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</si>
  <si>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</si>
  <si>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</si>
  <si>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</si>
  <si>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</si>
  <si>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</si>
  <si>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</si>
  <si>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</si>
  <si>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</si>
  <si>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</si>
  <si>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</si>
  <si>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</si>
  <si>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</si>
  <si>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</si>
  <si>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</si>
  <si>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</si>
  <si>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</si>
  <si>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</si>
  <si>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</si>
  <si>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</si>
  <si>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</si>
  <si>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</si>
  <si>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</si>
  <si>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</si>
  <si>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</si>
  <si>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</si>
  <si>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</si>
  <si>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</si>
  <si>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</si>
  <si>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</si>
  <si>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</si>
  <si>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</si>
  <si>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</si>
  <si>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</si>
  <si>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</si>
  <si>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</si>
  <si>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</si>
  <si>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</si>
  <si>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</si>
  <si>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</si>
  <si>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</si>
  <si>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</si>
  <si>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</si>
  <si>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</si>
  <si>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</si>
  <si>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</si>
  <si>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</si>
  <si>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</si>
  <si>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</si>
  <si>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</si>
  <si>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</si>
  <si>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</si>
  <si>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</si>
  <si>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</si>
  <si>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</si>
  <si>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</si>
  <si>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</si>
  <si>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</si>
  <si>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</si>
  <si>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</si>
  <si>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</si>
  <si>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</si>
  <si>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</si>
  <si>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</si>
  <si>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</si>
  <si>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</si>
  <si>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</si>
  <si>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</si>
  <si>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</si>
  <si>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</si>
  <si>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</si>
  <si>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</si>
  <si>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</si>
  <si>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</si>
  <si>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</si>
  <si>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</si>
  <si>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</si>
  <si>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</si>
  <si>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</si>
  <si>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</si>
  <si>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</si>
  <si>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</si>
  <si>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</si>
  <si>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</si>
  <si>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</si>
  <si>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</si>
  <si>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</si>
  <si>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</si>
  <si>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</si>
  <si>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</si>
  <si>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</si>
  <si>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</si>
  <si>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</si>
  <si>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</si>
  <si>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</si>
  <si>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</si>
  <si>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</si>
  <si>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</si>
  <si>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</si>
  <si>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</si>
  <si>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</si>
  <si>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</si>
  <si>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</si>
  <si>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</si>
  <si>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</si>
  <si>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</si>
  <si>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</si>
  <si>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</si>
  <si>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</si>
  <si>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</si>
  <si>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</si>
  <si>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</si>
  <si>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</si>
  <si>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</si>
  <si>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</si>
  <si>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</si>
  <si>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</si>
  <si>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</si>
  <si>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</si>
  <si>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</si>
  <si>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</si>
  <si>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</si>
  <si>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</si>
  <si>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</si>
  <si>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</si>
  <si>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</si>
  <si>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</si>
  <si>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</si>
  <si>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</si>
  <si>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</si>
  <si>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</si>
  <si>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</si>
  <si>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</si>
  <si>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</si>
  <si>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</si>
  <si>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</si>
  <si>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</si>
  <si>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</si>
  <si>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</si>
  <si>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</si>
  <si>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</si>
  <si>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</si>
  <si>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</si>
  <si>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</si>
  <si>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</si>
  <si>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</si>
  <si>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</si>
  <si>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</si>
  <si>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</si>
  <si>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</si>
  <si>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</si>
  <si>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</si>
  <si>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</si>
  <si>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</si>
  <si>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</si>
  <si>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</si>
  <si>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</si>
  <si>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</si>
  <si>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</si>
  <si>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</si>
  <si>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</si>
  <si>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</si>
  <si>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</si>
  <si>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</si>
  <si>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</si>
  <si>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</si>
  <si>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</si>
  <si>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</si>
  <si>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</si>
  <si>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</si>
  <si>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</si>
  <si>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</si>
  <si>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</si>
  <si>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</si>
  <si>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</si>
  <si>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</si>
  <si>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</si>
  <si>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</si>
  <si>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</si>
  <si>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</si>
  <si>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</si>
  <si>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</si>
  <si>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</si>
  <si>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</si>
  <si>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</si>
  <si>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</si>
  <si>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</si>
  <si>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</si>
  <si>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</si>
  <si>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</si>
  <si>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</si>
  <si>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</si>
  <si>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</si>
  <si>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</si>
  <si>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</si>
  <si>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</si>
  <si>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</si>
  <si>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</si>
  <si>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</si>
  <si>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</si>
  <si>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</si>
  <si>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</si>
  <si>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</si>
  <si>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</si>
  <si>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</si>
  <si>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</si>
  <si>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</si>
  <si>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</si>
  <si>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</si>
  <si>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</si>
  <si>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</si>
  <si>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</si>
  <si>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</si>
  <si>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</si>
  <si>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</si>
  <si>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</si>
  <si>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</si>
  <si>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</si>
  <si>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</si>
  <si>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</si>
  <si>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</si>
  <si>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</si>
  <si>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</si>
  <si>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</si>
  <si>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</si>
  <si>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</si>
  <si>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</si>
  <si>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</si>
  <si>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</si>
  <si>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</si>
  <si>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</si>
  <si>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</si>
  <si>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</si>
  <si>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</si>
  <si>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</si>
  <si>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</si>
  <si>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</si>
  <si>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</si>
  <si>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</si>
  <si>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</si>
  <si>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</si>
  <si>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</si>
  <si>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</si>
  <si>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</si>
  <si>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</si>
  <si>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</si>
  <si>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</si>
  <si>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</si>
  <si>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</si>
  <si>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</si>
  <si>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</si>
  <si>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</si>
  <si>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</si>
  <si>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</si>
  <si>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</si>
  <si>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</si>
  <si>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</si>
  <si>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</si>
  <si>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</si>
  <si>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</si>
  <si>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</si>
  <si>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</si>
  <si>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</si>
  <si>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</si>
  <si>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</si>
  <si>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</si>
  <si>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</si>
  <si>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</si>
  <si>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</si>
  <si>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</si>
  <si>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</si>
  <si>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</si>
  <si>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</si>
  <si>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</si>
  <si>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</si>
  <si>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</si>
  <si>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</si>
  <si>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</si>
  <si>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</si>
  <si>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</si>
  <si>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</si>
  <si>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</si>
  <si>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</si>
  <si>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</si>
  <si>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</si>
  <si>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</si>
  <si>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</si>
  <si>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</si>
  <si>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</si>
  <si>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</si>
  <si>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</si>
  <si>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</si>
  <si>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</si>
  <si>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</si>
  <si>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</si>
  <si>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</si>
  <si>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</si>
  <si>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</si>
  <si>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</si>
  <si>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</si>
  <si>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</si>
  <si>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</si>
  <si>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</si>
  <si>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</si>
  <si>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</si>
  <si>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</si>
  <si>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</si>
  <si>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</si>
  <si>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</si>
  <si>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</si>
  <si>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</si>
  <si>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</si>
  <si>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</si>
  <si>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</si>
  <si>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</si>
  <si>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</si>
  <si>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</si>
  <si>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</si>
  <si>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</si>
  <si>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</si>
  <si>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</si>
  <si>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</si>
  <si>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</si>
  <si>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</si>
  <si>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</si>
  <si>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</si>
  <si>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</si>
  <si>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</si>
  <si>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</si>
  <si>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</si>
  <si>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</si>
  <si>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</si>
  <si>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</si>
  <si>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</si>
  <si>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</si>
  <si>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</si>
  <si>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</si>
  <si>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</si>
  <si>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</si>
  <si>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</si>
  <si>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</si>
  <si>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</si>
  <si>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</si>
  <si>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</si>
  <si>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</si>
  <si>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</si>
  <si>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</si>
  <si>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</si>
  <si>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</si>
  <si>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</si>
  <si>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</si>
  <si>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</si>
  <si>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</si>
  <si>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</si>
  <si>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</si>
  <si>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</si>
  <si>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</si>
  <si>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</si>
  <si>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</si>
  <si>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</si>
  <si>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</si>
  <si>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</si>
  <si>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</si>
  <si>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</si>
  <si>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</si>
  <si>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</si>
  <si>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</si>
  <si>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</si>
  <si>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</si>
  <si>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</si>
  <si>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</si>
  <si>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</si>
  <si>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</si>
  <si>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</si>
  <si>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</si>
  <si>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</si>
  <si>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</si>
  <si>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</si>
  <si>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</si>
  <si>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</si>
  <si>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</si>
  <si>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</si>
  <si>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</si>
  <si>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</si>
  <si>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</si>
  <si>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</si>
  <si>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</si>
  <si>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</si>
  <si>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</si>
  <si>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</si>
  <si>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</si>
  <si>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</si>
  <si>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</si>
  <si>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</si>
  <si>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</si>
  <si>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</si>
  <si>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</si>
  <si>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</si>
  <si>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</si>
  <si>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</si>
  <si>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</si>
  <si>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</si>
  <si>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</si>
  <si>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</si>
  <si>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</si>
  <si>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</si>
  <si>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</si>
  <si>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</si>
  <si>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</si>
  <si>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</si>
  <si>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</si>
  <si>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</si>
  <si>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</si>
  <si>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</si>
  <si>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</si>
  <si>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</si>
  <si>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</si>
  <si>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</si>
  <si>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</si>
  <si>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</si>
  <si>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</si>
  <si>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</si>
  <si>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</si>
  <si>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</si>
  <si>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</si>
  <si>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</si>
  <si>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</si>
  <si>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</si>
  <si>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</si>
  <si>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</si>
  <si>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</si>
  <si>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</si>
  <si>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</si>
  <si>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</si>
  <si>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</si>
  <si>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</si>
  <si>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</si>
  <si>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</si>
  <si>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</si>
  <si>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</si>
  <si>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</si>
  <si>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</si>
  <si>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</si>
  <si>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</si>
  <si>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</si>
  <si>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</si>
  <si>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</si>
  <si>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</si>
  <si>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</si>
  <si>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</si>
  <si>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</si>
  <si>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</si>
  <si>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</si>
  <si>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</si>
  <si>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</si>
  <si>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</si>
  <si>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</si>
  <si>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</si>
  <si>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</si>
  <si>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</si>
  <si>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</si>
  <si>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</si>
  <si>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</si>
  <si>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</si>
  <si>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</si>
  <si>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</si>
  <si>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</si>
  <si>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</si>
  <si>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</si>
  <si>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</si>
  <si>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</si>
  <si>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</si>
  <si>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</si>
  <si>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</si>
  <si>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</si>
  <si>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</si>
  <si>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</si>
  <si>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</si>
  <si>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</si>
  <si>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</si>
  <si>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</si>
  <si>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</si>
  <si>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</si>
  <si>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</si>
  <si>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</si>
  <si>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</si>
  <si>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</si>
  <si>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</si>
  <si>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</si>
  <si>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</si>
  <si>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</si>
  <si>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</si>
  <si>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</si>
  <si>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</si>
  <si>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</si>
  <si>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</si>
  <si>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</si>
  <si>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</si>
  <si>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</si>
  <si>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</si>
  <si>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</si>
  <si>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</si>
  <si>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</si>
  <si>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</si>
  <si>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</si>
  <si>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</si>
  <si>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</si>
  <si>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</si>
  <si>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</si>
  <si>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</si>
  <si>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</si>
  <si>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</si>
  <si>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</si>
  <si>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</si>
  <si>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</si>
  <si>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</si>
  <si>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</si>
  <si>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</si>
  <si>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</si>
  <si>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</si>
  <si>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</si>
  <si>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</si>
  <si>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</si>
  <si>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</si>
  <si>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</si>
  <si>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</si>
  <si>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</si>
  <si>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</si>
  <si>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</si>
  <si>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</si>
  <si>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</si>
  <si>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</si>
  <si>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</si>
  <si>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</si>
  <si>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</si>
  <si>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</si>
  <si>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</si>
  <si>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</si>
  <si>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</si>
  <si>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</si>
  <si>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</si>
  <si>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</si>
  <si>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</si>
  <si>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</si>
  <si>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</si>
  <si>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</si>
  <si>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</si>
  <si>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</si>
  <si>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</si>
  <si>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</si>
  <si>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</si>
  <si>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</si>
  <si>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</si>
  <si>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</si>
  <si>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</si>
  <si>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</si>
  <si>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</si>
  <si>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</si>
  <si>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</si>
  <si>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</si>
  <si>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</si>
  <si>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</si>
  <si>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</si>
  <si>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</si>
  <si>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</si>
  <si>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</si>
  <si>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</si>
  <si>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</si>
  <si>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</si>
  <si>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</si>
  <si>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</si>
  <si>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</si>
  <si>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</si>
  <si>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</si>
  <si>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</si>
  <si>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</si>
  <si>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</si>
  <si>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</si>
  <si>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</si>
  <si>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</si>
  <si>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</si>
  <si>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</si>
  <si>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</si>
  <si>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</si>
  <si>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</si>
  <si>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</si>
  <si>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</si>
  <si>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</si>
  <si>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</si>
  <si>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</si>
  <si>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</si>
  <si>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</si>
  <si>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</si>
  <si>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</si>
  <si>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</si>
  <si>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</si>
  <si>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</si>
  <si>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</si>
  <si>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</si>
  <si>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</si>
  <si>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</si>
  <si>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</si>
  <si>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</si>
  <si>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</si>
  <si>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</si>
  <si>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</si>
  <si>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</si>
  <si>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</si>
  <si>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</si>
  <si>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</si>
  <si>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</si>
  <si>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</si>
  <si>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</si>
  <si>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</si>
  <si>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</si>
  <si>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</si>
  <si>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</si>
  <si>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</si>
  <si>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</si>
  <si>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</si>
  <si>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</si>
  <si>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</si>
  <si>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</si>
  <si>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</si>
  <si>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</si>
  <si>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</si>
  <si>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</si>
  <si>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</si>
  <si>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</si>
  <si>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</si>
  <si>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</si>
  <si>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</si>
  <si>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</si>
  <si>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</si>
  <si>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</si>
  <si>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</si>
  <si>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</si>
  <si>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</si>
  <si>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</si>
  <si>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</si>
  <si>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</si>
  <si>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</si>
  <si>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</si>
  <si>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</si>
  <si>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</si>
  <si>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</si>
  <si>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</si>
  <si>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</si>
  <si>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</si>
  <si>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</si>
  <si>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</si>
  <si>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</si>
  <si>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</si>
  <si>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</si>
  <si>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</si>
  <si>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</si>
  <si>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</si>
  <si>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</si>
  <si>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</si>
  <si>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</si>
  <si>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</si>
  <si>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</si>
  <si>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</si>
  <si>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</si>
  <si>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</si>
  <si>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</si>
  <si>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</si>
  <si>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</si>
  <si>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</si>
  <si>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</si>
  <si>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</si>
  <si>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</si>
  <si>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</si>
  <si>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</si>
  <si>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</si>
  <si>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</si>
  <si>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</si>
  <si>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</si>
  <si>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</si>
  <si>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</si>
  <si>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</si>
  <si>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</si>
  <si>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</si>
  <si>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</si>
  <si>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</si>
  <si>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</si>
  <si>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</si>
  <si>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</si>
  <si>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</si>
  <si>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</si>
  <si>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</si>
  <si>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</si>
  <si>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</si>
  <si>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</si>
  <si>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</si>
  <si>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</si>
  <si>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</si>
  <si>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</si>
  <si>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</si>
  <si>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</si>
  <si>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</si>
  <si>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</si>
  <si>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</si>
  <si>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</si>
  <si>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</si>
  <si>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</si>
  <si>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</si>
  <si>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</si>
  <si>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</si>
  <si>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</si>
  <si>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</si>
  <si>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</si>
  <si>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</si>
  <si>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</si>
  <si>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</si>
  <si>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</si>
  <si>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</si>
  <si>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</si>
  <si>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</si>
  <si>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</si>
  <si>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</si>
  <si>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</si>
  <si>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</si>
  <si>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</si>
  <si>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</si>
  <si>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</si>
  <si>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</si>
  <si>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</si>
  <si>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</si>
  <si>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</si>
  <si>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</si>
  <si>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</si>
  <si>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</si>
  <si>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</si>
  <si>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</si>
  <si>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</si>
  <si>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</si>
  <si>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</si>
  <si>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</si>
  <si>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</si>
  <si>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</si>
  <si>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</si>
  <si>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</si>
  <si>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</si>
  <si>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</si>
  <si>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</si>
  <si>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</si>
  <si>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</si>
  <si>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</si>
  <si>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</si>
  <si>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</si>
  <si>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</si>
  <si>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</si>
  <si>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</si>
  <si>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</si>
  <si>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</si>
  <si>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</si>
  <si>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</si>
  <si>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</si>
  <si>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</si>
  <si>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</si>
  <si>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</si>
  <si>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</si>
  <si>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</si>
  <si>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</si>
  <si>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</si>
  <si>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</si>
  <si>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</si>
  <si>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</si>
  <si>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</si>
  <si>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</si>
  <si>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</si>
  <si>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</si>
  <si>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</si>
  <si>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</si>
  <si>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</si>
  <si>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</si>
  <si>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</si>
  <si>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</si>
  <si>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</si>
  <si>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</si>
  <si>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</si>
  <si>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</si>
  <si>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</si>
  <si>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</si>
  <si>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</si>
  <si>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</si>
  <si>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</si>
  <si>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</si>
  <si>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</si>
  <si>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</si>
  <si>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</si>
  <si>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</si>
  <si>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</si>
  <si>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</si>
  <si>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</si>
  <si>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</si>
  <si>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</si>
  <si>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</si>
  <si>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</si>
  <si>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</si>
  <si>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</si>
  <si>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</si>
  <si>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</si>
  <si>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</si>
  <si>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</si>
  <si>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</si>
  <si>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</si>
  <si>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</si>
  <si>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</si>
  <si>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</si>
  <si>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</si>
  <si>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</si>
  <si>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</si>
  <si>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</si>
  <si>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</si>
  <si>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</si>
  <si>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</si>
  <si>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</si>
  <si>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</si>
  <si>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</si>
  <si>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</si>
  <si>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</si>
  <si>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</si>
  <si>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</si>
  <si>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</si>
  <si>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</si>
  <si>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</si>
  <si>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</si>
  <si>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</si>
  <si>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</si>
  <si>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</si>
  <si>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</si>
  <si>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</si>
  <si>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</si>
  <si>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</si>
  <si>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</si>
  <si>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</si>
  <si>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</si>
  <si>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</si>
  <si>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</si>
  <si>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</si>
  <si>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</si>
  <si>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</si>
  <si>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</si>
  <si>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</si>
  <si>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</si>
  <si>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</si>
  <si>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</si>
  <si>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</si>
  <si>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</si>
  <si>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</si>
  <si>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</si>
  <si>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</si>
  <si>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</si>
  <si>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</si>
  <si>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</si>
  <si>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</si>
  <si>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</si>
  <si>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</si>
  <si>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</si>
  <si>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</si>
  <si>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</si>
  <si>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</si>
  <si>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</si>
  <si>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</si>
  <si>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</si>
  <si>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</si>
  <si>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</si>
  <si>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</si>
  <si>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</si>
  <si>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</si>
  <si>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</si>
  <si>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</si>
  <si>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</si>
  <si>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</si>
  <si>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</si>
  <si>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</si>
  <si>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</si>
  <si>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</si>
  <si>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</si>
  <si>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</si>
  <si>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</si>
  <si>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</si>
  <si>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</si>
  <si>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</si>
  <si>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</si>
  <si>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</si>
  <si>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</si>
  <si>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</si>
  <si>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</si>
  <si>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</si>
  <si>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</si>
  <si>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</si>
  <si>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</si>
  <si>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</si>
  <si>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</si>
  <si>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</si>
  <si>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</si>
  <si>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</si>
  <si>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</si>
  <si>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</si>
  <si>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</si>
  <si>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</si>
  <si>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</si>
  <si>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</si>
  <si>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</si>
  <si>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</si>
  <si>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</si>
  <si>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</si>
  <si>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</si>
  <si>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</si>
  <si>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</si>
  <si>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</si>
  <si>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</si>
  <si>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</si>
  <si>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</si>
  <si>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</si>
  <si>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</si>
  <si>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</si>
  <si>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</si>
  <si>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</si>
  <si>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</si>
  <si>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</si>
  <si>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</si>
  <si>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</si>
  <si>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</si>
  <si>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</si>
  <si>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</si>
  <si>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</si>
  <si>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</si>
  <si>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</si>
  <si>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</si>
  <si>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</si>
  <si>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</si>
  <si>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</si>
  <si>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</si>
  <si>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</si>
  <si>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</si>
  <si>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</si>
  <si>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</si>
  <si>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</si>
  <si>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</si>
  <si>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</si>
  <si>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</si>
  <si>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</si>
  <si>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</si>
  <si>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</si>
  <si>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</si>
  <si>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</si>
  <si>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</si>
  <si>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</si>
  <si>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</si>
  <si>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</si>
  <si>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</si>
  <si>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</si>
  <si>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</si>
  <si>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</si>
  <si>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</si>
  <si>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</si>
  <si>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</si>
  <si>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</si>
  <si>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</si>
  <si>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</si>
  <si>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</si>
  <si>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</si>
  <si>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</si>
  <si>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</si>
  <si>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</si>
  <si>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</si>
  <si>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</si>
  <si>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</si>
  <si>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</si>
  <si>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</si>
  <si>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</si>
  <si>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</si>
  <si>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</si>
  <si>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</si>
  <si>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</si>
  <si>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</si>
  <si>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</si>
  <si>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</si>
  <si>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</si>
  <si>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</si>
  <si>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</si>
  <si>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</si>
  <si>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</si>
  <si>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</si>
  <si>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</si>
  <si>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</si>
  <si>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</si>
  <si>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</si>
  <si>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</si>
  <si>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</si>
  <si>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</si>
  <si>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</si>
  <si>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</si>
  <si>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</si>
  <si>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</si>
  <si>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</si>
  <si>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</si>
  <si>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</si>
  <si>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</si>
  <si>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</si>
  <si>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</si>
  <si>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</si>
  <si>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</si>
  <si>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</si>
  <si>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</si>
  <si>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</si>
  <si>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</si>
  <si>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</si>
  <si>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</si>
  <si>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</si>
  <si>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</si>
  <si>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</si>
  <si>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</si>
  <si>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</si>
  <si>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</si>
  <si>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</si>
  <si>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</si>
  <si>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</si>
  <si>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</si>
  <si>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</si>
  <si>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</si>
  <si>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</si>
  <si>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</si>
  <si>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</si>
  <si>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</si>
  <si>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</si>
  <si>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</si>
  <si>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</si>
  <si>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</si>
  <si>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</si>
  <si>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</si>
  <si>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</si>
  <si>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</si>
  <si>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</si>
  <si>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</si>
  <si>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</si>
  <si>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</si>
  <si>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</si>
  <si>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</si>
  <si>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</si>
  <si>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</si>
  <si>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</si>
  <si>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</si>
  <si>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</si>
  <si>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</si>
  <si>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</si>
  <si>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</si>
  <si>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</si>
  <si>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</si>
  <si>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</si>
  <si>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</si>
  <si>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</si>
  <si>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</si>
  <si>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</si>
  <si>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</si>
  <si>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</si>
  <si>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</si>
  <si>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</si>
  <si>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</si>
  <si>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</si>
  <si>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</si>
  <si>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</si>
  <si>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</si>
  <si>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</si>
  <si>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</si>
  <si>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</si>
  <si>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</si>
  <si>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</si>
  <si>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</si>
  <si>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</si>
  <si>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</si>
  <si>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</si>
  <si>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</si>
  <si>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</si>
  <si>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</si>
  <si>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</si>
  <si>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</si>
  <si>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</si>
  <si>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</si>
  <si>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</si>
  <si>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</si>
  <si>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</si>
  <si>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</si>
  <si>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</si>
  <si>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</si>
  <si>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</si>
  <si>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</si>
  <si>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</si>
  <si>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</si>
  <si>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</si>
  <si>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</si>
  <si>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</si>
  <si>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</si>
  <si>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</si>
  <si>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</si>
  <si>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</si>
  <si>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</si>
  <si>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</si>
  <si>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</si>
  <si>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</si>
  <si>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</si>
  <si>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</si>
  <si>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</si>
  <si>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</si>
  <si>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</si>
  <si>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</si>
  <si>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</si>
  <si>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</si>
  <si>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</si>
  <si>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</si>
  <si>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</si>
  <si>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</si>
  <si>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</si>
  <si>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</si>
  <si>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</si>
  <si>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</si>
  <si>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</si>
  <si>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</si>
  <si>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</si>
  <si>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</si>
  <si>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</si>
  <si>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</si>
  <si>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</si>
  <si>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</si>
  <si>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</si>
  <si>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</si>
  <si>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</si>
  <si>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</si>
  <si>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</si>
  <si>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</si>
  <si>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</si>
  <si>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</si>
  <si>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</si>
  <si>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</si>
  <si>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</si>
  <si>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</si>
  <si>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</si>
  <si>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</si>
  <si>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</si>
  <si>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</si>
  <si>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</si>
  <si>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</si>
  <si>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</si>
  <si>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</si>
  <si>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</si>
  <si>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</si>
  <si>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</si>
  <si>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</si>
  <si>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</si>
  <si>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</si>
  <si>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</si>
  <si>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</si>
  <si>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</si>
  <si>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</si>
  <si>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</si>
  <si>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</si>
  <si>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</si>
  <si>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</si>
  <si>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</si>
  <si>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</si>
  <si>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</si>
  <si>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</si>
  <si>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</si>
  <si>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</si>
  <si>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</si>
  <si>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</si>
  <si>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</si>
  <si>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</si>
  <si>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</si>
  <si>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</si>
  <si>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</si>
  <si>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</si>
  <si>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</si>
  <si>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</si>
  <si>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</si>
  <si>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</si>
  <si>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</si>
  <si>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</si>
  <si>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</si>
  <si>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</si>
  <si>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</si>
  <si>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</si>
  <si>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</si>
  <si>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</si>
  <si>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</si>
  <si>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</si>
  <si>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</si>
  <si>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</si>
  <si>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</si>
  <si>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</si>
  <si>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</si>
  <si>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</si>
  <si>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</si>
  <si>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</si>
  <si>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</si>
  <si>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</si>
  <si>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</si>
  <si>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</si>
  <si>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</si>
  <si>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</si>
  <si>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</si>
  <si>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</si>
  <si>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</si>
  <si>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</si>
  <si>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</si>
  <si>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</si>
  <si>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</si>
  <si>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</si>
  <si>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</si>
  <si>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</si>
  <si>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</si>
  <si>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</si>
  <si>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</si>
  <si>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</si>
  <si>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</si>
  <si>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</si>
  <si>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</si>
  <si>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</si>
  <si>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</si>
  <si>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</si>
  <si>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</si>
  <si>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</si>
  <si>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</si>
  <si>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</si>
  <si>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</si>
  <si>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</si>
  <si>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</si>
  <si>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</si>
  <si>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</si>
  <si>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</si>
  <si>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</si>
  <si>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</si>
  <si>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</si>
  <si>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</si>
  <si>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</si>
  <si>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</si>
  <si>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</si>
  <si>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</si>
  <si>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</si>
  <si>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</si>
  <si>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</si>
  <si>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</si>
  <si>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</si>
  <si>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</si>
  <si>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</si>
  <si>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</si>
  <si>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</si>
  <si>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</si>
  <si>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</si>
  <si>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</si>
  <si>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</si>
  <si>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</si>
  <si>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</si>
  <si>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</si>
  <si>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</si>
  <si>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</si>
  <si>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</si>
  <si>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</si>
  <si>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</si>
  <si>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</si>
  <si>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</si>
  <si>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</si>
  <si>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</si>
  <si>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</si>
  <si>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</si>
  <si>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</si>
  <si>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</si>
  <si>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</si>
  <si>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</si>
  <si>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</si>
  <si>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</si>
  <si>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</si>
  <si>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</si>
  <si>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</si>
  <si>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</si>
  <si>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</si>
  <si>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</si>
  <si>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</si>
  <si>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</si>
  <si>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</si>
  <si>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</si>
  <si>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</si>
  <si>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</si>
  <si>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</si>
  <si>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</si>
  <si>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</si>
  <si>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</si>
  <si>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</si>
  <si>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</si>
  <si>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</si>
  <si>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</si>
  <si>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</si>
  <si>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</si>
  <si>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</si>
  <si>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</si>
  <si>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</si>
  <si>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</si>
  <si>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</si>
  <si>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</si>
  <si>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</si>
  <si>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</si>
  <si>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</si>
  <si>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</si>
  <si>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</si>
  <si>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</si>
  <si>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</si>
  <si>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</si>
  <si>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</si>
  <si>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</si>
  <si>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</si>
  <si>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</si>
  <si>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</si>
  <si>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</si>
  <si>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</si>
  <si>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</si>
  <si>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</si>
  <si>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</si>
  <si>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</si>
  <si>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</si>
  <si>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</si>
  <si>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</si>
  <si>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</si>
  <si>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</si>
  <si>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</si>
  <si>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</si>
  <si>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</si>
  <si>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</si>
  <si>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</si>
  <si>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</si>
  <si>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</si>
  <si>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</si>
  <si>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</si>
  <si>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</si>
  <si>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</si>
  <si>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</si>
  <si>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</si>
  <si>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</si>
  <si>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</si>
  <si>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</si>
  <si>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</si>
  <si>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</si>
  <si>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</si>
  <si>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</si>
  <si>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</si>
  <si>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</si>
  <si>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</si>
  <si>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</si>
  <si>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</si>
  <si>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</si>
  <si>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</si>
  <si>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</si>
  <si>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</si>
  <si>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</si>
  <si>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</si>
  <si>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</si>
  <si>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</si>
  <si>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</si>
  <si>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</si>
  <si>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</si>
  <si>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</si>
  <si>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</si>
  <si>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</si>
  <si>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</si>
  <si>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</si>
  <si>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</si>
  <si>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</si>
  <si>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</si>
  <si>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</si>
  <si>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</si>
  <si>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</si>
  <si>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</si>
  <si>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</si>
  <si>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</si>
  <si>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</si>
  <si>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</si>
  <si>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</si>
  <si>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</si>
  <si>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</si>
  <si>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</si>
  <si>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</si>
  <si>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</si>
  <si>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</si>
  <si>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</si>
  <si>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</si>
  <si>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</si>
  <si>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</si>
  <si>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</si>
  <si>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</si>
  <si>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</si>
  <si>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</si>
  <si>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</si>
  <si>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</si>
  <si>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</si>
  <si>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</si>
  <si>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</si>
  <si>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</si>
  <si>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</si>
  <si>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</si>
  <si>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</si>
  <si>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</si>
  <si>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</si>
  <si>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</si>
  <si>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</si>
  <si>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</si>
  <si>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</si>
  <si>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</si>
  <si>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</si>
  <si>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</si>
  <si>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</si>
  <si>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</si>
  <si>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</si>
  <si>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</si>
  <si>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</si>
  <si>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</si>
  <si>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</si>
  <si>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</si>
  <si>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</si>
  <si>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</si>
  <si>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</si>
  <si>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</si>
  <si>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</si>
  <si>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</si>
  <si>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</si>
  <si>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</si>
  <si>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</si>
  <si>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</si>
  <si>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</si>
  <si>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</si>
  <si>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</si>
  <si>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</si>
  <si>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</si>
  <si>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</si>
  <si>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</si>
  <si>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</si>
  <si>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</si>
  <si>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</si>
  <si>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</si>
  <si>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</si>
  <si>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</si>
  <si>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</si>
  <si>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</si>
  <si>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</si>
  <si>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</si>
  <si>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</si>
  <si>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</si>
  <si>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</si>
  <si>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</si>
  <si>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</si>
  <si>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</si>
  <si>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</si>
  <si>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</si>
  <si>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</si>
  <si>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</si>
  <si>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</si>
  <si>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</si>
  <si>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</si>
  <si>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</si>
  <si>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</si>
  <si>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</si>
  <si>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</si>
  <si>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</si>
  <si>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</si>
  <si>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</si>
  <si>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</si>
  <si>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</si>
  <si>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</si>
  <si>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</si>
  <si>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</si>
  <si>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</si>
  <si>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</si>
  <si>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</si>
  <si>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</si>
  <si>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</si>
  <si>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</si>
  <si>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</si>
  <si>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</si>
  <si>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</si>
  <si>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</si>
  <si>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</si>
  <si>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</si>
  <si>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</si>
  <si>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</si>
  <si>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</si>
  <si>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</si>
  <si>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</si>
  <si>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</si>
  <si>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</si>
  <si>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</si>
  <si>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</si>
  <si>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</si>
  <si>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</si>
  <si>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</si>
  <si>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</si>
  <si>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</si>
  <si>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</si>
  <si>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</si>
  <si>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</si>
  <si>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</si>
  <si>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</si>
  <si>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</si>
  <si>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</si>
  <si>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</si>
  <si>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</si>
  <si>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</si>
  <si>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</si>
  <si>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</si>
  <si>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</si>
  <si>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</si>
  <si>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</si>
  <si>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</si>
  <si>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</si>
  <si>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</si>
  <si>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</si>
  <si>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</si>
  <si>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</si>
  <si>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</si>
  <si>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</si>
  <si>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</si>
  <si>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</si>
  <si>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</si>
  <si>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</si>
  <si>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</si>
  <si>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</si>
  <si>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</si>
  <si>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</si>
  <si>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</si>
  <si>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</si>
  <si>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</si>
  <si>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</si>
  <si>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</si>
  <si>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</si>
  <si>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</si>
  <si>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</si>
  <si>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</si>
  <si>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</si>
  <si>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</si>
  <si>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</si>
  <si>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</si>
  <si>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</si>
  <si>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</si>
  <si>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</si>
  <si>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</si>
  <si>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</si>
  <si>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</si>
  <si>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</si>
  <si>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</si>
  <si>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</si>
  <si>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</si>
  <si>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</si>
  <si>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</si>
  <si>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</si>
  <si>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</si>
  <si>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</si>
  <si>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</si>
  <si>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</si>
  <si>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</si>
  <si>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</si>
  <si>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</si>
  <si>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</si>
  <si>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</si>
  <si>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</si>
  <si>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</si>
  <si>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</si>
  <si>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</si>
  <si>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</si>
  <si>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</si>
  <si>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</si>
  <si>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</si>
  <si>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</si>
  <si>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</si>
  <si>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</si>
  <si>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</si>
  <si>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</si>
  <si>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</si>
  <si>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</si>
  <si>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</si>
  <si>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</si>
  <si>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</si>
  <si>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</si>
  <si>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</si>
  <si>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</si>
  <si>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</si>
  <si>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</si>
  <si>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</si>
  <si>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</si>
  <si>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</si>
  <si>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</si>
  <si>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</si>
  <si>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</si>
  <si>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</si>
  <si>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</si>
  <si>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</si>
  <si>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</si>
  <si>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</si>
  <si>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</si>
  <si>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</si>
  <si>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</si>
  <si>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</si>
  <si>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</si>
  <si>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</si>
  <si>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</si>
  <si>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</si>
  <si>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</si>
  <si>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</si>
  <si>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</si>
  <si>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</si>
  <si>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</si>
  <si>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</si>
  <si>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</si>
  <si>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</si>
  <si>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</si>
  <si>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</si>
  <si>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</si>
  <si>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</si>
  <si>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</si>
  <si>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</si>
  <si>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</si>
  <si>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</si>
  <si>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</si>
  <si>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</si>
  <si>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</si>
  <si>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</si>
  <si>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</si>
  <si>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</si>
  <si>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</si>
  <si>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</si>
  <si>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</si>
  <si>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</si>
  <si>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</si>
  <si>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</si>
  <si>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</si>
  <si>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</si>
  <si>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</si>
  <si>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</si>
  <si>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</si>
  <si>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</si>
  <si>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</si>
  <si>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</si>
  <si>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</si>
  <si>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</si>
  <si>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</si>
  <si>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</si>
  <si>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</si>
  <si>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</si>
  <si>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</si>
  <si>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</si>
  <si>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</si>
  <si>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</si>
  <si>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</si>
  <si>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</si>
  <si>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</si>
  <si>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</si>
  <si>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</si>
  <si>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</si>
  <si>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</si>
  <si>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</si>
  <si>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</si>
  <si>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</si>
  <si>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</si>
  <si>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</si>
  <si>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</si>
  <si>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</si>
  <si>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</si>
  <si>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</si>
  <si>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</si>
  <si>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</si>
  <si>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</si>
  <si>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</si>
  <si>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</si>
  <si>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</si>
  <si>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</si>
  <si>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</si>
  <si>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</si>
  <si>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</si>
  <si>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</si>
  <si>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</si>
  <si>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</si>
  <si>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</si>
  <si>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</si>
  <si>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</si>
  <si>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</si>
  <si>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</si>
  <si>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</si>
  <si>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</si>
  <si>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</si>
  <si>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</si>
  <si>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</si>
  <si>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</si>
  <si>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</si>
  <si>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</si>
  <si>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</si>
  <si>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</si>
  <si>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</si>
  <si>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</si>
  <si>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</si>
  <si>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</si>
  <si>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</si>
  <si>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</si>
  <si>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</si>
  <si>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</si>
  <si>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</si>
  <si>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</si>
  <si>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</si>
  <si>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</si>
  <si>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</si>
  <si>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</si>
  <si>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</si>
  <si>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</si>
  <si>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</si>
  <si>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</si>
  <si>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</si>
  <si>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</si>
  <si>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</si>
  <si>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</si>
  <si>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</si>
  <si>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</si>
  <si>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</si>
  <si>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</si>
  <si>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</si>
  <si>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</si>
  <si>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</si>
  <si>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</si>
  <si>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</si>
  <si>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</si>
  <si>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</si>
  <si>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</si>
  <si>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</si>
  <si>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</si>
  <si>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</si>
  <si>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</si>
  <si>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</si>
  <si>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</si>
  <si>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</si>
  <si>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</si>
  <si>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</si>
  <si>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</si>
  <si>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</si>
  <si>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</si>
  <si>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</si>
  <si>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</si>
  <si>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</si>
  <si>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</si>
  <si>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</si>
  <si>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</si>
  <si>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</si>
  <si>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</si>
  <si>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</si>
  <si>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</si>
  <si>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</si>
  <si>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</si>
  <si>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</si>
  <si>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</si>
  <si>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</si>
  <si>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</si>
  <si>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</si>
  <si>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</si>
  <si>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</si>
  <si>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</si>
  <si>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</si>
  <si>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</si>
  <si>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</si>
  <si>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</si>
  <si>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</si>
  <si>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</si>
  <si>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</si>
  <si>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</si>
  <si>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</si>
  <si>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</si>
  <si>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</si>
  <si>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</si>
  <si>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</si>
  <si>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</si>
  <si>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</si>
  <si>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</si>
  <si>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</si>
  <si>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</si>
  <si>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</si>
  <si>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</si>
  <si>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</si>
  <si>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</si>
  <si>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</si>
  <si>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</si>
  <si>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</si>
  <si>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</si>
  <si>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</si>
  <si>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</si>
  <si>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</si>
  <si>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</si>
  <si>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</si>
  <si>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</si>
  <si>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</si>
  <si>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</si>
  <si>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</si>
  <si>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</si>
  <si>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</si>
  <si>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</si>
  <si>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</si>
  <si>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</si>
  <si>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</si>
  <si>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</si>
  <si>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</si>
  <si>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</si>
  <si>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</si>
  <si>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</si>
  <si>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</si>
  <si>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</si>
  <si>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</si>
  <si>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</si>
  <si>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</si>
  <si>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</si>
  <si>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</si>
  <si>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</si>
  <si>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</si>
  <si>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</si>
  <si>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</si>
  <si>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</si>
  <si>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</si>
  <si>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</si>
  <si>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</si>
  <si>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</si>
  <si>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</si>
  <si>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</si>
  <si>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</si>
  <si>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</si>
  <si>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</si>
  <si>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</si>
  <si>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</si>
  <si>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</si>
  <si>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</si>
  <si>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</si>
  <si>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</si>
  <si>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</si>
  <si>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</si>
  <si>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</si>
  <si>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</si>
  <si>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</si>
  <si>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</si>
  <si>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</si>
  <si>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</si>
  <si>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</si>
  <si>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</si>
  <si>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</si>
  <si>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</si>
  <si>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</si>
  <si>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</si>
  <si>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</si>
  <si>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</si>
  <si>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</si>
  <si>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</si>
  <si>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</si>
  <si>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</si>
  <si>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</si>
  <si>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</si>
  <si>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</si>
  <si>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</si>
  <si>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</si>
  <si>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</si>
  <si>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</si>
  <si>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</si>
  <si>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</si>
  <si>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</si>
  <si>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</si>
  <si>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</si>
  <si>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</si>
  <si>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</si>
  <si>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</si>
  <si>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</si>
  <si>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</si>
  <si>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</si>
  <si>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</si>
  <si>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</si>
  <si>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</si>
  <si>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</si>
  <si>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</si>
  <si>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</si>
  <si>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</si>
  <si>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</si>
  <si>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</si>
  <si>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</si>
  <si>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</si>
  <si>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</si>
  <si>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</si>
  <si>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</si>
  <si>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</si>
  <si>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</si>
  <si>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</si>
  <si>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</si>
  <si>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</si>
  <si>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</si>
  <si>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</si>
  <si>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</si>
  <si>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</si>
  <si>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</si>
  <si>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</si>
  <si>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</si>
  <si>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</si>
  <si>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</si>
  <si>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</si>
  <si>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</si>
  <si>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</si>
  <si>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</si>
  <si>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</si>
  <si>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</si>
  <si>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</si>
  <si>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</si>
  <si>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</si>
  <si>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</si>
  <si>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</si>
  <si>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</si>
  <si>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</si>
  <si>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</si>
  <si>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</si>
  <si>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</si>
  <si>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</si>
  <si>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</si>
  <si>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</si>
  <si>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</si>
  <si>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</si>
  <si>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</si>
  <si>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</si>
  <si>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</si>
  <si>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</si>
  <si>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</si>
  <si>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</si>
  <si>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</si>
  <si>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</si>
  <si>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</si>
  <si>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</si>
  <si>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</si>
  <si>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</si>
  <si>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</si>
  <si>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</si>
  <si>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</si>
  <si>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</si>
  <si>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</si>
  <si>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</si>
  <si>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</si>
  <si>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</si>
  <si>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</si>
  <si>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</si>
  <si>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</si>
  <si>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</si>
  <si>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</si>
  <si>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</si>
  <si>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</si>
  <si>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</si>
  <si>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</si>
  <si>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</si>
  <si>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</si>
  <si>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</si>
  <si>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</si>
  <si>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</si>
  <si>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</si>
  <si>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</si>
  <si>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</si>
  <si>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</si>
  <si>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</si>
  <si>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</si>
  <si>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</si>
  <si>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</si>
  <si>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</si>
  <si>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</si>
  <si>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</si>
  <si>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</si>
  <si>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</si>
  <si>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</si>
  <si>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</si>
  <si>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</si>
  <si>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</si>
  <si>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</si>
  <si>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</si>
  <si>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</si>
  <si>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</si>
  <si>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</si>
  <si>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</si>
  <si>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</si>
  <si>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</si>
  <si>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</si>
  <si>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</si>
  <si>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</si>
  <si>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</si>
  <si>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</si>
  <si>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</si>
  <si>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</si>
  <si>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</si>
  <si>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</si>
  <si>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</si>
  <si>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</si>
  <si>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</si>
  <si>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</si>
  <si>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</si>
  <si>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</si>
  <si>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</si>
  <si>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</si>
  <si>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</si>
  <si>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</si>
  <si>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</si>
  <si>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</si>
  <si>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</si>
  <si>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</si>
  <si>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</si>
  <si>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</si>
  <si>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</si>
  <si>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</si>
  <si>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</si>
  <si>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</si>
  <si>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</si>
  <si>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</si>
  <si>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</si>
  <si>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</si>
  <si>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</si>
  <si>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</si>
  <si>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</si>
  <si>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</si>
  <si>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</si>
  <si>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</si>
  <si>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</si>
  <si>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</si>
  <si>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Covnersion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</si>
  <si>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</si>
  <si>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</si>
  <si>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</si>
  <si>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</si>
  <si>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</si>
  <si>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</si>
  <si>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</si>
  <si>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</si>
  <si>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</si>
  <si>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</si>
  <si>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</si>
  <si>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</si>
  <si>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</si>
  <si>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</si>
  <si>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</si>
  <si>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</si>
  <si>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</si>
  <si>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</si>
  <si>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Category Distribution</t>
  </si>
  <si>
    <t>Category Success Rate</t>
  </si>
  <si>
    <t>Total 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</si>
</sst>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7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7" fontId="0" fillId="0" borderId="0" xfId="0" applyNumberFormat="1" applyAlignment="1">
      <alignment horizontal="left" indent="1"/>
    </xf>
    <xf numFmtId="167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69D8FF"/>
        </patternFill>
      </fill>
    </dxf>
    <dxf>
      <fill>
        <patternFill>
          <bgColor rgb="FFFF8F8F"/>
        </patternFill>
      </fill>
    </dxf>
    <dxf>
      <fill>
        <patternFill>
          <bgColor rgb="FF92D050"/>
        </patternFill>
      </fill>
    </dxf>
    <dxf>
      <fill>
        <patternFill patternType="solid">
          <fgColor auto="1"/>
          <bgColor rgb="FFFFFFC5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9D8FF"/>
      <color rgb="FFFF4F4F"/>
      <color rgb="FFFF8F8F"/>
      <color rgb="FFFFFF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[BCS Homework1 03_20_21.xlsx]Category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9</c:v>
                </c:pt>
                <c:pt idx="1">
                  <c:v>5</c:v>
                </c:pt>
                <c:pt idx="3">
                  <c:v>1</c:v>
                </c:pt>
                <c:pt idx="4">
                  <c:v>1</c:v>
                </c:pt>
                <c:pt idx="6">
                  <c:v>8</c:v>
                </c:pt>
                <c:pt idx="7">
                  <c:v>57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4A-424E-9D0D-F5440E933CF9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50</c:v>
                </c:pt>
                <c:pt idx="1">
                  <c:v>25</c:v>
                </c:pt>
                <c:pt idx="2">
                  <c:v>44</c:v>
                </c:pt>
                <c:pt idx="4">
                  <c:v>10</c:v>
                </c:pt>
                <c:pt idx="5">
                  <c:v>45</c:v>
                </c:pt>
                <c:pt idx="6">
                  <c:v>40</c:v>
                </c:pt>
                <c:pt idx="7">
                  <c:v>75</c:v>
                </c:pt>
                <c:pt idx="8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4A-424E-9D0D-F5440E933CF9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2</c:v>
                </c:pt>
                <c:pt idx="4">
                  <c:v>3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C4A-424E-9D0D-F5440E933CF9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39</c:v>
                </c:pt>
                <c:pt idx="2">
                  <c:v>28</c:v>
                </c:pt>
                <c:pt idx="4">
                  <c:v>50</c:v>
                </c:pt>
                <c:pt idx="5">
                  <c:v>41</c:v>
                </c:pt>
                <c:pt idx="6">
                  <c:v>11</c:v>
                </c:pt>
                <c:pt idx="7">
                  <c:v>51</c:v>
                </c:pt>
                <c:pt idx="8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C4A-424E-9D0D-F5440E933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2429640"/>
        <c:axId val="432430624"/>
      </c:barChart>
      <c:catAx>
        <c:axId val="432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30624"/>
        <c:crosses val="autoZero"/>
        <c:auto val="1"/>
        <c:lblAlgn val="ctr"/>
        <c:lblOffset val="100"/>
        <c:noMultiLvlLbl val="0"/>
      </c:catAx>
      <c:valAx>
        <c:axId val="43243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[BCS Homework1 03_20_21.xlsx]Subcategory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06-45BB-BB09-3954AA88402F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06-45BB-BB09-3954AA88402F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06-45BB-BB09-3954AA88402F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06-45BB-BB09-3954AA884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3593216"/>
        <c:axId val="503593544"/>
      </c:barChart>
      <c:catAx>
        <c:axId val="50359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93544"/>
        <c:crosses val="autoZero"/>
        <c:auto val="1"/>
        <c:lblAlgn val="ctr"/>
        <c:lblOffset val="100"/>
        <c:noMultiLvlLbl val="0"/>
      </c:catAx>
      <c:valAx>
        <c:axId val="50359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9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[BCS Homework1 03_20_21.xlsx]Years 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'Years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'Years Pivot'!$B$6:$B$22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09-4BAE-812B-5EA624345DE2}"/>
            </c:ext>
          </c:extLst>
        </c:ser>
        <c:ser>
          <c:idx val="1"/>
          <c:order val="1"/>
          <c:tx>
            <c:strRef>
              <c:f>'Years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'Years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'Years Pivot'!$C$6:$C$22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09-4BAE-812B-5EA624345DE2}"/>
            </c:ext>
          </c:extLst>
        </c:ser>
        <c:ser>
          <c:idx val="2"/>
          <c:order val="2"/>
          <c:tx>
            <c:strRef>
              <c:f>'Years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multiLvlStrRef>
              <c:f>'Years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'Years Pivot'!$D$6:$D$22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09-4BAE-812B-5EA624345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699080"/>
        <c:axId val="506701704"/>
      </c:lineChart>
      <c:catAx>
        <c:axId val="50669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01704"/>
        <c:crosses val="autoZero"/>
        <c:auto val="1"/>
        <c:lblAlgn val="ctr"/>
        <c:lblOffset val="100"/>
        <c:noMultiLvlLbl val="0"/>
      </c:catAx>
      <c:valAx>
        <c:axId val="50670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69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58102</xdr:rowOff>
    </xdr:from>
    <xdr:to>
      <xdr:col>10</xdr:col>
      <xdr:colOff>285750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D6455-F296-45B9-9687-9110B3EAA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</xdr:colOff>
      <xdr:row>47</xdr:row>
      <xdr:rowOff>101916</xdr:rowOff>
    </xdr:from>
    <xdr:to>
      <xdr:col>13</xdr:col>
      <xdr:colOff>28575</xdr:colOff>
      <xdr:row>77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C041B-C159-470A-A5CE-788F574E6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</xdr:colOff>
      <xdr:row>22</xdr:row>
      <xdr:rowOff>54291</xdr:rowOff>
    </xdr:from>
    <xdr:to>
      <xdr:col>11</xdr:col>
      <xdr:colOff>133350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3E867-B774-4EA4-B4BA-5067827C9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ranson" refreshedDate="44272.492847106485" createdVersion="6" refreshedVersion="6" minRefreshableVersion="3" recordCount="4114" xr:uid="{66EBEA45-86D7-48F8-B1B2-EC8C6A501001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ranson" refreshedDate="44272.535140046297" createdVersion="6" refreshedVersion="6" minRefreshableVersion="3" recordCount="4114" xr:uid="{EEC0B4B5-AE82-410B-893D-85CA06E0E57B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n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x v="106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s v="GB"/>
    <s v="GBP"/>
    <x v="183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x v="185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x v="190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x v="217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x v="307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s v="US"/>
    <s v="USD"/>
    <x v="442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x v="497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x v="528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x v="58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s v="DE"/>
    <s v="EUR"/>
    <x v="638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x v="659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x v="806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x v="819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x v="833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x v="836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x v="847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x v="876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x v="919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x v="951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x v="1032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s v="US"/>
    <s v="USD"/>
    <x v="1049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s v="US"/>
    <s v="USD"/>
    <x v="1062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x v="1086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x v="1128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x v="1303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x v="1366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x v="137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x v="1378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x v="139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x v="1395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x v="1406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x v="1473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x v="1610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x v="1688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x v="1701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x v="1717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x v="1823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x v="1825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x v="1833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x v="1835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x v="1858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x v="1916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x v="1926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x v="1987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x v="2048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x v="2098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x v="2146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x v="214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x v="2160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x v="2214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x v="2283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x v="234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x v="2400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x v="2416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x v="246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x v="2526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x v="2532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x v="2651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s v="US"/>
    <s v="USD"/>
    <x v="2655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x v="2676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x v="2722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x v="2803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x v="2829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x v="286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x v="2889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x v="2985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x v="2989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x v="3116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s v="US"/>
    <s v="USD"/>
    <x v="3119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x v="3221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x v="3263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x v="3277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x v="3294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x v="3455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x v="3518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x v="3572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x v="3652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x v="3842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x v="3849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s v="AU"/>
    <s v="AUD"/>
    <x v="3866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x v="3884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x v="3980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x v="3983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1DC85-7A9A-4F32-BDCD-FDA7B7AC1E2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01D1C-7419-4B03-AE78-B9F4CD5BBD5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E0BB8-66A1-494C-B97E-E7B6ED007707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numFmtId="167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Normal="100" workbookViewId="0">
      <selection activeCell="K1" sqref="K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21875" customWidth="1"/>
    <col min="16" max="16" width="20.33203125" customWidth="1"/>
    <col min="17" max="17" width="20.21875" customWidth="1"/>
    <col min="18" max="18" width="23.88671875" customWidth="1"/>
    <col min="19" max="19" width="30.5546875" style="11" customWidth="1"/>
    <col min="20" max="20" width="29.5546875" style="11" bestFit="1" customWidth="1"/>
    <col min="21" max="21" width="22" customWidth="1"/>
    <col min="22" max="22" width="14.66406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0" t="s">
        <v>8365</v>
      </c>
      <c r="T1" s="10" t="s">
        <v>8366</v>
      </c>
      <c r="U1" s="1"/>
      <c r="V1" s="1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(J2/86400)+DATE(1970,1,1)</f>
        <v>42177.007071759261</v>
      </c>
      <c r="T2" s="11">
        <f>(I2/86400)+DATE(1970,1,1)</f>
        <v>42208.125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(J3/86400)+DATE(1970,1,1)</f>
        <v>42766.600497685184</v>
      </c>
      <c r="T3" s="11">
        <f t="shared" ref="T3:T66" si="5">(I3/86400)+DATE(1970,1,1)</f>
        <v>42796.600497685184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>(J17/86400)+DATE(1970,1,1)</f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(J67/86400)+DATE(1970,1,1)</f>
        <v>41835.821226851855</v>
      </c>
      <c r="T67" s="11">
        <f t="shared" ref="T67:T130" si="11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(J131/86400)+DATE(1970,1,1)</f>
        <v>41882.937303240738</v>
      </c>
      <c r="T131" s="11">
        <f t="shared" ref="T131:T194" si="17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8219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8219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8219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8219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8219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8219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8219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8219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8219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8219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8219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8219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8219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8219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8219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8219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8219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8219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8219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8219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8219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8219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8219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8219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8219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8219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8219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8219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8219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8219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8219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8219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8219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8219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(J195/86400)+DATE(1970,1,1)</f>
        <v>41911.934791666667</v>
      </c>
      <c r="T195" s="11">
        <f t="shared" ref="T195:T258" si="23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8219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8219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8219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8219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8219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8219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8219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8219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8219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8219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8219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8219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8219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8219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8219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8219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8219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8219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8219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8219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8219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8219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8219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8219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8219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8219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8219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8219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8219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8219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8219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8219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8219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8219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8219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8219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8219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8219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8219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8219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8219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8219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8219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8219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8219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8219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(J259/86400)+DATE(1970,1,1)</f>
        <v>42479.626875000002</v>
      </c>
      <c r="T259" s="11">
        <f t="shared" ref="T259:T322" si="29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(J323/86400)+DATE(1970,1,1)</f>
        <v>42647.446597222224</v>
      </c>
      <c r="T323" s="11">
        <f t="shared" ref="T323:T386" si="35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(J387/86400)+DATE(1970,1,1)</f>
        <v>41934.584502314814</v>
      </c>
      <c r="T387" s="11">
        <f t="shared" ref="T387:T450" si="41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8219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8219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8219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8219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8219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8219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8219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8219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8219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8219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8219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8219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8219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8219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8219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8219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8219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8219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8219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8219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8219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8219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8219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8219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8219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8219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8219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8219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8219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8219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(J451/86400)+DATE(1970,1,1)</f>
        <v>41534.568113425928</v>
      </c>
      <c r="T451" s="11">
        <f t="shared" ref="T451:T514" si="47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8219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8219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8219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8219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8219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8219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8219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8219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8219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8219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8219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8219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8219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8219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8219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8219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8219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8219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8219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8219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8219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8219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8219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8219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8219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8219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8219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8219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8219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8219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8219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8219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8219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8219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8219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8219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8219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8219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8219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8219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8219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8219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8219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8219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8219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8219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8219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8219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8219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8219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8219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8219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8219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8219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8219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8219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8219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8219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8219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8219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8219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8219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8219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8219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(J515/86400)+DATE(1970,1,1)</f>
        <v>42552.653993055559</v>
      </c>
      <c r="T515" s="11">
        <f t="shared" ref="T515:T578" si="53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8219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8219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8219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8219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8219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8219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8219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8219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8219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8219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8219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8219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8219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8219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8219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8219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8219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8219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8219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8219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8219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8219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8219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8219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8219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8219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8219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8219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8219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8219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8219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8219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8219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8219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8219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8219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8219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(J579/86400)+DATE(1970,1,1)</f>
        <v>42450.589143518519</v>
      </c>
      <c r="T579" s="11">
        <f t="shared" ref="T579:T642" si="59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8219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8219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8219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8219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8219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8219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8219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8219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8219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8219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8219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8219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8219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8219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(J643/86400)+DATE(1970,1,1)</f>
        <v>42199.57</v>
      </c>
      <c r="T643" s="11">
        <f t="shared" ref="T643:T706" si="65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8219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8219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8219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8219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8219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8219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8219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8219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8219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8219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8219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8219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8219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8219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8219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8219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8219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8219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8219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8219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8219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8219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8219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8219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8219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8219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8219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8219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8219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8219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8219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8219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8219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8219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8219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8219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8219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8219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8219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8219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8219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8219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8219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8219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8219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8219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(J707/86400)+DATE(1970,1,1)</f>
        <v>42726.491643518515</v>
      </c>
      <c r="T707" s="11">
        <f t="shared" ref="T707:T770" si="71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8219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8219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8219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8219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8219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8219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8219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8219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8219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8219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8219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8219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8219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8219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8219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8219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8219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8219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8219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8219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8219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8219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8219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8219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(J771/86400)+DATE(1970,1,1)</f>
        <v>41604.996458333335</v>
      </c>
      <c r="T771" s="11">
        <f t="shared" ref="T771:T834" si="77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8219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8219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8219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8219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8219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8219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8219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8219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8219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8219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(J835/86400)+DATE(1970,1,1)</f>
        <v>41718.878182870372</v>
      </c>
      <c r="T835" s="11">
        <f t="shared" ref="T835:T898" si="83">(I835/86400)+DATE(1970,1,1)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8219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8219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8219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8219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8219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8219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8219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8219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8219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8219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8219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8219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8219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8219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8219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8219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8219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8219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8219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8219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8219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8219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8219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8219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8219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8219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8219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8219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8219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8219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8219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8219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8219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8219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8219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8219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8219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8219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(J899/86400)+DATE(1970,1,1)</f>
        <v>41211.688750000001</v>
      </c>
      <c r="T899" s="11">
        <f t="shared" ref="T899:T962" si="89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8219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8219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8219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8219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8219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8219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8219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8219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8219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8219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8219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8219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8219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8219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8219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8219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8219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8219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8219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8219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8219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8219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8219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8219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8219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8219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8219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8219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8219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8219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8219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8219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8219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8219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8219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8219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8219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8219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8219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8219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8219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8219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8219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8219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8219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8219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8219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8219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8219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8219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8219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8219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8219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8219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8219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8219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8219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8219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8219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8219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8219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8219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8219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8219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(J963/86400)+DATE(1970,1,1)</f>
        <v>42740.693692129629</v>
      </c>
      <c r="T963" s="11">
        <f t="shared" ref="T963:T1026" si="95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8219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8219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8219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8219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8219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8219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8219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8219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8219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8219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8219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8219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8219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8219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8219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8219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8219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8219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8219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8219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8219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8219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8219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8219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8219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8219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8219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8219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8219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8219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8219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8219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8219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8219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8219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8219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8219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8219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(J1027/86400)+DATE(1970,1,1)</f>
        <v>42049.833761574075</v>
      </c>
      <c r="T1027" s="11">
        <f t="shared" ref="T1027:T1090" si="101">(I1027/86400)+DATE(1970,1,1)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8219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8219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8219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8219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8219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8219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8219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8219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8219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8219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8219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8219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8219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8219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8219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8219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8219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8219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8219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8219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8219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8219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8219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8219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8219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8219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(J1091/86400)+DATE(1970,1,1)</f>
        <v>42151.189525462964</v>
      </c>
      <c r="T1091" s="11">
        <f t="shared" ref="T1091:T1154" si="107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8219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8219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8219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8219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8219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8219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8219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8219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8219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8219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8219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8219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8219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8219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8219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8219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8219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8219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8219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8219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8219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8219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8219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8219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8219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8219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8219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8219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8219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8219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8219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8219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8219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8219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8219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8219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8219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8219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8219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8219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8219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8219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8219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8219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8219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8219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8219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8219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8219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8219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8219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8219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8219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8219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8219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8219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8219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8219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8219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8219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8219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8219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8219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8219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(J1155/86400)+DATE(1970,1,1)</f>
        <v>42143.714178240742</v>
      </c>
      <c r="T1155" s="11">
        <f t="shared" ref="T1155:T1218" si="113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8219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8219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8219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8219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8219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8219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8219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8219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8219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8219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8219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8219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8219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8219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8219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8219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8219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8219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8219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8219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8219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8219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8219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8219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8219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8219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8219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8219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8219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8219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(J1219/86400)+DATE(1970,1,1)</f>
        <v>42535.809490740736</v>
      </c>
      <c r="T1219" s="11">
        <f t="shared" ref="T1219:T1282" si="119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(J1283/86400)+DATE(1970,1,1)</f>
        <v>41463.743472222224</v>
      </c>
      <c r="T1283" s="11">
        <f t="shared" ref="T1283:T1346" si="125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(J1347/86400)+DATE(1970,1,1)</f>
        <v>41799.814340277779</v>
      </c>
      <c r="T1347" s="11">
        <f t="shared" ref="T1347:T1410" si="131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8219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8219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8219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8219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8219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8219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(J1411/86400)+DATE(1970,1,1)</f>
        <v>41945.133506944447</v>
      </c>
      <c r="T1411" s="11">
        <f t="shared" ref="T1411:T1474" si="137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8219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8219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8219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8219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8219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8219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8219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8219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8219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8219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8219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8219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8219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8219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8219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8219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8219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8219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8219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8219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8219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8219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8219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8219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8219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8219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8219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8219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8219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8219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8219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8219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8219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8219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8219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8219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8219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8219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8219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8219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8219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(J1475/86400)+DATE(1970,1,1)</f>
        <v>40939.979618055557</v>
      </c>
      <c r="T1475" s="11">
        <f t="shared" ref="T1475:T1538" si="143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8219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8219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8219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8219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8219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8219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8219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8219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8219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8219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8219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8219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8219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8219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8219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8219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8219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8219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8219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8219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(J1539/86400)+DATE(1970,1,1)</f>
        <v>42552.315127314811</v>
      </c>
      <c r="T1539" s="11">
        <f t="shared" ref="T1539:T1602" si="149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8219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8219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8219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8219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8219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8219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8219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8219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8219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8219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8219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8219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8219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8219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8219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8219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8219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8219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8219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8219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8219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8219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8219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8219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8219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8219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8219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8219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8219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8219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8219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8219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8219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8219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8219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8219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8219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8219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8219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8219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(J1603/86400)+DATE(1970,1,1)</f>
        <v>40638.092974537038</v>
      </c>
      <c r="T1603" s="11">
        <f t="shared" ref="T1603:T1666" si="155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(J1667/86400)+DATE(1970,1,1)</f>
        <v>40564.649456018517</v>
      </c>
      <c r="T1667" s="11">
        <f t="shared" ref="T1667:T1730" si="161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8219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8219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8219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8219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8219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8219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8219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8219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8219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8219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8219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8219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8219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8219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8219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8219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8219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8219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8219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8219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8219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8219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8219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8219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8219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8219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8219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8219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8219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8219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8219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8219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8219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8219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8219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8219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8219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8219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8219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8219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8219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8219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8219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8219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8219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8219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8219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8219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8219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(J1731/86400)+DATE(1970,1,1)</f>
        <v>42471.052152777775</v>
      </c>
      <c r="T1731" s="11">
        <f t="shared" ref="T1731:T1794" si="167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8219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8219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8219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8219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8219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8219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8219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8219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8219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8219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8219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8219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8219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8219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8219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8219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8219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8219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8219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8219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8219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8219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8219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8219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8219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8219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8219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8219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8219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8219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8219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8219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8219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8219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8219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8219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8219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8219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8219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8219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8219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(J1795/86400)+DATE(1970,1,1)</f>
        <v>41940.891666666663</v>
      </c>
      <c r="T1795" s="11">
        <f t="shared" ref="T1795:T1858" si="173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8219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8219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8219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8219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8219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8219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8219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8219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8219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8219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8219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8219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8219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8219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8219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8219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8219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8219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8219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8219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8219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8219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8219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8219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8219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8219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8219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(J1859/86400)+DATE(1970,1,1)</f>
        <v>41864.76866898148</v>
      </c>
      <c r="T1859" s="11">
        <f t="shared" ref="T1859:T1922" si="179">(I1859/86400)+DATE(1970,1,1)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8219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8219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8219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8219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8219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8219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8219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8219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8219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8219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8219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8219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8219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8219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8219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8219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8219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8219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8219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8219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8219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8219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8219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8219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8219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8219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8219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8219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8219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8219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8219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8219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8219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8219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8219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8219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8219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8219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8219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8219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(J1923/86400)+DATE(1970,1,1)</f>
        <v>41074.221562500003</v>
      </c>
      <c r="T1923" s="11">
        <f t="shared" ref="T1923:T1986" si="185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8219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8219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8219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8219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8219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(J1987/86400)+DATE(1970,1,1)</f>
        <v>42555.698738425926</v>
      </c>
      <c r="T1987" s="11">
        <f t="shared" ref="T1987:T2050" si="191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8219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8219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8219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8219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8219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8219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8219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8219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8219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8219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8219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8219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8219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8219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8219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(J2051/86400)+DATE(1970,1,1)</f>
        <v>41575.527349537035</v>
      </c>
      <c r="T2051" s="11">
        <f t="shared" ref="T2051:T2114" si="197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(J2115/86400)+DATE(1970,1,1)</f>
        <v>41870.86546296296</v>
      </c>
      <c r="T2115" s="11">
        <f t="shared" ref="T2115:T2178" si="203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8219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8219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8219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8219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8219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8219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8219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8219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8219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8219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8219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8219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8219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8219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8219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8219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8219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8219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8219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8219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8219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8219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8219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8219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8219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8219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8219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8219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8219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8219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8219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8219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8219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8219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8219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8219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8219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8219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8219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8219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(J2179/86400)+DATE(1970,1,1)</f>
        <v>42502.250775462962</v>
      </c>
      <c r="T2179" s="11">
        <f t="shared" ref="T2179:T2242" si="209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(J2243/86400)+DATE(1970,1,1)</f>
        <v>42766.827546296292</v>
      </c>
      <c r="T2243" s="11">
        <f t="shared" ref="T2243:T2306" si="215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(J2307/86400)+DATE(1970,1,1)</f>
        <v>41834.695277777777</v>
      </c>
      <c r="T2307" s="11">
        <f t="shared" ref="T2307:T2370" si="221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8219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8219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8219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8219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8219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8219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(J2371/86400)+DATE(1970,1,1)</f>
        <v>42380.812627314815</v>
      </c>
      <c r="T2371" s="11">
        <f t="shared" ref="T2371:T2434" si="227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8219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8219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8219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8219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8219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8219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8219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8219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8219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8219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8219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8219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8219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8219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8219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8219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8219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8219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8219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8219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8219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8219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8219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8219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8219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8219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8219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8219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8219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8219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8219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8219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8219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(J2435/86400)+DATE(1970,1,1)</f>
        <v>42397.89980324074</v>
      </c>
      <c r="T2435" s="11">
        <f t="shared" ref="T2435:T2498" si="233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8219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8219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8219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8219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8219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8219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8219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(J2499/86400)+DATE(1970,1,1)</f>
        <v>40730.878912037035</v>
      </c>
      <c r="T2499" s="11">
        <f t="shared" ref="T2499:T2562" si="239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8219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8219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8219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8219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8219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8219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8219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8219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8219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8219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8219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8219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8219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8219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8219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8219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8219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8219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8219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8219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(J2563/86400)+DATE(1970,1,1)</f>
        <v>42260.528807870374</v>
      </c>
      <c r="T2563" s="11">
        <f t="shared" ref="T2563:T2626" si="245">(I2563/86400)+DATE(1970,1,1)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8219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8219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8219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8219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8219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8219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8219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8219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8219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8219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8219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8219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8219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8219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8219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8219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8219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8219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8219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8219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(J2627/86400)+DATE(1970,1,1)</f>
        <v>42658.810277777782</v>
      </c>
      <c r="T2627" s="11">
        <f t="shared" ref="T2627:T2690" si="251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8219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8219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8219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8219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8219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8219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8219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8219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8219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8219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8219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8219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8219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8219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8219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8219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8219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8219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8219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8219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8219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8219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(J2691/86400)+DATE(1970,1,1)</f>
        <v>42551.961689814816</v>
      </c>
      <c r="T2691" s="11">
        <f t="shared" ref="T2691:T2754" si="257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8219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8219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8219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8219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8219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8219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8219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8219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8219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8219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8219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8219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8219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8219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8219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8219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8219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8219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8219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8219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8219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8219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8219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8219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8219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8219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8219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8219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8219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(J2755/86400)+DATE(1970,1,1)</f>
        <v>41117.900729166664</v>
      </c>
      <c r="T2755" s="11">
        <f t="shared" ref="T2755:T2818" si="263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8219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8219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8219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8219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8219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8219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8219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8219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8219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8219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8219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8219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8219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8219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8219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8219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8219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8219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8219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8219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8219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8219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8219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8219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8219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8219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8219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(J2819/86400)+DATE(1970,1,1)</f>
        <v>42023.634976851856</v>
      </c>
      <c r="T2819" s="11">
        <f t="shared" ref="T2819:T2882" si="26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8219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8219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8219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8219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8219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8219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8219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8219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8219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8219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8219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8219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8219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8219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8219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8219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8219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8219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8219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8219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8219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8219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8219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8219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8219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(J2883/86400)+DATE(1970,1,1)</f>
        <v>41916.597638888888</v>
      </c>
      <c r="T2883" s="11">
        <f t="shared" ref="T2883:T2946" si="275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(J2947/86400)+DATE(1970,1,1)</f>
        <v>42118.139583333337</v>
      </c>
      <c r="T2947" s="11">
        <f t="shared" ref="T2947:T3010" si="281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(J3011/86400)+DATE(1970,1,1)</f>
        <v>41939.569907407407</v>
      </c>
      <c r="T3011" s="11">
        <f t="shared" ref="T3011:T3074" si="287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8219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8219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8219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8219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8219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8219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8219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8219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8219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8219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8219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8219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8219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8219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8219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8219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8219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8219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8219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8219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8219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8219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8219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(J3075/86400)+DATE(1970,1,1)</f>
        <v>42111.684027777781</v>
      </c>
      <c r="T3075" s="11">
        <f t="shared" ref="T3075:T3138" si="293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8219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8219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8219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8219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8219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8219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8219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8219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8219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8219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8219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8219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8219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8219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8219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8219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8219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8219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8219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8219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8219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8219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8219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8219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8219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8219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8219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8219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8219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8219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8219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8219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8219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8219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8219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8219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8219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8219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8219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8219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8219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8219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(J3139/86400)+DATE(1970,1,1)</f>
        <v>42807.885057870371</v>
      </c>
      <c r="T3139" s="11">
        <f t="shared" ref="T3139:T3202" si="2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8219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8219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8219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8219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8219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8219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8219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8219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8219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(J3203/86400)+DATE(1970,1,1)</f>
        <v>41861.767094907409</v>
      </c>
      <c r="T3203" s="11">
        <f t="shared" ref="T3203:T3266" si="305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(J3267/86400)+DATE(1970,1,1)</f>
        <v>42311.711979166663</v>
      </c>
      <c r="T3267" s="11">
        <f t="shared" ref="T3267:T3330" si="311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(J3331/86400)+DATE(1970,1,1)</f>
        <v>41837.323009259257</v>
      </c>
      <c r="T3331" s="11">
        <f t="shared" ref="T3331:T3394" si="317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(J3395/86400)+DATE(1970,1,1)</f>
        <v>41923.921643518523</v>
      </c>
      <c r="T3395" s="11">
        <f t="shared" ref="T3395:T3458" si="323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(J3459/86400)+DATE(1970,1,1)</f>
        <v>42016.706678240742</v>
      </c>
      <c r="T3459" s="11">
        <f t="shared" ref="T3459:T3522" si="32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(J3523/86400)+DATE(1970,1,1)</f>
        <v>41881.361342592594</v>
      </c>
      <c r="T3523" s="11">
        <f t="shared" ref="T3523:T3586" si="335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(J3587/86400)+DATE(1970,1,1)</f>
        <v>41964.716319444444</v>
      </c>
      <c r="T3587" s="11">
        <f t="shared" ref="T3587:T3650" si="341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8219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8219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8219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8219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8219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8219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8219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8219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8219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8219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8219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8219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8219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8219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8219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8219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8219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8219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(J3651/86400)+DATE(1970,1,1)</f>
        <v>41780.712893518517</v>
      </c>
      <c r="T3651" s="11">
        <f t="shared" ref="T3651:T3714" si="347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(J3715/86400)+DATE(1970,1,1)</f>
        <v>42505.738032407404</v>
      </c>
      <c r="T3715" s="11">
        <f t="shared" ref="T3715:T3778" si="353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8219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8219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8219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8219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8219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8219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8219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8219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8219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8219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8219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8219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8219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8219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8219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8219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8219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8219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8219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8219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(J3779/86400)+DATE(1970,1,1)</f>
        <v>41887.111354166671</v>
      </c>
      <c r="T3779" s="11">
        <f t="shared" ref="T3779:T3842" si="35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8219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8219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8219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8219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8219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8219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8219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8219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8219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8219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8219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8219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8219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8219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8219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8219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8219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8219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8219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8219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8219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(J3843/86400)+DATE(1970,1,1)</f>
        <v>41780.785729166666</v>
      </c>
      <c r="T3843" s="11">
        <f t="shared" ref="T3843:T3906" si="365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8219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8219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8219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8219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8219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8219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8219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8219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8219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8219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8219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8219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8219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8219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8219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8219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8219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8219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8219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8219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8219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8219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8219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8219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8219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8219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(J3907/86400)+DATE(1970,1,1)</f>
        <v>42124.623877314814</v>
      </c>
      <c r="T3907" s="11">
        <f t="shared" ref="T3907:T3970" si="371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8219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8219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8219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8219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8219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8219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8219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8219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8219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8219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8219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8219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8219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8219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8219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8219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8219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8219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8219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8219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8219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8219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8219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8219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8219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8219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8219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8219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8219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8219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8219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8219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8219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8219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8219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8219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8219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8219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8219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8219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8219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8219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8219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8219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8219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8219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8219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8219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8219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8219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8219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8219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8219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8219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8219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8219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8219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8219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8219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8219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8219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8219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8219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8219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(J3971/86400)+DATE(1970,1,1)</f>
        <v>42601.854699074072</v>
      </c>
      <c r="T3971" s="11">
        <f t="shared" ref="T3971:T4034" si="377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8219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8219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8219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8219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8219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8219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8219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8219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8219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8219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8219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8219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8219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8219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8219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8219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8219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8219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8219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8219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8219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8219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8219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8219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8219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8219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8219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8219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8219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8219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8219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8219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8219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8219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8219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8219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8219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8219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8219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8219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8219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8219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8219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8219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8219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8219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8219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8219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8219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8219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8219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8219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8219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8219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8219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8219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8219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8219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8219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8219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8219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8219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8219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8219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(J4035/86400)+DATE(1970,1,1)</f>
        <v>42614.268796296295</v>
      </c>
      <c r="T4035" s="11">
        <f t="shared" ref="T4035:T4098" si="383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8219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8219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8219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8219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8219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8219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8219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8219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8219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8219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8219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8219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8219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8219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8219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8219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8219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8219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8219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8219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8219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8219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8219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8219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(J4099/86400)+DATE(1970,1,1)</f>
        <v>42344.824502314819</v>
      </c>
      <c r="T4099" s="11">
        <f t="shared" ref="T4099:T4115" si="38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8219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8219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8219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8219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8219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8219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8219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8219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8219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8219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8219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8219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 xr:uid="{ACA9F12E-D9A7-4C35-9CF6-D163F083957D}"/>
  <conditionalFormatting sqref="F1:F1048576">
    <cfRule type="containsText" dxfId="4" priority="7" operator="containsText" text="successful">
      <formula>NOT(ISERROR(SEARCH("successful",F1)))</formula>
    </cfRule>
    <cfRule type="containsText" dxfId="3" priority="6" operator="containsText" text="canceled">
      <formula>NOT(ISERROR(SEARCH("canceled",F1)))</formula>
    </cfRule>
    <cfRule type="containsText" dxfId="2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live">
      <formula>NOT(ISERROR(SEARCH("live",F1)))</formula>
    </cfRule>
  </conditionalFormatting>
  <conditionalFormatting sqref="O1:O1048576 P1:V1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68DB0-D9F5-4229-B81F-0BD23472D1AA}">
  <dimension ref="A2:I15"/>
  <sheetViews>
    <sheetView workbookViewId="0">
      <selection activeCell="B52" sqref="B52"/>
    </sheetView>
  </sheetViews>
  <sheetFormatPr defaultRowHeight="14.4" x14ac:dyDescent="0.3"/>
  <cols>
    <col min="1" max="1" width="13.21875" bestFit="1" customWidth="1"/>
    <col min="2" max="2" width="17.332031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9.88671875" customWidth="1"/>
    <col min="8" max="8" width="20.21875" customWidth="1"/>
    <col min="9" max="9" width="16.77734375" customWidth="1"/>
  </cols>
  <sheetData>
    <row r="2" spans="1:9" x14ac:dyDescent="0.3">
      <c r="A2" s="7" t="s">
        <v>8223</v>
      </c>
      <c r="B2" t="s">
        <v>8384</v>
      </c>
    </row>
    <row r="4" spans="1:9" x14ac:dyDescent="0.3">
      <c r="A4" s="7" t="s">
        <v>8363</v>
      </c>
      <c r="B4" s="7" t="s">
        <v>8364</v>
      </c>
    </row>
    <row r="5" spans="1:9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s="14" t="s">
        <v>8385</v>
      </c>
      <c r="H5" s="14" t="s">
        <v>8386</v>
      </c>
      <c r="I5" s="14" t="s">
        <v>8387</v>
      </c>
    </row>
    <row r="6" spans="1:9" x14ac:dyDescent="0.3">
      <c r="A6" s="8" t="s">
        <v>8310</v>
      </c>
      <c r="B6" s="9">
        <v>9</v>
      </c>
      <c r="C6" s="9">
        <v>50</v>
      </c>
      <c r="D6" s="9"/>
      <c r="E6" s="9">
        <v>39</v>
      </c>
      <c r="F6" s="9">
        <v>98</v>
      </c>
      <c r="G6" s="5">
        <f>520/4114</f>
        <v>0.12639766650461837</v>
      </c>
      <c r="H6" s="5">
        <f>300/520</f>
        <v>0.57692307692307687</v>
      </c>
      <c r="I6" s="5">
        <f>300/2185</f>
        <v>0.13729977116704806</v>
      </c>
    </row>
    <row r="7" spans="1:9" x14ac:dyDescent="0.3">
      <c r="A7" s="8" t="s">
        <v>8336</v>
      </c>
      <c r="B7" s="9">
        <v>5</v>
      </c>
      <c r="C7" s="9">
        <v>25</v>
      </c>
      <c r="D7" s="9">
        <v>2</v>
      </c>
      <c r="E7" s="9"/>
      <c r="F7" s="9">
        <v>32</v>
      </c>
      <c r="G7" s="5">
        <f>200/4114</f>
        <v>4.8614487117160911E-2</v>
      </c>
      <c r="H7" s="5">
        <f>34/200</f>
        <v>0.17</v>
      </c>
      <c r="I7" s="5">
        <f>34/2185</f>
        <v>1.5560640732265447E-2</v>
      </c>
    </row>
    <row r="8" spans="1:9" x14ac:dyDescent="0.3">
      <c r="A8" s="8" t="s">
        <v>8333</v>
      </c>
      <c r="B8" s="9"/>
      <c r="C8" s="9">
        <v>44</v>
      </c>
      <c r="D8" s="9"/>
      <c r="E8" s="9">
        <v>28</v>
      </c>
      <c r="F8" s="9">
        <v>72</v>
      </c>
      <c r="G8" s="5">
        <f>220/4114</f>
        <v>5.3475935828877004E-2</v>
      </c>
      <c r="H8" s="5">
        <f>80/220</f>
        <v>0.36363636363636365</v>
      </c>
      <c r="I8" s="5">
        <f>80/2185</f>
        <v>3.6613272311212815E-2</v>
      </c>
    </row>
    <row r="9" spans="1:9" x14ac:dyDescent="0.3">
      <c r="A9" s="8" t="s">
        <v>8331</v>
      </c>
      <c r="B9" s="9">
        <v>1</v>
      </c>
      <c r="C9" s="9"/>
      <c r="D9" s="9"/>
      <c r="E9" s="9"/>
      <c r="F9" s="9">
        <v>1</v>
      </c>
      <c r="G9" s="5">
        <f>24/4114</f>
        <v>5.8337384540593099E-3</v>
      </c>
      <c r="H9" s="5">
        <v>0</v>
      </c>
      <c r="I9" s="5">
        <v>0</v>
      </c>
    </row>
    <row r="10" spans="1:9" x14ac:dyDescent="0.3">
      <c r="A10" s="8" t="s">
        <v>8325</v>
      </c>
      <c r="B10" s="9">
        <v>1</v>
      </c>
      <c r="C10" s="9">
        <v>10</v>
      </c>
      <c r="D10" s="9">
        <v>3</v>
      </c>
      <c r="E10" s="9">
        <v>50</v>
      </c>
      <c r="F10" s="9">
        <v>64</v>
      </c>
      <c r="G10" s="5">
        <f>700/4114</f>
        <v>0.17015070491006321</v>
      </c>
      <c r="H10" s="5">
        <f>540/700</f>
        <v>0.77142857142857146</v>
      </c>
      <c r="I10" s="5">
        <f>540/2185</f>
        <v>0.24713958810068651</v>
      </c>
    </row>
    <row r="11" spans="1:9" x14ac:dyDescent="0.3">
      <c r="A11" s="8" t="s">
        <v>8338</v>
      </c>
      <c r="B11" s="9"/>
      <c r="C11" s="9">
        <v>45</v>
      </c>
      <c r="D11" s="9"/>
      <c r="E11" s="9">
        <v>41</v>
      </c>
      <c r="F11" s="9">
        <v>86</v>
      </c>
      <c r="G11" s="5">
        <f>220/4114</f>
        <v>5.3475935828877004E-2</v>
      </c>
      <c r="H11" s="5">
        <f>103/220</f>
        <v>0.4681818181818182</v>
      </c>
      <c r="I11" s="5">
        <f>103/2185</f>
        <v>4.7139588100686497E-2</v>
      </c>
    </row>
    <row r="12" spans="1:9" x14ac:dyDescent="0.3">
      <c r="A12" s="8" t="s">
        <v>8322</v>
      </c>
      <c r="B12" s="9">
        <v>8</v>
      </c>
      <c r="C12" s="9">
        <v>40</v>
      </c>
      <c r="D12" s="9"/>
      <c r="E12" s="9">
        <v>11</v>
      </c>
      <c r="F12" s="9">
        <v>59</v>
      </c>
      <c r="G12" s="5">
        <f>237/4114</f>
        <v>5.7608167233835682E-2</v>
      </c>
      <c r="H12" s="5">
        <f>80/237</f>
        <v>0.33755274261603374</v>
      </c>
      <c r="I12" s="5">
        <f>80/2185</f>
        <v>3.6613272311212815E-2</v>
      </c>
    </row>
    <row r="13" spans="1:9" x14ac:dyDescent="0.3">
      <c r="A13" s="8" t="s">
        <v>8319</v>
      </c>
      <c r="B13" s="9">
        <v>57</v>
      </c>
      <c r="C13" s="9">
        <v>75</v>
      </c>
      <c r="D13" s="9"/>
      <c r="E13" s="9">
        <v>51</v>
      </c>
      <c r="F13" s="9">
        <v>183</v>
      </c>
      <c r="G13" s="5">
        <f>600/4114</f>
        <v>0.14584346135148274</v>
      </c>
      <c r="H13" s="5">
        <f>209/600</f>
        <v>0.34833333333333333</v>
      </c>
      <c r="I13" s="5">
        <f>209/2185</f>
        <v>9.5652173913043481E-2</v>
      </c>
    </row>
    <row r="14" spans="1:9" x14ac:dyDescent="0.3">
      <c r="A14" s="8" t="s">
        <v>8317</v>
      </c>
      <c r="B14" s="9">
        <v>11</v>
      </c>
      <c r="C14" s="9">
        <v>144</v>
      </c>
      <c r="D14" s="9">
        <v>12</v>
      </c>
      <c r="E14" s="9">
        <v>314</v>
      </c>
      <c r="F14" s="9">
        <v>481</v>
      </c>
      <c r="G14" s="5">
        <f>1393/4114</f>
        <v>0.33859990277102575</v>
      </c>
      <c r="H14" s="5">
        <f>839/1393</f>
        <v>0.60229720028715006</v>
      </c>
      <c r="I14" s="5">
        <f>839/2185</f>
        <v>0.38398169336384441</v>
      </c>
    </row>
    <row r="15" spans="1:9" x14ac:dyDescent="0.3">
      <c r="A15" s="8" t="s">
        <v>8362</v>
      </c>
      <c r="B15" s="9">
        <v>92</v>
      </c>
      <c r="C15" s="9">
        <v>433</v>
      </c>
      <c r="D15" s="9">
        <v>17</v>
      </c>
      <c r="E15" s="9">
        <v>534</v>
      </c>
      <c r="F15" s="9">
        <v>1076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E700-2FEA-40E0-81FD-3516771A4AE9}">
  <dimension ref="A1:F47"/>
  <sheetViews>
    <sheetView workbookViewId="0">
      <selection activeCell="J82" sqref="J82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8309</v>
      </c>
      <c r="B2" t="s">
        <v>8360</v>
      </c>
    </row>
    <row r="4" spans="1:6" x14ac:dyDescent="0.3">
      <c r="A4" s="7" t="s">
        <v>8363</v>
      </c>
      <c r="B4" s="7" t="s">
        <v>8364</v>
      </c>
    </row>
    <row r="5" spans="1:6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11331-C80E-4C4A-AF6F-ED29D307B463}">
  <dimension ref="A1:E22"/>
  <sheetViews>
    <sheetView workbookViewId="0">
      <selection activeCell="L48" sqref="L48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7" t="s">
        <v>8309</v>
      </c>
      <c r="B1" t="s">
        <v>8360</v>
      </c>
    </row>
    <row r="2" spans="1:5" x14ac:dyDescent="0.3">
      <c r="A2" s="7" t="s">
        <v>8383</v>
      </c>
      <c r="B2" t="s">
        <v>8360</v>
      </c>
    </row>
    <row r="4" spans="1:5" x14ac:dyDescent="0.3">
      <c r="A4" s="7" t="s">
        <v>8363</v>
      </c>
      <c r="B4" s="7" t="s">
        <v>8364</v>
      </c>
    </row>
    <row r="5" spans="1:5" x14ac:dyDescent="0.3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13" t="s">
        <v>8376</v>
      </c>
      <c r="B6" s="9">
        <v>89</v>
      </c>
      <c r="C6" s="9">
        <v>363</v>
      </c>
      <c r="D6" s="9">
        <v>564</v>
      </c>
      <c r="E6" s="9">
        <v>1016</v>
      </c>
    </row>
    <row r="7" spans="1:5" x14ac:dyDescent="0.3">
      <c r="A7" s="12" t="s">
        <v>8377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3">
      <c r="A8" s="12" t="s">
        <v>8378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3">
      <c r="A9" s="12" t="s">
        <v>8379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3">
      <c r="A10" s="13" t="s">
        <v>8367</v>
      </c>
      <c r="B10" s="9">
        <v>80</v>
      </c>
      <c r="C10" s="9">
        <v>375</v>
      </c>
      <c r="D10" s="9">
        <v>637</v>
      </c>
      <c r="E10" s="9">
        <v>1092</v>
      </c>
    </row>
    <row r="11" spans="1:5" x14ac:dyDescent="0.3">
      <c r="A11" s="12" t="s">
        <v>8380</v>
      </c>
      <c r="B11" s="9">
        <v>27</v>
      </c>
      <c r="C11" s="9">
        <v>102</v>
      </c>
      <c r="D11" s="9">
        <v>192</v>
      </c>
      <c r="E11" s="9">
        <v>321</v>
      </c>
    </row>
    <row r="12" spans="1:5" x14ac:dyDescent="0.3">
      <c r="A12" s="12" t="s">
        <v>8368</v>
      </c>
      <c r="B12" s="9">
        <v>26</v>
      </c>
      <c r="C12" s="9">
        <v>126</v>
      </c>
      <c r="D12" s="9">
        <v>234</v>
      </c>
      <c r="E12" s="9">
        <v>386</v>
      </c>
    </row>
    <row r="13" spans="1:5" x14ac:dyDescent="0.3">
      <c r="A13" s="12" t="s">
        <v>8381</v>
      </c>
      <c r="B13" s="9">
        <v>27</v>
      </c>
      <c r="C13" s="9">
        <v>147</v>
      </c>
      <c r="D13" s="9">
        <v>211</v>
      </c>
      <c r="E13" s="9">
        <v>385</v>
      </c>
    </row>
    <row r="14" spans="1:5" x14ac:dyDescent="0.3">
      <c r="A14" s="13" t="s">
        <v>8369</v>
      </c>
      <c r="B14" s="9">
        <v>100</v>
      </c>
      <c r="C14" s="9">
        <v>411</v>
      </c>
      <c r="D14" s="9">
        <v>507</v>
      </c>
      <c r="E14" s="9">
        <v>1018</v>
      </c>
    </row>
    <row r="15" spans="1:5" x14ac:dyDescent="0.3">
      <c r="A15" s="12" t="s">
        <v>8370</v>
      </c>
      <c r="B15" s="9">
        <v>43</v>
      </c>
      <c r="C15" s="9">
        <v>150</v>
      </c>
      <c r="D15" s="9">
        <v>194</v>
      </c>
      <c r="E15" s="9">
        <v>387</v>
      </c>
    </row>
    <row r="16" spans="1:5" x14ac:dyDescent="0.3">
      <c r="A16" s="12" t="s">
        <v>8371</v>
      </c>
      <c r="B16" s="9">
        <v>33</v>
      </c>
      <c r="C16" s="9">
        <v>134</v>
      </c>
      <c r="D16" s="9">
        <v>166</v>
      </c>
      <c r="E16" s="9">
        <v>333</v>
      </c>
    </row>
    <row r="17" spans="1:5" x14ac:dyDescent="0.3">
      <c r="A17" s="12" t="s">
        <v>8372</v>
      </c>
      <c r="B17" s="9">
        <v>24</v>
      </c>
      <c r="C17" s="9">
        <v>127</v>
      </c>
      <c r="D17" s="9">
        <v>147</v>
      </c>
      <c r="E17" s="9">
        <v>298</v>
      </c>
    </row>
    <row r="18" spans="1:5" x14ac:dyDescent="0.3">
      <c r="A18" s="13" t="s">
        <v>8373</v>
      </c>
      <c r="B18" s="9">
        <v>80</v>
      </c>
      <c r="C18" s="9">
        <v>381</v>
      </c>
      <c r="D18" s="9">
        <v>477</v>
      </c>
      <c r="E18" s="9">
        <v>938</v>
      </c>
    </row>
    <row r="19" spans="1:5" x14ac:dyDescent="0.3">
      <c r="A19" s="12" t="s">
        <v>8374</v>
      </c>
      <c r="B19" s="9">
        <v>20</v>
      </c>
      <c r="C19" s="9">
        <v>149</v>
      </c>
      <c r="D19" s="9">
        <v>183</v>
      </c>
      <c r="E19" s="9">
        <v>352</v>
      </c>
    </row>
    <row r="20" spans="1:5" x14ac:dyDescent="0.3">
      <c r="A20" s="12" t="s">
        <v>8375</v>
      </c>
      <c r="B20" s="9">
        <v>37</v>
      </c>
      <c r="C20" s="9">
        <v>114</v>
      </c>
      <c r="D20" s="9">
        <v>183</v>
      </c>
      <c r="E20" s="9">
        <v>334</v>
      </c>
    </row>
    <row r="21" spans="1:5" x14ac:dyDescent="0.3">
      <c r="A21" s="12" t="s">
        <v>8382</v>
      </c>
      <c r="B21" s="9">
        <v>23</v>
      </c>
      <c r="C21" s="9">
        <v>118</v>
      </c>
      <c r="D21" s="9">
        <v>111</v>
      </c>
      <c r="E21" s="9">
        <v>252</v>
      </c>
    </row>
    <row r="22" spans="1:5" x14ac:dyDescent="0.3">
      <c r="A22" s="13" t="s">
        <v>8362</v>
      </c>
      <c r="B22" s="9">
        <v>349</v>
      </c>
      <c r="C22" s="9">
        <v>1530</v>
      </c>
      <c r="D22" s="9">
        <v>2185</v>
      </c>
      <c r="E22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Kickstarters</vt:lpstr>
      <vt:lpstr>Category Pivot</vt:lpstr>
      <vt:lpstr>Subcategory Pivot</vt:lpstr>
      <vt:lpstr>Years Pivot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Granson</cp:lastModifiedBy>
  <dcterms:created xsi:type="dcterms:W3CDTF">2017-04-20T15:17:24Z</dcterms:created>
  <dcterms:modified xsi:type="dcterms:W3CDTF">2021-03-17T19:24:19Z</dcterms:modified>
</cp:coreProperties>
</file>