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thew\Documents\BCS\Homework\Homework 1\"/>
    </mc:Choice>
  </mc:AlternateContent>
  <xr:revisionPtr revIDLastSave="0" documentId="13_ncr:1_{72EF7D0E-6CEC-4E2B-9102-D27307539A48}" xr6:coauthVersionLast="46" xr6:coauthVersionMax="46" xr10:uidLastSave="{00000000-0000-0000-0000-000000000000}"/>
  <bookViews>
    <workbookView xWindow="28680" yWindow="-12930" windowWidth="16440" windowHeight="28440" activeTab="3" xr2:uid="{00000000-000D-0000-FFFF-FFFF00000000}"/>
  </bookViews>
  <sheets>
    <sheet name="Kickstarters" sheetId="1" r:id="rId1"/>
    <sheet name="Category Pivot" sheetId="3" r:id="rId2"/>
    <sheet name="Subcategory Pivot" sheetId="4" r:id="rId3"/>
    <sheet name="Years Pivot" sheetId="6" r:id="rId4"/>
  </sheets>
  <definedNames>
    <definedName name="_xlnm._FilterDatabase" localSheetId="0" hidden="1">Kickstarters!$A$1:$R$4115</definedName>
    <definedName name="state">Kickstarters!$F:$F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14" i="3" l="1"/>
  <c r="I13" i="3"/>
  <c r="I12" i="3"/>
  <c r="I11" i="3"/>
  <c r="I10" i="3"/>
  <c r="I8" i="3"/>
  <c r="I7" i="3"/>
  <c r="I6" i="3"/>
  <c r="H14" i="3"/>
  <c r="H13" i="3"/>
  <c r="H12" i="3"/>
  <c r="H11" i="3"/>
  <c r="H10" i="3"/>
  <c r="H8" i="3"/>
  <c r="H7" i="3"/>
  <c r="H6" i="3"/>
  <c r="G14" i="3"/>
  <c r="G13" i="3"/>
  <c r="G12" i="3"/>
  <c r="G11" i="3"/>
  <c r="G10" i="3"/>
  <c r="G9" i="3"/>
  <c r="G8" i="3"/>
  <c r="G7" i="3"/>
  <c r="G6" i="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17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3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<sst xmlns="http://schemas.openxmlformats.org/spreadsheetml/2006/main" count="24803" uniqueCount="8384">
  <si>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</si>
  <si>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</si>
  <si>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</si>
  <si>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</si>
  <si>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</si>
  <si>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</si>
  <si>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</si>
  <si>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</si>
  <si>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</si>
  <si>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</si>
  <si>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</si>
  <si>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</si>
  <si>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</si>
  <si>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</si>
  <si>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</si>
  <si>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</si>
  <si>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</si>
  <si>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</si>
  <si>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</si>
  <si>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</si>
  <si>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</si>
  <si>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</si>
  <si>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</si>
  <si>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</si>
  <si>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</si>
  <si>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</si>
  <si>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</si>
  <si>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</si>
  <si>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</si>
  <si>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</si>
  <si>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</si>
  <si>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</si>
  <si>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</si>
  <si>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</si>
  <si>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</si>
  <si>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</si>
  <si>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</si>
  <si>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</si>
  <si>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</si>
  <si>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</si>
  <si>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</si>
  <si>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</si>
  <si>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</si>
  <si>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</si>
  <si>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</si>
  <si>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</si>
  <si>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</si>
  <si>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</si>
  <si>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</si>
  <si>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</si>
  <si>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</si>
  <si>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</si>
  <si>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</si>
  <si>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</si>
  <si>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</si>
  <si>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</si>
  <si>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</si>
  <si>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</si>
  <si>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</si>
  <si>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</si>
  <si>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</si>
  <si>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</si>
  <si>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</si>
  <si>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</si>
  <si>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</si>
  <si>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</si>
  <si>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</si>
  <si>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</si>
  <si>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</si>
  <si>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</si>
  <si>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</si>
  <si>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</si>
  <si>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</si>
  <si>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</si>
  <si>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</si>
  <si>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</si>
  <si>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</si>
  <si>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</si>
  <si>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</si>
  <si>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</si>
  <si>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</si>
  <si>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</si>
  <si>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</si>
  <si>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</si>
  <si>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</si>
  <si>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</si>
  <si>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</si>
  <si>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</si>
  <si>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</si>
  <si>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</si>
  <si>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</si>
  <si>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</si>
  <si>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</si>
  <si>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</si>
  <si>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</si>
  <si>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</si>
  <si>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</si>
  <si>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</si>
  <si>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</si>
  <si>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</si>
  <si>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</si>
  <si>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</si>
  <si>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</si>
  <si>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</si>
  <si>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</si>
  <si>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</si>
  <si>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</si>
  <si>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</si>
  <si>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</si>
  <si>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</si>
  <si>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</si>
  <si>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</si>
  <si>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</si>
  <si>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</si>
  <si>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</si>
  <si>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</si>
  <si>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</si>
  <si>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</si>
  <si>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</si>
  <si>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</si>
  <si>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</si>
  <si>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</si>
  <si>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</si>
  <si>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</si>
  <si>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</si>
  <si>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</si>
  <si>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</si>
  <si>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</si>
  <si>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</si>
  <si>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</si>
  <si>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</si>
  <si>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</si>
  <si>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</si>
  <si>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</si>
  <si>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</si>
  <si>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</si>
  <si>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</si>
  <si>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</si>
  <si>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</si>
  <si>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</si>
  <si>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</si>
  <si>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</si>
  <si>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</si>
  <si>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</si>
  <si>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</si>
  <si>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</si>
  <si>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</si>
  <si>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</si>
  <si>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</si>
  <si>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</si>
  <si>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</si>
  <si>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</si>
  <si>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</si>
  <si>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</si>
  <si>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</si>
  <si>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</si>
  <si>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</si>
  <si>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</si>
  <si>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</si>
  <si>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</si>
  <si>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</si>
  <si>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</si>
  <si>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</si>
  <si>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</si>
  <si>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</si>
  <si>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</si>
  <si>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</si>
  <si>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</si>
  <si>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</si>
  <si>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</si>
  <si>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</si>
  <si>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</si>
  <si>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</si>
  <si>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</si>
  <si>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</si>
  <si>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</si>
  <si>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</si>
  <si>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</si>
  <si>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</si>
  <si>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</si>
  <si>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</si>
  <si>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</si>
  <si>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</si>
  <si>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</si>
  <si>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</si>
  <si>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</si>
  <si>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</si>
  <si>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</si>
  <si>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</si>
  <si>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</si>
  <si>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</si>
  <si>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</si>
  <si>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</si>
  <si>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</si>
  <si>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</si>
  <si>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</si>
  <si>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</si>
  <si>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</si>
  <si>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</si>
  <si>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</si>
  <si>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</si>
  <si>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</si>
  <si>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</si>
  <si>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</si>
  <si>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</si>
  <si>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</si>
  <si>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</si>
  <si>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</si>
  <si>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</si>
  <si>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</si>
  <si>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</si>
  <si>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</si>
  <si>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</si>
  <si>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</si>
  <si>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</si>
  <si>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</si>
  <si>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</si>
  <si>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</si>
  <si>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</si>
  <si>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</si>
  <si>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</si>
  <si>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</si>
  <si>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</si>
  <si>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</si>
  <si>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</si>
  <si>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</si>
  <si>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</si>
  <si>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</si>
  <si>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</si>
  <si>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</si>
  <si>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</si>
  <si>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</si>
  <si>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</si>
  <si>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</si>
  <si>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</si>
  <si>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</si>
  <si>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</si>
  <si>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</si>
  <si>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</si>
  <si>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</si>
  <si>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</si>
  <si>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</si>
  <si>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</si>
  <si>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</si>
  <si>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</si>
  <si>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</si>
  <si>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</si>
  <si>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</si>
  <si>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</si>
  <si>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</si>
  <si>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</si>
  <si>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</si>
  <si>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</si>
  <si>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</si>
  <si>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</si>
  <si>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</si>
  <si>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</si>
  <si>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</si>
  <si>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</si>
  <si>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</si>
  <si>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</si>
  <si>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</si>
  <si>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</si>
  <si>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</si>
  <si>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</si>
  <si>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</si>
  <si>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</si>
  <si>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</si>
  <si>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</si>
  <si>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</si>
  <si>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</si>
  <si>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</si>
  <si>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</si>
  <si>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</si>
  <si>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</si>
  <si>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</si>
  <si>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</si>
  <si>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</si>
  <si>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</si>
  <si>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</si>
  <si>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</si>
  <si>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</si>
  <si>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</si>
  <si>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</si>
  <si>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</si>
  <si>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</si>
  <si>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</si>
  <si>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</si>
  <si>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</si>
  <si>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</si>
  <si>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</si>
  <si>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</si>
  <si>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</si>
  <si>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</si>
  <si>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</si>
  <si>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</si>
  <si>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</si>
  <si>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</si>
  <si>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</si>
  <si>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</si>
  <si>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</si>
  <si>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</si>
  <si>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</si>
  <si>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</si>
  <si>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</si>
  <si>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</si>
  <si>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</si>
  <si>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</si>
  <si>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</si>
  <si>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</si>
  <si>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</si>
  <si>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</si>
  <si>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</si>
  <si>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</si>
  <si>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</si>
  <si>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</si>
  <si>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</si>
  <si>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</si>
  <si>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</si>
  <si>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</si>
  <si>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</si>
  <si>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</si>
  <si>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</si>
  <si>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</si>
  <si>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</si>
  <si>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</si>
  <si>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</si>
  <si>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</si>
  <si>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</si>
  <si>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</si>
  <si>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</si>
  <si>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</si>
  <si>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</si>
  <si>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</si>
  <si>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</si>
  <si>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</si>
  <si>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</si>
  <si>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</si>
  <si>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</si>
  <si>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</si>
  <si>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</si>
  <si>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</si>
  <si>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</si>
  <si>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</si>
  <si>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</si>
  <si>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</si>
  <si>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</si>
  <si>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</si>
  <si>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</si>
  <si>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</si>
  <si>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</si>
  <si>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</si>
  <si>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</si>
  <si>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</si>
  <si>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</si>
  <si>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</si>
  <si>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</si>
  <si>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</si>
  <si>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</si>
  <si>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</si>
  <si>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</si>
  <si>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</si>
  <si>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</si>
  <si>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</si>
  <si>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</si>
  <si>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</si>
  <si>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</si>
  <si>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</si>
  <si>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</si>
  <si>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</si>
  <si>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</si>
  <si>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</si>
  <si>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</si>
  <si>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</si>
  <si>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</si>
  <si>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</si>
  <si>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</si>
  <si>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</si>
  <si>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</si>
  <si>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</si>
  <si>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</si>
  <si>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</si>
  <si>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</si>
  <si>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</si>
  <si>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</si>
  <si>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</si>
  <si>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</si>
  <si>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</si>
  <si>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</si>
  <si>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</si>
  <si>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</si>
  <si>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</si>
  <si>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</si>
  <si>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</si>
  <si>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</si>
  <si>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</si>
  <si>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</si>
  <si>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</si>
  <si>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</si>
  <si>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</si>
  <si>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</si>
  <si>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</si>
  <si>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</si>
  <si>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</si>
  <si>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</si>
  <si>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</si>
  <si>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</si>
  <si>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</si>
  <si>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</si>
  <si>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</si>
  <si>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</si>
  <si>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</si>
  <si>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</si>
  <si>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</si>
  <si>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</si>
  <si>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</si>
  <si>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</si>
  <si>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</si>
  <si>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</si>
  <si>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</si>
  <si>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</si>
  <si>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</si>
  <si>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</si>
  <si>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</si>
  <si>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</si>
  <si>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</si>
  <si>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</si>
  <si>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</si>
  <si>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</si>
  <si>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</si>
  <si>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</si>
  <si>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</si>
  <si>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</si>
  <si>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</si>
  <si>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</si>
  <si>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</si>
  <si>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</si>
  <si>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</si>
  <si>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</si>
  <si>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</si>
  <si>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</si>
  <si>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</si>
  <si>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</si>
  <si>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</si>
  <si>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</si>
  <si>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</si>
  <si>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</si>
  <si>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</si>
  <si>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</si>
  <si>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</si>
  <si>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</si>
  <si>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</si>
  <si>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</si>
  <si>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</si>
  <si>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</si>
  <si>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</si>
  <si>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</si>
  <si>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</si>
  <si>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</si>
  <si>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</si>
  <si>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</si>
  <si>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</si>
  <si>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</si>
  <si>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</si>
  <si>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</si>
  <si>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</si>
  <si>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</si>
  <si>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</si>
  <si>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</si>
  <si>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</si>
  <si>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</si>
  <si>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</si>
  <si>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</si>
  <si>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</si>
  <si>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</si>
  <si>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</si>
  <si>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</si>
  <si>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</si>
  <si>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</si>
  <si>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</si>
  <si>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</si>
  <si>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</si>
  <si>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</si>
  <si>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</si>
  <si>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</si>
  <si>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</si>
  <si>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</si>
  <si>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</si>
  <si>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</si>
  <si>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</si>
  <si>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</si>
  <si>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</si>
  <si>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</si>
  <si>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</si>
  <si>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</si>
  <si>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</si>
  <si>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</si>
  <si>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</si>
  <si>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</si>
  <si>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</si>
  <si>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</si>
  <si>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</si>
  <si>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</si>
  <si>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</si>
  <si>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</si>
  <si>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</si>
  <si>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</si>
  <si>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</si>
  <si>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</si>
  <si>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</si>
  <si>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</si>
  <si>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</si>
  <si>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</si>
  <si>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</si>
  <si>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</si>
  <si>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</si>
  <si>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</si>
  <si>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</si>
  <si>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</si>
  <si>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</si>
  <si>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</si>
  <si>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</si>
  <si>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</si>
  <si>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</si>
  <si>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</si>
  <si>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</si>
  <si>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</si>
  <si>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</si>
  <si>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</si>
  <si>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</si>
  <si>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</si>
  <si>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</si>
  <si>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</si>
  <si>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</si>
  <si>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</si>
  <si>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</si>
  <si>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</si>
  <si>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</si>
  <si>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</si>
  <si>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</si>
  <si>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</si>
  <si>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</si>
  <si>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</si>
  <si>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</si>
  <si>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</si>
  <si>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</si>
  <si>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</si>
  <si>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</si>
  <si>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</si>
  <si>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</si>
  <si>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</si>
  <si>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</si>
  <si>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</si>
  <si>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</si>
  <si>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</si>
  <si>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</si>
  <si>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</si>
  <si>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</si>
  <si>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</si>
  <si>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</si>
  <si>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</si>
  <si>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</si>
  <si>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</si>
  <si>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</si>
  <si>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</si>
  <si>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</si>
  <si>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</si>
  <si>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</si>
  <si>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</si>
  <si>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</si>
  <si>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</si>
  <si>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</si>
  <si>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</si>
  <si>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</si>
  <si>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</si>
  <si>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</si>
  <si>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</si>
  <si>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</si>
  <si>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</si>
  <si>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</si>
  <si>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</si>
  <si>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</si>
  <si>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</si>
  <si>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</si>
  <si>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</si>
  <si>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</si>
  <si>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</si>
  <si>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</si>
  <si>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</si>
  <si>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</si>
  <si>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</si>
  <si>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</si>
  <si>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</si>
  <si>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</si>
  <si>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</si>
  <si>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</si>
  <si>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</si>
  <si>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</si>
  <si>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</si>
  <si>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</si>
  <si>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</si>
  <si>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</si>
  <si>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</si>
  <si>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</si>
  <si>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</si>
  <si>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</si>
  <si>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</si>
  <si>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</si>
  <si>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</si>
  <si>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</si>
  <si>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</si>
  <si>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</si>
  <si>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</si>
  <si>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</si>
  <si>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</si>
  <si>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</si>
  <si>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</si>
  <si>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</si>
  <si>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</si>
  <si>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</si>
  <si>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</si>
  <si>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</si>
  <si>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</si>
  <si>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</si>
  <si>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</si>
  <si>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</si>
  <si>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</si>
  <si>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</si>
  <si>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</si>
  <si>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</si>
  <si>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</si>
  <si>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</si>
  <si>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</si>
  <si>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</si>
  <si>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</si>
  <si>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</si>
  <si>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</si>
  <si>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</si>
  <si>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</si>
  <si>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</si>
  <si>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</si>
  <si>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</si>
  <si>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</si>
  <si>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</si>
  <si>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</si>
  <si>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</si>
  <si>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</si>
  <si>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</si>
  <si>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</si>
  <si>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</si>
  <si>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</si>
  <si>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</si>
  <si>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</si>
  <si>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</si>
  <si>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</si>
  <si>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</si>
  <si>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</si>
  <si>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</si>
  <si>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</si>
  <si>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</si>
  <si>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</si>
  <si>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</si>
  <si>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</si>
  <si>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</si>
  <si>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</si>
  <si>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</si>
  <si>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</si>
  <si>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</si>
  <si>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</si>
  <si>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</si>
  <si>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</si>
  <si>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</si>
  <si>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</si>
  <si>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</si>
  <si>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</si>
  <si>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</si>
  <si>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</si>
  <si>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</si>
  <si>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</si>
  <si>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</si>
  <si>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</si>
  <si>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</si>
  <si>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</si>
  <si>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</si>
  <si>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</si>
  <si>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</si>
  <si>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</si>
  <si>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</si>
  <si>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</si>
  <si>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</si>
  <si>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</si>
  <si>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</si>
  <si>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</si>
  <si>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</si>
  <si>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</si>
  <si>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</si>
  <si>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</si>
  <si>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</si>
  <si>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</si>
  <si>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</si>
  <si>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</si>
  <si>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</si>
  <si>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</si>
  <si>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</si>
  <si>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</si>
  <si>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</si>
  <si>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</si>
  <si>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</si>
  <si>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</si>
  <si>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</si>
  <si>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</si>
  <si>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</si>
  <si>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</si>
  <si>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</si>
  <si>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</si>
  <si>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</si>
  <si>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</si>
  <si>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</si>
  <si>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</si>
  <si>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</si>
  <si>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</si>
  <si>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</si>
  <si>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</si>
  <si>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</si>
  <si>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</si>
  <si>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</si>
  <si>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</si>
  <si>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</si>
  <si>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</si>
  <si>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</si>
  <si>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</si>
  <si>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</si>
  <si>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</si>
  <si>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</si>
  <si>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</si>
  <si>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</si>
  <si>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</si>
  <si>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</si>
  <si>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</si>
  <si>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</si>
  <si>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</si>
  <si>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</si>
  <si>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</si>
  <si>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</si>
  <si>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</si>
  <si>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</si>
  <si>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</si>
  <si>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</si>
  <si>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</si>
  <si>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</si>
  <si>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</si>
  <si>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</si>
  <si>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</si>
  <si>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</si>
  <si>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</si>
  <si>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</si>
  <si>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</si>
  <si>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</si>
  <si>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</si>
  <si>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</si>
  <si>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</si>
  <si>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</si>
  <si>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</si>
  <si>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</si>
  <si>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</si>
  <si>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</si>
  <si>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</si>
  <si>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</si>
  <si>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</si>
  <si>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</si>
  <si>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</si>
  <si>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</si>
  <si>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</si>
  <si>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</si>
  <si>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</si>
  <si>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</si>
  <si>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</si>
  <si>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</si>
  <si>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</si>
  <si>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</si>
  <si>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</si>
  <si>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</si>
  <si>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</si>
  <si>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</si>
  <si>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</si>
  <si>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</si>
  <si>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</si>
  <si>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</si>
  <si>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</si>
  <si>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</si>
  <si>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</si>
  <si>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</si>
  <si>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</si>
  <si>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</si>
  <si>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</si>
  <si>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</si>
  <si>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</si>
  <si>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</si>
  <si>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</si>
  <si>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</si>
  <si>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</si>
  <si>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</si>
  <si>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</si>
  <si>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</si>
  <si>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</si>
  <si>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</si>
  <si>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</si>
  <si>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</si>
  <si>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</si>
  <si>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</si>
  <si>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</si>
  <si>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</si>
  <si>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</si>
  <si>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</si>
  <si>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</si>
  <si>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</si>
  <si>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</si>
  <si>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</si>
  <si>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</si>
  <si>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</si>
  <si>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</si>
  <si>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</si>
  <si>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</si>
  <si>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</si>
  <si>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</si>
  <si>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</si>
  <si>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</si>
  <si>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</si>
  <si>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</si>
  <si>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</si>
  <si>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</si>
  <si>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</si>
  <si>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</si>
  <si>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</si>
  <si>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</si>
  <si>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</si>
  <si>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</si>
  <si>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</si>
  <si>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</si>
  <si>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</si>
  <si>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</si>
  <si>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</si>
  <si>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</si>
  <si>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</si>
  <si>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</si>
  <si>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</si>
  <si>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</si>
  <si>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</si>
  <si>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</si>
  <si>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</si>
  <si>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</si>
  <si>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</si>
  <si>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</si>
  <si>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</si>
  <si>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</si>
  <si>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</si>
  <si>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</si>
  <si>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</si>
  <si>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</si>
  <si>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</si>
  <si>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</si>
  <si>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</si>
  <si>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</si>
  <si>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</si>
  <si>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</si>
  <si>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</si>
  <si>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</si>
  <si>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</si>
  <si>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</si>
  <si>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</si>
  <si>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</si>
  <si>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</si>
  <si>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</si>
  <si>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</si>
  <si>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</si>
  <si>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</si>
  <si>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</si>
  <si>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</si>
  <si>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</si>
  <si>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</si>
  <si>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</si>
  <si>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</si>
  <si>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</si>
  <si>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</si>
  <si>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</si>
  <si>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</si>
  <si>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</si>
  <si>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</si>
  <si>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</si>
  <si>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</si>
  <si>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</si>
  <si>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</si>
  <si>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</si>
  <si>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</si>
  <si>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</si>
  <si>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</si>
  <si>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</si>
  <si>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</si>
  <si>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</si>
  <si>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</si>
  <si>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</si>
  <si>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</si>
  <si>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</si>
  <si>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</si>
  <si>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</si>
  <si>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</si>
  <si>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</si>
  <si>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</si>
  <si>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</si>
  <si>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</si>
  <si>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</si>
  <si>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</si>
  <si>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</si>
  <si>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</si>
  <si>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</si>
  <si>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</si>
  <si>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</si>
  <si>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</si>
  <si>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</si>
  <si>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</si>
  <si>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</si>
  <si>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</si>
  <si>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</si>
  <si>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</si>
  <si>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</si>
  <si>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</si>
  <si>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</si>
  <si>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</si>
  <si>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</si>
  <si>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</si>
  <si>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</si>
  <si>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</si>
  <si>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</si>
  <si>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</si>
  <si>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</si>
  <si>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</si>
  <si>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</si>
  <si>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</si>
  <si>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</si>
  <si>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</si>
  <si>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</si>
  <si>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</si>
  <si>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</si>
  <si>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</si>
  <si>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</si>
  <si>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</si>
  <si>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</si>
  <si>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</si>
  <si>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</si>
  <si>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</si>
  <si>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</si>
  <si>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</si>
  <si>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</si>
  <si>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</si>
  <si>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</si>
  <si>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</si>
  <si>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</si>
  <si>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</si>
  <si>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</si>
  <si>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</si>
  <si>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</si>
  <si>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</si>
  <si>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</si>
  <si>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</si>
  <si>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</si>
  <si>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</si>
  <si>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</si>
  <si>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</si>
  <si>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</si>
  <si>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</si>
  <si>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</si>
  <si>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</si>
  <si>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</si>
  <si>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</si>
  <si>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</si>
  <si>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</si>
  <si>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</si>
  <si>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</si>
  <si>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</si>
  <si>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</si>
  <si>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</si>
  <si>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</si>
  <si>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</si>
  <si>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</si>
  <si>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</si>
  <si>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</si>
  <si>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</si>
  <si>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</si>
  <si>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</si>
  <si>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</si>
  <si>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</si>
  <si>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</si>
  <si>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</si>
  <si>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</si>
  <si>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</si>
  <si>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</si>
  <si>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</si>
  <si>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</si>
  <si>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</si>
  <si>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</si>
  <si>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</si>
  <si>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</si>
  <si>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</si>
  <si>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</si>
  <si>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</si>
  <si>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</si>
  <si>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</si>
  <si>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</si>
  <si>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</si>
  <si>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</si>
  <si>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</si>
  <si>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</si>
  <si>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</si>
  <si>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</si>
  <si>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</si>
  <si>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</si>
  <si>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</si>
  <si>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</si>
  <si>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</si>
  <si>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</si>
  <si>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</si>
  <si>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</si>
  <si>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</si>
  <si>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</si>
  <si>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</si>
  <si>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</si>
  <si>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</si>
  <si>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</si>
  <si>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</si>
  <si>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</si>
  <si>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</si>
  <si>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</si>
  <si>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</si>
  <si>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</si>
  <si>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</si>
  <si>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</si>
  <si>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</si>
  <si>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</si>
  <si>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</si>
  <si>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</si>
  <si>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</si>
  <si>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</si>
  <si>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</si>
  <si>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</si>
  <si>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</si>
  <si>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</si>
  <si>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</si>
  <si>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</si>
  <si>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</si>
  <si>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</si>
  <si>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</si>
  <si>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</si>
  <si>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</si>
  <si>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</si>
  <si>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</si>
  <si>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</si>
  <si>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</si>
  <si>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</si>
  <si>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</si>
  <si>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</si>
  <si>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</si>
  <si>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</si>
  <si>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</si>
  <si>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</si>
  <si>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</si>
  <si>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</si>
  <si>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</si>
  <si>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</si>
  <si>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</si>
  <si>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</si>
  <si>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</si>
  <si>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</si>
  <si>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</si>
  <si>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</si>
  <si>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</si>
  <si>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</si>
  <si>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</si>
  <si>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</si>
  <si>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</si>
  <si>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</si>
  <si>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</si>
  <si>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</si>
  <si>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</si>
  <si>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</si>
  <si>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</si>
  <si>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</si>
  <si>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</si>
  <si>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</si>
  <si>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</si>
  <si>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</si>
  <si>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</si>
  <si>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</si>
  <si>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</si>
  <si>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</si>
  <si>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</si>
  <si>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</si>
  <si>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</si>
  <si>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</si>
  <si>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</si>
  <si>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</si>
  <si>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</si>
  <si>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</si>
  <si>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</si>
  <si>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</si>
  <si>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</si>
  <si>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</si>
  <si>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</si>
  <si>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</si>
  <si>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</si>
  <si>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</si>
  <si>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</si>
  <si>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</si>
  <si>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</si>
  <si>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</si>
  <si>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</si>
  <si>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</si>
  <si>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</si>
  <si>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</si>
  <si>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</si>
  <si>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</si>
  <si>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</si>
  <si>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</si>
  <si>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</si>
  <si>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</si>
  <si>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</si>
  <si>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</si>
  <si>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</si>
  <si>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</si>
  <si>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</si>
  <si>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</si>
  <si>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</si>
  <si>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</si>
  <si>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</si>
  <si>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</si>
  <si>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</si>
  <si>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</si>
  <si>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</si>
  <si>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</si>
  <si>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</si>
  <si>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</si>
  <si>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</si>
  <si>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</si>
  <si>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</si>
  <si>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</si>
  <si>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</si>
  <si>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</si>
  <si>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</si>
  <si>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</si>
  <si>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</si>
  <si>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</si>
  <si>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</si>
  <si>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</si>
  <si>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</si>
  <si>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</si>
  <si>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</si>
  <si>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</si>
  <si>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</si>
  <si>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</si>
  <si>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</si>
  <si>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</si>
  <si>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</si>
  <si>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</si>
  <si>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</si>
  <si>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</si>
  <si>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</si>
  <si>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</si>
  <si>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</si>
  <si>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</si>
  <si>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</si>
  <si>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</si>
  <si>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</si>
  <si>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</si>
  <si>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</si>
  <si>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</si>
  <si>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</si>
  <si>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</si>
  <si>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</si>
  <si>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</si>
  <si>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</si>
  <si>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</si>
  <si>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</si>
  <si>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</si>
  <si>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</si>
  <si>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</si>
  <si>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</si>
  <si>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</si>
  <si>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</si>
  <si>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</si>
  <si>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</si>
  <si>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</si>
  <si>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</si>
  <si>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</si>
  <si>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</si>
  <si>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</si>
  <si>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</si>
  <si>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</si>
  <si>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</si>
  <si>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</si>
  <si>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</si>
  <si>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</si>
  <si>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</si>
  <si>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</si>
  <si>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</si>
  <si>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</si>
  <si>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</si>
  <si>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</si>
  <si>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</si>
  <si>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</si>
  <si>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</si>
  <si>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</si>
  <si>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</si>
  <si>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</si>
  <si>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</si>
  <si>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</si>
  <si>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</si>
  <si>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</si>
  <si>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</si>
  <si>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</si>
  <si>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</si>
  <si>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</si>
  <si>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</si>
  <si>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</si>
  <si>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</si>
  <si>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</si>
  <si>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</si>
  <si>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</si>
  <si>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</si>
  <si>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</si>
  <si>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</si>
  <si>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</si>
  <si>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</si>
  <si>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</si>
  <si>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</si>
  <si>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</si>
  <si>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</si>
  <si>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</si>
  <si>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</si>
  <si>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</si>
  <si>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</si>
  <si>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</si>
  <si>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</si>
  <si>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</si>
  <si>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</si>
  <si>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</si>
  <si>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</si>
  <si>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</si>
  <si>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</si>
  <si>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</si>
  <si>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</si>
  <si>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</si>
  <si>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</si>
  <si>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</si>
  <si>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</si>
  <si>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</si>
  <si>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</si>
  <si>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</si>
  <si>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</si>
  <si>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</si>
  <si>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</si>
  <si>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</si>
  <si>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</si>
  <si>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</si>
  <si>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</si>
  <si>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</si>
  <si>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</si>
  <si>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</si>
  <si>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</si>
  <si>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</si>
  <si>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</si>
  <si>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</si>
  <si>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</si>
  <si>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</si>
  <si>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</si>
  <si>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</si>
  <si>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</si>
  <si>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</si>
  <si>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</si>
  <si>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</si>
  <si>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</si>
  <si>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</si>
  <si>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</si>
  <si>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</si>
  <si>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</si>
  <si>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</si>
  <si>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</si>
  <si>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</si>
  <si>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</si>
  <si>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</si>
  <si>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</si>
  <si>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</si>
  <si>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</si>
  <si>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</si>
  <si>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</si>
  <si>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</si>
  <si>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</si>
  <si>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</si>
  <si>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</si>
  <si>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</si>
  <si>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</si>
  <si>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</si>
  <si>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</si>
  <si>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</si>
  <si>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</si>
  <si>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</si>
  <si>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</si>
  <si>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</si>
  <si>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</si>
  <si>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</si>
  <si>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</si>
  <si>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</si>
  <si>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</si>
  <si>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</si>
  <si>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</si>
  <si>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</si>
  <si>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</si>
  <si>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</si>
  <si>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</si>
  <si>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</si>
  <si>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</si>
  <si>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</si>
  <si>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</si>
  <si>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</si>
  <si>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</si>
  <si>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</si>
  <si>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</si>
  <si>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</si>
  <si>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</si>
  <si>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</si>
  <si>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</si>
  <si>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</si>
  <si>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</si>
  <si>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</si>
  <si>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</si>
  <si>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</si>
  <si>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</si>
  <si>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</si>
  <si>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</si>
  <si>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</si>
  <si>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</si>
  <si>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</si>
  <si>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</si>
  <si>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</si>
  <si>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</si>
  <si>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</si>
  <si>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</si>
  <si>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</si>
  <si>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</si>
  <si>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</si>
  <si>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</si>
  <si>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</si>
  <si>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</si>
  <si>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</si>
  <si>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</si>
  <si>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</si>
  <si>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</si>
  <si>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</si>
  <si>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</si>
  <si>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</si>
  <si>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</si>
  <si>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</si>
  <si>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</si>
  <si>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</si>
  <si>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</si>
  <si>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</si>
  <si>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</si>
  <si>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</si>
  <si>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</si>
  <si>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</si>
  <si>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</si>
  <si>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</si>
  <si>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</si>
  <si>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</si>
  <si>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</si>
  <si>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</si>
  <si>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</si>
  <si>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</si>
  <si>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</si>
  <si>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</si>
  <si>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</si>
  <si>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</si>
  <si>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</si>
  <si>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</si>
  <si>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</si>
  <si>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</si>
  <si>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</si>
  <si>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</si>
  <si>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</si>
  <si>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</si>
  <si>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</si>
  <si>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</si>
  <si>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</si>
  <si>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</si>
  <si>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</si>
  <si>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</si>
  <si>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</si>
  <si>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</si>
  <si>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</si>
  <si>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</si>
  <si>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</si>
  <si>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</si>
  <si>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</si>
  <si>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</si>
  <si>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</si>
  <si>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</si>
  <si>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</si>
  <si>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</si>
  <si>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</si>
  <si>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</si>
  <si>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</si>
  <si>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</si>
  <si>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</si>
  <si>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</si>
  <si>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</si>
  <si>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</si>
  <si>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</si>
  <si>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</si>
  <si>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</si>
  <si>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</si>
  <si>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</si>
  <si>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</si>
  <si>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</si>
  <si>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</si>
  <si>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</si>
  <si>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</si>
  <si>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</si>
  <si>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</si>
  <si>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</si>
  <si>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</si>
  <si>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</si>
  <si>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</si>
  <si>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</si>
  <si>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</si>
  <si>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</si>
  <si>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</si>
  <si>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</si>
  <si>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</si>
  <si>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</si>
  <si>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</si>
  <si>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</si>
  <si>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</si>
  <si>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</si>
  <si>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</si>
  <si>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</si>
  <si>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</si>
  <si>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</si>
  <si>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</si>
  <si>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</si>
  <si>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</si>
  <si>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</si>
  <si>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</si>
  <si>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</si>
  <si>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</si>
  <si>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</si>
  <si>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</si>
  <si>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</si>
  <si>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</si>
  <si>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</si>
  <si>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</si>
  <si>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</si>
  <si>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</si>
  <si>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</si>
  <si>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</si>
  <si>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</si>
  <si>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</si>
  <si>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</si>
  <si>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</si>
  <si>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</si>
  <si>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</si>
  <si>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</si>
  <si>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</si>
  <si>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</si>
  <si>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</si>
  <si>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</si>
  <si>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</si>
  <si>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</si>
  <si>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</si>
  <si>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</si>
  <si>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</si>
  <si>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</si>
  <si>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</si>
  <si>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</si>
  <si>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</si>
  <si>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</si>
  <si>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</si>
  <si>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</si>
  <si>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</si>
  <si>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</si>
  <si>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</si>
  <si>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</si>
  <si>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</si>
  <si>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</si>
  <si>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</si>
  <si>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</si>
  <si>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</si>
  <si>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</si>
  <si>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</si>
  <si>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</si>
  <si>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</si>
  <si>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</si>
  <si>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</si>
  <si>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</si>
  <si>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</si>
  <si>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</si>
  <si>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</si>
  <si>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</si>
  <si>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</si>
  <si>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</si>
  <si>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</si>
  <si>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</si>
  <si>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</si>
  <si>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</si>
  <si>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</si>
  <si>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</si>
  <si>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</si>
  <si>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</si>
  <si>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</si>
  <si>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</si>
  <si>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</si>
  <si>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</si>
  <si>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</si>
  <si>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</si>
  <si>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</si>
  <si>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</si>
  <si>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</si>
  <si>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</si>
  <si>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</si>
  <si>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</si>
  <si>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</si>
  <si>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</si>
  <si>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</si>
  <si>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</si>
  <si>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</si>
  <si>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</si>
  <si>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</si>
  <si>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</si>
  <si>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</si>
  <si>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</si>
  <si>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</si>
  <si>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</si>
  <si>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</si>
  <si>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</si>
  <si>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</si>
  <si>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</si>
  <si>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</si>
  <si>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</si>
  <si>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</si>
  <si>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</si>
  <si>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</si>
  <si>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</si>
  <si>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</si>
  <si>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</si>
  <si>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</si>
  <si>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</si>
  <si>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</si>
  <si>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</si>
  <si>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</si>
  <si>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</si>
  <si>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</si>
  <si>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</si>
  <si>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</si>
  <si>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</si>
  <si>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</si>
  <si>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</si>
  <si>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</si>
  <si>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</si>
  <si>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</si>
  <si>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</si>
  <si>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</si>
  <si>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</si>
  <si>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</si>
  <si>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</si>
  <si>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</si>
  <si>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</si>
  <si>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</si>
  <si>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</si>
  <si>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</si>
  <si>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</si>
  <si>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</si>
  <si>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</si>
  <si>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</si>
  <si>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</si>
  <si>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</si>
  <si>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</si>
  <si>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</si>
  <si>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</si>
  <si>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</si>
  <si>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</si>
  <si>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</si>
  <si>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</si>
  <si>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</si>
  <si>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</si>
  <si>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</si>
  <si>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</si>
  <si>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</si>
  <si>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</si>
  <si>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</si>
  <si>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</si>
  <si>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</si>
  <si>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</si>
  <si>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</si>
  <si>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</si>
  <si>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</si>
  <si>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</si>
  <si>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</si>
  <si>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</si>
  <si>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</si>
  <si>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</si>
  <si>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</si>
  <si>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</si>
  <si>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</si>
  <si>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</si>
  <si>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</si>
  <si>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</si>
  <si>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</si>
  <si>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</si>
  <si>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</si>
  <si>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</si>
  <si>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</si>
  <si>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</si>
  <si>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</si>
  <si>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</si>
  <si>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</si>
  <si>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</si>
  <si>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</si>
  <si>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</si>
  <si>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</si>
  <si>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</si>
  <si>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</si>
  <si>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</si>
  <si>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</si>
  <si>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</si>
  <si>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</si>
  <si>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</si>
  <si>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</si>
  <si>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</si>
  <si>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</si>
  <si>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</si>
  <si>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</si>
  <si>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</si>
  <si>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</si>
  <si>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</si>
  <si>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</si>
  <si>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</si>
  <si>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</si>
  <si>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</si>
  <si>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</si>
  <si>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</si>
  <si>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</si>
  <si>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</si>
  <si>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</si>
  <si>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</si>
  <si>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</si>
  <si>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</si>
  <si>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</si>
  <si>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</si>
  <si>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</si>
  <si>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</si>
  <si>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</si>
  <si>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</si>
  <si>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</si>
  <si>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</si>
  <si>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</si>
  <si>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</si>
  <si>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</si>
  <si>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</si>
  <si>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</si>
  <si>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</si>
  <si>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</si>
  <si>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</si>
  <si>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</si>
  <si>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</si>
  <si>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</si>
  <si>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</si>
  <si>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</si>
  <si>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</si>
  <si>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</si>
  <si>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</si>
  <si>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</si>
  <si>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</si>
  <si>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</si>
  <si>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</si>
  <si>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</si>
  <si>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</si>
  <si>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</si>
  <si>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</si>
  <si>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</si>
  <si>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</si>
  <si>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</si>
  <si>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</si>
  <si>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</si>
  <si>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</si>
  <si>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</si>
  <si>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</si>
  <si>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</si>
  <si>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</si>
  <si>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</si>
  <si>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</si>
  <si>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</si>
  <si>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</si>
  <si>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</si>
  <si>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</si>
  <si>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</si>
  <si>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</si>
  <si>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</si>
  <si>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</si>
  <si>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</si>
  <si>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</si>
  <si>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</si>
  <si>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</si>
  <si>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</si>
  <si>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</si>
  <si>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</si>
  <si>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</si>
  <si>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</si>
  <si>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</si>
  <si>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</si>
  <si>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</si>
  <si>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</si>
  <si>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</si>
  <si>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</si>
  <si>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</si>
  <si>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</si>
  <si>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</si>
  <si>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</si>
  <si>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</si>
  <si>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</si>
  <si>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</si>
  <si>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</si>
  <si>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</si>
  <si>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</si>
  <si>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</si>
  <si>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</si>
  <si>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</si>
  <si>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</si>
  <si>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</si>
  <si>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</si>
  <si>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</si>
  <si>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</si>
  <si>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</si>
  <si>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</si>
  <si>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</si>
  <si>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</si>
  <si>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</si>
  <si>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</si>
  <si>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</si>
  <si>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</si>
  <si>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</si>
  <si>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</si>
  <si>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</si>
  <si>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</si>
  <si>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</si>
  <si>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</si>
  <si>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</si>
  <si>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</si>
  <si>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</si>
  <si>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</si>
  <si>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</si>
  <si>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</si>
  <si>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</si>
  <si>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</si>
  <si>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</si>
  <si>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</si>
  <si>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</si>
  <si>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</si>
  <si>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</si>
  <si>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</si>
  <si>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</si>
  <si>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</si>
  <si>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</si>
  <si>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</si>
  <si>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</si>
  <si>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</si>
  <si>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</si>
  <si>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</si>
  <si>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</si>
  <si>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</si>
  <si>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</si>
  <si>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</si>
  <si>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</si>
  <si>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</si>
  <si>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</si>
  <si>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</si>
  <si>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</si>
  <si>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</si>
  <si>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</si>
  <si>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</si>
  <si>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</si>
  <si>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</si>
  <si>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</si>
  <si>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</si>
  <si>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</si>
  <si>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</si>
  <si>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</si>
  <si>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</si>
  <si>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</si>
  <si>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</si>
  <si>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</si>
  <si>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</si>
  <si>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</si>
  <si>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</si>
  <si>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</si>
  <si>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</si>
  <si>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</si>
  <si>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</si>
  <si>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</si>
  <si>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</si>
  <si>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</si>
  <si>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</si>
  <si>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</si>
  <si>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</si>
  <si>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</si>
  <si>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</si>
  <si>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</si>
  <si>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</si>
  <si>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</si>
  <si>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</si>
  <si>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</si>
  <si>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</si>
  <si>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</si>
  <si>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</si>
  <si>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</si>
  <si>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</si>
  <si>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</si>
  <si>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</si>
  <si>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</si>
  <si>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</si>
  <si>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</si>
  <si>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</si>
  <si>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</si>
  <si>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</si>
  <si>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</si>
  <si>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</si>
  <si>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</si>
  <si>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</si>
  <si>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</si>
  <si>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</si>
  <si>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</si>
  <si>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</si>
  <si>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</si>
  <si>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</si>
  <si>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</si>
  <si>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</si>
  <si>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</si>
  <si>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</si>
  <si>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</si>
  <si>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</si>
  <si>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</si>
  <si>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</si>
  <si>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</si>
  <si>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</si>
  <si>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</si>
  <si>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</si>
  <si>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</si>
  <si>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</si>
  <si>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</si>
  <si>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</si>
  <si>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</si>
  <si>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</si>
  <si>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</si>
  <si>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</si>
  <si>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</si>
  <si>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</si>
  <si>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</si>
  <si>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</si>
  <si>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</si>
  <si>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</si>
  <si>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</si>
  <si>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</si>
  <si>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</si>
  <si>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</si>
  <si>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</si>
  <si>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</si>
  <si>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</si>
  <si>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</si>
  <si>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</si>
  <si>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</si>
  <si>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</si>
  <si>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</si>
  <si>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</si>
  <si>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</si>
  <si>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</si>
  <si>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</si>
  <si>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</si>
  <si>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</si>
  <si>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</si>
  <si>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</si>
  <si>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</si>
  <si>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</si>
  <si>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</si>
  <si>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</si>
  <si>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</si>
  <si>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</si>
  <si>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</si>
  <si>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</si>
  <si>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</si>
  <si>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</si>
  <si>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</si>
  <si>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</si>
  <si>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</si>
  <si>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</si>
  <si>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</si>
  <si>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</si>
  <si>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</si>
  <si>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</si>
  <si>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</si>
  <si>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</si>
  <si>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</si>
  <si>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</si>
  <si>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</si>
  <si>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</si>
  <si>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</si>
  <si>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</si>
  <si>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</si>
  <si>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</si>
  <si>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</si>
  <si>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</si>
  <si>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</si>
  <si>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</si>
  <si>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</si>
  <si>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</si>
  <si>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</si>
  <si>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</si>
  <si>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</si>
  <si>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</si>
  <si>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</si>
  <si>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</si>
  <si>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</si>
  <si>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</si>
  <si>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</si>
  <si>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</si>
  <si>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</si>
  <si>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</si>
  <si>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</si>
  <si>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</si>
  <si>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</si>
  <si>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</si>
  <si>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</si>
  <si>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</si>
  <si>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</si>
  <si>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</si>
  <si>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</si>
  <si>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</si>
  <si>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</si>
  <si>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</si>
  <si>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</si>
  <si>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</si>
  <si>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</si>
  <si>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</si>
  <si>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</si>
  <si>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</si>
  <si>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</si>
  <si>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</si>
  <si>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</si>
  <si>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</si>
  <si>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</si>
  <si>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</si>
  <si>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</si>
  <si>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</si>
  <si>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</si>
  <si>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</si>
  <si>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</si>
  <si>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</si>
  <si>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</si>
  <si>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</si>
  <si>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</si>
  <si>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</si>
  <si>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</si>
  <si>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</si>
  <si>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</si>
  <si>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</si>
  <si>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</si>
  <si>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</si>
  <si>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</si>
  <si>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</si>
  <si>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</si>
  <si>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</si>
  <si>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</si>
  <si>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</si>
  <si>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</si>
  <si>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</si>
  <si>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</si>
  <si>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</si>
  <si>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</si>
  <si>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</si>
  <si>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</si>
  <si>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</si>
  <si>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</si>
  <si>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</si>
  <si>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</si>
  <si>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</si>
  <si>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</si>
  <si>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</si>
  <si>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</si>
  <si>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</si>
  <si>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</si>
  <si>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</si>
  <si>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</si>
  <si>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</si>
  <si>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</si>
  <si>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</si>
  <si>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</si>
  <si>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</si>
  <si>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</si>
  <si>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</si>
  <si>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</si>
  <si>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</si>
  <si>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</si>
  <si>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</si>
  <si>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</si>
  <si>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</si>
  <si>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</si>
  <si>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</si>
  <si>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</si>
  <si>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</si>
  <si>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</si>
  <si>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</si>
  <si>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</si>
  <si>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</si>
  <si>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</si>
  <si>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</si>
  <si>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</si>
  <si>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</si>
  <si>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</si>
  <si>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</si>
  <si>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</si>
  <si>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</si>
  <si>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</si>
  <si>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</si>
  <si>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</si>
  <si>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</si>
  <si>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</si>
  <si>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</si>
  <si>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</si>
  <si>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</si>
  <si>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</si>
  <si>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</si>
  <si>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</si>
  <si>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</si>
  <si>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</si>
  <si>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</si>
  <si>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</si>
  <si>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</si>
  <si>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</si>
  <si>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</si>
  <si>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</si>
  <si>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</si>
  <si>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</si>
  <si>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</si>
  <si>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</si>
  <si>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</si>
  <si>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</si>
  <si>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</si>
  <si>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</si>
  <si>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</si>
  <si>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</si>
  <si>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</si>
  <si>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</si>
  <si>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</si>
  <si>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</si>
  <si>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</si>
  <si>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</si>
  <si>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</si>
  <si>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</si>
  <si>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</si>
  <si>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</si>
  <si>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</si>
  <si>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</si>
  <si>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</si>
  <si>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</si>
  <si>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</si>
  <si>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</si>
  <si>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</si>
  <si>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</si>
  <si>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</si>
  <si>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</si>
  <si>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</si>
  <si>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</si>
  <si>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</si>
  <si>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</si>
  <si>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</si>
  <si>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</si>
  <si>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</si>
  <si>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</si>
  <si>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</si>
  <si>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</si>
  <si>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</si>
  <si>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</si>
  <si>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</si>
  <si>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</si>
  <si>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</si>
  <si>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</si>
  <si>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</si>
  <si>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</si>
  <si>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</si>
  <si>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</si>
  <si>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</si>
  <si>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</si>
  <si>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</si>
  <si>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</si>
  <si>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</si>
  <si>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</si>
  <si>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</si>
  <si>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</si>
  <si>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</si>
  <si>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</si>
  <si>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</si>
  <si>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</si>
  <si>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</si>
  <si>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</si>
  <si>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</si>
  <si>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</si>
  <si>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</si>
  <si>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</si>
  <si>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</si>
  <si>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</si>
  <si>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</si>
  <si>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</si>
  <si>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</si>
  <si>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</si>
  <si>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</si>
  <si>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</si>
  <si>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</si>
  <si>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</si>
  <si>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</si>
  <si>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</si>
  <si>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</si>
  <si>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</si>
  <si>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</si>
  <si>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</si>
  <si>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</si>
  <si>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</si>
  <si>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</si>
  <si>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</si>
  <si>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</si>
  <si>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</si>
  <si>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</si>
  <si>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</si>
  <si>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</si>
  <si>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</si>
  <si>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</si>
  <si>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</si>
  <si>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</si>
  <si>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</si>
  <si>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</si>
  <si>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</si>
  <si>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</si>
  <si>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</si>
  <si>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</si>
  <si>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</si>
  <si>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</si>
  <si>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</si>
  <si>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</si>
  <si>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</si>
  <si>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</si>
  <si>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</si>
  <si>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</si>
  <si>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</si>
  <si>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</si>
  <si>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</si>
  <si>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</si>
  <si>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</si>
  <si>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</si>
  <si>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</si>
  <si>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</si>
  <si>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</si>
  <si>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</si>
  <si>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</si>
  <si>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</si>
  <si>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</si>
  <si>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</si>
  <si>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</si>
  <si>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</si>
  <si>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</si>
  <si>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</si>
  <si>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</si>
  <si>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</si>
  <si>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</si>
  <si>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</si>
  <si>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</si>
  <si>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</si>
  <si>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</si>
  <si>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</si>
  <si>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</si>
  <si>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</si>
  <si>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</si>
  <si>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</si>
  <si>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</si>
  <si>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</si>
  <si>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</si>
  <si>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</si>
  <si>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</si>
  <si>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</si>
  <si>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</si>
  <si>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</si>
  <si>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</si>
  <si>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</si>
  <si>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</si>
  <si>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</si>
  <si>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</si>
  <si>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</si>
  <si>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</si>
  <si>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</si>
  <si>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</si>
  <si>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</si>
  <si>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</si>
  <si>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</si>
  <si>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</si>
  <si>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</si>
  <si>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</si>
  <si>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</si>
  <si>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</si>
  <si>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</si>
  <si>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</si>
  <si>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</si>
  <si>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</si>
  <si>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</si>
  <si>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</si>
  <si>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</si>
  <si>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</si>
  <si>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</si>
  <si>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</si>
  <si>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</si>
  <si>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</si>
  <si>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</si>
  <si>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</si>
  <si>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</si>
  <si>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</si>
  <si>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</si>
  <si>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</si>
  <si>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</si>
  <si>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</si>
  <si>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</si>
  <si>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</si>
  <si>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</si>
  <si>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</si>
  <si>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</si>
  <si>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</si>
  <si>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</si>
  <si>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</si>
  <si>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</si>
  <si>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</si>
  <si>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</si>
  <si>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</si>
  <si>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</si>
  <si>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</si>
  <si>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</si>
  <si>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</si>
  <si>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</si>
  <si>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</si>
  <si>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</si>
  <si>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</si>
  <si>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</si>
  <si>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</si>
  <si>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</si>
  <si>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</si>
  <si>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</si>
  <si>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</si>
  <si>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</si>
  <si>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</si>
  <si>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</si>
  <si>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</si>
  <si>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</si>
  <si>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</si>
  <si>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</si>
  <si>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</si>
  <si>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</si>
  <si>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</si>
  <si>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</si>
  <si>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</si>
  <si>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</si>
  <si>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</si>
  <si>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</si>
  <si>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</si>
  <si>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</si>
  <si>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</si>
  <si>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</si>
  <si>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</si>
  <si>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</si>
  <si>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</si>
  <si>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</si>
  <si>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</si>
  <si>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</si>
  <si>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</si>
  <si>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</si>
  <si>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</si>
  <si>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</si>
  <si>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</si>
  <si>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</si>
  <si>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</si>
  <si>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</si>
  <si>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</si>
  <si>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</si>
  <si>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</si>
  <si>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</si>
  <si>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</si>
  <si>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</si>
  <si>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</si>
  <si>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</si>
  <si>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</si>
  <si>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</si>
  <si>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</si>
  <si>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</si>
  <si>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</si>
  <si>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</si>
  <si>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</si>
  <si>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</si>
  <si>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</si>
  <si>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</si>
  <si>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</si>
  <si>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</si>
  <si>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</si>
  <si>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</si>
  <si>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</si>
  <si>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</si>
  <si>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</si>
  <si>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</si>
  <si>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</si>
  <si>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</si>
  <si>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</si>
  <si>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</si>
  <si>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</si>
  <si>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</si>
  <si>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</si>
  <si>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</si>
  <si>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</si>
  <si>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</si>
  <si>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</si>
  <si>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</si>
  <si>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</si>
  <si>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</si>
  <si>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</si>
  <si>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</si>
  <si>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</si>
  <si>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</si>
  <si>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</si>
  <si>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</si>
  <si>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</si>
  <si>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</si>
  <si>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</si>
  <si>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</si>
  <si>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</si>
  <si>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</si>
  <si>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</si>
  <si>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</si>
  <si>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</si>
  <si>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</si>
  <si>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</si>
  <si>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</si>
  <si>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</si>
  <si>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</si>
  <si>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</si>
  <si>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</si>
  <si>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</si>
  <si>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</si>
  <si>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</si>
  <si>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</si>
  <si>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</si>
  <si>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</si>
  <si>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</si>
  <si>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</si>
  <si>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</si>
  <si>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</si>
  <si>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</si>
  <si>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</si>
  <si>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</si>
  <si>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</si>
  <si>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</si>
  <si>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</si>
  <si>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</si>
  <si>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</si>
  <si>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</si>
  <si>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</si>
  <si>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</si>
  <si>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</si>
  <si>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</si>
  <si>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</si>
  <si>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</si>
  <si>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</si>
  <si>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</si>
  <si>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</si>
  <si>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</si>
  <si>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</si>
  <si>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</si>
  <si>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</si>
  <si>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</si>
  <si>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</si>
  <si>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</si>
  <si>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</si>
  <si>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</si>
  <si>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</si>
  <si>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</si>
  <si>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</si>
  <si>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</si>
  <si>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</si>
  <si>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</si>
  <si>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</si>
  <si>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</si>
  <si>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</si>
  <si>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</si>
  <si>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</si>
  <si>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</si>
  <si>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</si>
  <si>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</si>
  <si>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</si>
  <si>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</si>
  <si>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</si>
  <si>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</si>
  <si>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</si>
  <si>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</si>
  <si>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</si>
  <si>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</si>
  <si>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</si>
  <si>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</si>
  <si>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</si>
  <si>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</si>
  <si>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</si>
  <si>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</si>
  <si>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</si>
  <si>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</si>
  <si>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</si>
  <si>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</si>
  <si>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</si>
  <si>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</si>
  <si>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</si>
  <si>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</si>
  <si>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</si>
  <si>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</si>
  <si>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</si>
  <si>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</si>
  <si>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</si>
  <si>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</si>
  <si>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</si>
  <si>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</si>
  <si>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</si>
  <si>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</si>
  <si>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</si>
  <si>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</si>
  <si>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</si>
  <si>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</si>
  <si>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</si>
  <si>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</si>
  <si>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</si>
  <si>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</si>
  <si>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</si>
  <si>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</si>
  <si>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</si>
  <si>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</si>
  <si>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</si>
  <si>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</si>
  <si>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</si>
  <si>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</si>
  <si>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</si>
  <si>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</si>
  <si>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</si>
  <si>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</si>
  <si>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</si>
  <si>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</si>
  <si>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</si>
  <si>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</si>
  <si>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</si>
  <si>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</si>
  <si>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</si>
  <si>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</si>
  <si>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</si>
  <si>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</si>
  <si>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</si>
  <si>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</si>
  <si>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</si>
  <si>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</si>
  <si>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</si>
  <si>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</si>
  <si>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</si>
  <si>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</si>
  <si>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</si>
  <si>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</si>
  <si>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</si>
  <si>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</si>
  <si>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</si>
  <si>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</si>
  <si>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</si>
  <si>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</si>
  <si>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</si>
  <si>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</si>
  <si>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</si>
  <si>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</si>
  <si>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</si>
  <si>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</si>
  <si>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</si>
  <si>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</si>
  <si>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</si>
  <si>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</si>
  <si>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</si>
  <si>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</si>
  <si>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</si>
  <si>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</si>
  <si>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</si>
  <si>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</si>
  <si>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</si>
  <si>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</si>
  <si>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</si>
  <si>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</si>
  <si>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</si>
  <si>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</si>
  <si>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</si>
  <si>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</si>
  <si>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</si>
  <si>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</si>
  <si>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</si>
  <si>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</si>
  <si>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</si>
  <si>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</si>
  <si>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</si>
  <si>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</si>
  <si>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</si>
  <si>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</si>
  <si>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</si>
  <si>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</si>
  <si>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</si>
  <si>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</si>
  <si>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</si>
  <si>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</si>
  <si>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</si>
  <si>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</si>
  <si>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</si>
  <si>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</si>
  <si>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</si>
  <si>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</si>
  <si>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</si>
  <si>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</si>
  <si>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</si>
  <si>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</si>
  <si>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</si>
  <si>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</si>
  <si>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</si>
  <si>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</si>
  <si>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</si>
  <si>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</si>
  <si>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</si>
  <si>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</si>
  <si>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</si>
  <si>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</si>
  <si>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</si>
  <si>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</si>
  <si>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</si>
  <si>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</si>
  <si>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</si>
  <si>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</si>
  <si>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</si>
  <si>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</si>
  <si>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</si>
  <si>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</si>
  <si>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</si>
  <si>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</si>
  <si>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</si>
  <si>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</si>
  <si>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</si>
  <si>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</si>
  <si>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</si>
  <si>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</si>
  <si>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</si>
  <si>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</si>
  <si>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</si>
  <si>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</si>
  <si>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</si>
  <si>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</si>
  <si>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</si>
  <si>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</si>
  <si>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</si>
  <si>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</si>
  <si>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</si>
  <si>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</si>
  <si>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</si>
  <si>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</si>
  <si>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</si>
  <si>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</si>
  <si>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</si>
  <si>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</si>
  <si>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</si>
  <si>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</si>
  <si>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</si>
  <si>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</si>
  <si>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</si>
  <si>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</si>
  <si>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</si>
  <si>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</si>
  <si>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</si>
  <si>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</si>
  <si>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</si>
  <si>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</si>
  <si>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</si>
  <si>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</si>
  <si>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</si>
  <si>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</si>
  <si>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</si>
  <si>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</si>
  <si>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</si>
  <si>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</si>
  <si>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</si>
  <si>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</si>
  <si>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</si>
  <si>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</si>
  <si>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</si>
  <si>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</si>
  <si>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</si>
  <si>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</si>
  <si>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</si>
  <si>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</si>
  <si>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</si>
  <si>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</si>
  <si>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</si>
  <si>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</si>
  <si>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</si>
  <si>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</si>
  <si>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</si>
  <si>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</si>
  <si>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</si>
  <si>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</si>
  <si>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</si>
  <si>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</si>
  <si>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</si>
  <si>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</si>
  <si>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</si>
  <si>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</si>
  <si>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</si>
  <si>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</si>
  <si>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</si>
  <si>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</si>
  <si>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</si>
  <si>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</si>
  <si>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</si>
  <si>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</si>
  <si>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</si>
  <si>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</si>
  <si>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</si>
  <si>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</si>
  <si>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</si>
  <si>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</si>
  <si>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</si>
  <si>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</si>
  <si>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</si>
  <si>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</si>
  <si>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</si>
  <si>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</si>
  <si>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</si>
  <si>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</si>
  <si>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</si>
  <si>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</si>
  <si>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</si>
  <si>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</si>
  <si>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</si>
  <si>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</si>
  <si>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</si>
  <si>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</si>
  <si>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</si>
  <si>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</si>
  <si>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</si>
  <si>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</si>
  <si>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</si>
  <si>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</si>
  <si>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</si>
  <si>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</si>
  <si>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</si>
  <si>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</si>
  <si>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</si>
  <si>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</si>
  <si>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</si>
  <si>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</si>
  <si>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</si>
  <si>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</si>
  <si>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</si>
  <si>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</si>
  <si>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</si>
  <si>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</si>
  <si>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</si>
  <si>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</si>
  <si>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</si>
  <si>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</si>
  <si>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</si>
  <si>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</si>
  <si>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</si>
  <si>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</si>
  <si>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</si>
  <si>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</si>
  <si>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</si>
  <si>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</si>
  <si>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</si>
  <si>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</si>
  <si>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</si>
  <si>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</si>
  <si>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</si>
  <si>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</si>
  <si>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</si>
  <si>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</si>
  <si>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</si>
  <si>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</si>
  <si>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</si>
  <si>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</si>
  <si>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</si>
  <si>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</si>
  <si>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</si>
  <si>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</si>
  <si>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</si>
  <si>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</si>
  <si>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</si>
  <si>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</si>
  <si>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</si>
  <si>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</si>
  <si>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</si>
  <si>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</si>
  <si>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</si>
  <si>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</si>
  <si>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</si>
  <si>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</si>
  <si>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</si>
  <si>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</si>
  <si>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</si>
  <si>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</si>
  <si>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</si>
  <si>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</si>
  <si>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</si>
  <si>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</si>
  <si>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</si>
  <si>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</si>
  <si>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</si>
  <si>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</si>
  <si>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</si>
  <si>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</si>
  <si>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</si>
  <si>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</si>
  <si>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</si>
  <si>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</si>
  <si>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</si>
  <si>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</si>
  <si>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</si>
  <si>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</si>
  <si>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</si>
  <si>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</si>
  <si>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</si>
  <si>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</si>
  <si>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</si>
  <si>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</si>
  <si>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</si>
  <si>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</si>
  <si>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</si>
  <si>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</si>
  <si>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</si>
  <si>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</si>
  <si>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</si>
  <si>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</si>
  <si>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</si>
  <si>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</si>
  <si>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</si>
  <si>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</si>
  <si>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</si>
  <si>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</si>
  <si>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</si>
  <si>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</si>
  <si>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</si>
  <si>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</si>
  <si>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</si>
  <si>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</si>
  <si>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</si>
  <si>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</si>
  <si>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</si>
  <si>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</si>
  <si>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</si>
  <si>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</si>
  <si>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</si>
  <si>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</si>
  <si>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</si>
  <si>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</si>
  <si>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</si>
  <si>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</si>
  <si>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</si>
  <si>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</si>
  <si>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</si>
  <si>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</si>
  <si>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</si>
  <si>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</si>
  <si>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</si>
  <si>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</si>
  <si>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</si>
  <si>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</si>
  <si>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</si>
  <si>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</si>
  <si>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</si>
  <si>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</si>
  <si>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</si>
  <si>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</si>
  <si>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</si>
  <si>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</si>
  <si>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</si>
  <si>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</si>
  <si>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</si>
  <si>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</si>
  <si>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</si>
  <si>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</si>
  <si>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</si>
  <si>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</si>
  <si>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</si>
  <si>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</si>
  <si>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</si>
  <si>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</si>
  <si>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</si>
  <si>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</si>
  <si>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</si>
  <si>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</si>
  <si>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</si>
  <si>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</si>
  <si>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</si>
  <si>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</si>
  <si>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</si>
  <si>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</si>
  <si>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</si>
  <si>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</si>
  <si>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</si>
  <si>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</si>
  <si>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</si>
  <si>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</si>
  <si>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</si>
  <si>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</si>
  <si>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</si>
  <si>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</si>
  <si>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</si>
  <si>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</si>
  <si>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</si>
  <si>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</si>
  <si>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</si>
  <si>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</si>
  <si>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</si>
  <si>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</si>
  <si>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</si>
  <si>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</si>
  <si>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</si>
  <si>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</si>
  <si>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</si>
  <si>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</si>
  <si>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</si>
  <si>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</si>
  <si>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</si>
  <si>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</si>
  <si>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</si>
  <si>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</si>
  <si>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</si>
  <si>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</si>
  <si>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</si>
  <si>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</si>
  <si>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</si>
  <si>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</si>
  <si>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</si>
  <si>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</si>
  <si>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</si>
  <si>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</si>
  <si>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</si>
  <si>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</si>
  <si>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</si>
  <si>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</si>
  <si>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</si>
  <si>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</si>
  <si>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</si>
  <si>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</si>
  <si>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</si>
  <si>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</si>
  <si>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</si>
  <si>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</si>
  <si>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</si>
  <si>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</si>
  <si>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</si>
  <si>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</si>
  <si>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</si>
  <si>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</si>
  <si>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</si>
  <si>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</si>
  <si>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</si>
  <si>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</si>
  <si>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</si>
  <si>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</si>
  <si>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</si>
  <si>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</si>
  <si>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</si>
  <si>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</si>
  <si>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</si>
  <si>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</si>
  <si>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</si>
  <si>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</si>
  <si>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</si>
  <si>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</si>
  <si>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</si>
  <si>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</si>
  <si>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</si>
  <si>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</si>
  <si>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</si>
  <si>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</si>
  <si>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</si>
  <si>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</si>
  <si>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</si>
  <si>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</si>
  <si>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</si>
  <si>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</si>
  <si>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</si>
  <si>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</si>
  <si>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</si>
  <si>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</si>
  <si>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</si>
  <si>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</si>
  <si>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</si>
  <si>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</si>
  <si>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</si>
  <si>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</si>
  <si>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</si>
  <si>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</si>
  <si>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</si>
  <si>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</si>
  <si>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</si>
  <si>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</si>
  <si>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</si>
  <si>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</si>
  <si>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</si>
  <si>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</si>
  <si>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</si>
  <si>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</si>
  <si>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</si>
  <si>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</si>
  <si>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</si>
  <si>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</si>
  <si>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</si>
  <si>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</si>
  <si>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</si>
  <si>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</si>
  <si>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</si>
  <si>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</si>
  <si>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</si>
  <si>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</si>
  <si>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</si>
  <si>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</si>
  <si>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</si>
  <si>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</si>
  <si>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</si>
  <si>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</si>
  <si>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</si>
  <si>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</si>
  <si>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</si>
  <si>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</si>
  <si>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</si>
  <si>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</si>
  <si>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</si>
  <si>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</si>
  <si>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</si>
  <si>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</si>
  <si>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</si>
  <si>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</si>
  <si>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</si>
  <si>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</si>
  <si>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</si>
  <si>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</si>
  <si>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</si>
  <si>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</si>
  <si>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</si>
  <si>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</si>
  <si>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</si>
  <si>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</si>
  <si>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</si>
  <si>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</si>
  <si>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</si>
  <si>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</si>
  <si>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</si>
  <si>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</si>
  <si>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</si>
  <si>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</si>
  <si>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</si>
  <si>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</si>
  <si>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</si>
  <si>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</si>
  <si>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</si>
  <si>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</si>
  <si>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</si>
  <si>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</si>
  <si>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</si>
  <si>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</si>
  <si>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</si>
  <si>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</si>
  <si>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</si>
  <si>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</si>
  <si>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</si>
  <si>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</si>
  <si>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</si>
  <si>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</si>
  <si>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</si>
  <si>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</si>
  <si>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</si>
  <si>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</si>
  <si>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</si>
  <si>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</si>
  <si>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</si>
  <si>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</si>
  <si>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</si>
  <si>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</si>
  <si>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</si>
  <si>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</si>
  <si>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</si>
  <si>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</si>
  <si>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</si>
  <si>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</si>
  <si>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</si>
  <si>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</si>
  <si>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</si>
  <si>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</si>
  <si>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</si>
  <si>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</si>
  <si>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</si>
  <si>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</si>
  <si>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</si>
  <si>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</si>
  <si>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</si>
  <si>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</si>
  <si>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</si>
  <si>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</si>
  <si>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</si>
  <si>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</si>
  <si>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</si>
  <si>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</si>
  <si>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</si>
  <si>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</si>
  <si>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</si>
  <si>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</si>
  <si>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</si>
  <si>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</si>
  <si>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</si>
  <si>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</si>
  <si>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</si>
  <si>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</si>
  <si>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</si>
  <si>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</si>
  <si>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</si>
  <si>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</si>
  <si>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</si>
  <si>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</si>
  <si>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</si>
  <si>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</si>
  <si>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</si>
  <si>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</si>
  <si>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</si>
  <si>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</si>
  <si>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</si>
  <si>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</si>
  <si>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</si>
  <si>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</si>
  <si>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</si>
  <si>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</si>
  <si>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</si>
  <si>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</si>
  <si>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</si>
  <si>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</si>
  <si>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</si>
  <si>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</si>
  <si>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</si>
  <si>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</si>
  <si>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</si>
  <si>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</si>
  <si>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</si>
  <si>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</si>
  <si>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</si>
  <si>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</si>
  <si>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</si>
  <si>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</si>
  <si>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</si>
  <si>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</si>
  <si>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</si>
  <si>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</si>
  <si>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</si>
  <si>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</si>
  <si>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</si>
  <si>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</si>
  <si>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</si>
  <si>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</si>
  <si>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</si>
  <si>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</si>
  <si>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</si>
  <si>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</si>
  <si>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</si>
  <si>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</si>
  <si>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</si>
  <si>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</si>
  <si>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</si>
  <si>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</si>
  <si>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</si>
  <si>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</si>
  <si>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</si>
  <si>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</si>
  <si>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</si>
  <si>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</si>
  <si>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</si>
  <si>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</si>
  <si>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</si>
  <si>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</si>
  <si>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</si>
  <si>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</si>
  <si>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</si>
  <si>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</si>
  <si>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</si>
  <si>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</si>
  <si>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</si>
  <si>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</si>
  <si>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</si>
  <si>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</si>
  <si>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</si>
  <si>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</si>
  <si>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</si>
  <si>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</si>
  <si>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</si>
  <si>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</si>
  <si>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</si>
  <si>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</si>
  <si>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</si>
  <si>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</si>
  <si>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</si>
  <si>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</si>
  <si>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</si>
  <si>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</si>
  <si>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</si>
  <si>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</si>
  <si>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</si>
  <si>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</si>
  <si>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</si>
  <si>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</si>
  <si>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</si>
  <si>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</si>
  <si>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</si>
  <si>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</si>
  <si>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</si>
  <si>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</si>
  <si>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</si>
  <si>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</si>
  <si>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</si>
  <si>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</si>
  <si>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</si>
  <si>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</si>
  <si>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</si>
  <si>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</si>
  <si>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</si>
  <si>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</si>
  <si>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</si>
  <si>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</si>
  <si>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</si>
  <si>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</si>
  <si>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</si>
  <si>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</si>
  <si>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</si>
  <si>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</si>
  <si>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</si>
  <si>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</si>
  <si>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</si>
  <si>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</si>
  <si>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</si>
  <si>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</si>
  <si>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</si>
  <si>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</si>
  <si>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</si>
  <si>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</si>
  <si>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</si>
  <si>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</si>
  <si>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</si>
  <si>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</si>
  <si>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</si>
  <si>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</si>
  <si>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</si>
  <si>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</si>
  <si>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</si>
  <si>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</si>
  <si>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</si>
  <si>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</si>
  <si>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</si>
  <si>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</si>
  <si>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</si>
  <si>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</si>
  <si>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</si>
  <si>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</si>
  <si>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</si>
  <si>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</si>
  <si>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</si>
  <si>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</si>
  <si>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</si>
  <si>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</si>
  <si>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</si>
  <si>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</si>
  <si>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</si>
  <si>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</si>
  <si>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</si>
  <si>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</si>
  <si>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</si>
  <si>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</si>
  <si>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</si>
  <si>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</si>
  <si>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</si>
  <si>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</si>
  <si>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</si>
  <si>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</si>
  <si>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</si>
  <si>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</si>
  <si>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</si>
  <si>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</si>
  <si>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</si>
  <si>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</si>
  <si>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</si>
  <si>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</si>
  <si>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</si>
  <si>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</si>
  <si>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</si>
  <si>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</si>
  <si>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</si>
  <si>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</si>
  <si>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</si>
  <si>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</si>
  <si>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</si>
  <si>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</si>
  <si>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</si>
  <si>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</si>
  <si>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</si>
  <si>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</si>
  <si>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</si>
  <si>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</si>
  <si>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</si>
  <si>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</si>
  <si>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</si>
  <si>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</si>
  <si>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</si>
  <si>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</si>
  <si>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</si>
  <si>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</si>
  <si>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</si>
  <si>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</si>
  <si>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</si>
  <si>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</si>
  <si>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</si>
  <si>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</si>
  <si>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</si>
  <si>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</si>
  <si>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</si>
  <si>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</si>
  <si>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</si>
  <si>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</si>
  <si>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</si>
  <si>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</si>
  <si>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</si>
  <si>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</si>
  <si>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</si>
  <si>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</si>
  <si>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</si>
  <si>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</si>
  <si>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</si>
  <si>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</si>
  <si>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</si>
  <si>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</si>
  <si>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</si>
  <si>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</si>
  <si>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</si>
  <si>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</si>
  <si>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</si>
  <si>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</si>
  <si>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</si>
  <si>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</si>
  <si>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</si>
  <si>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</si>
  <si>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</si>
  <si>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</si>
  <si>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</si>
  <si>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</si>
  <si>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</si>
  <si>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</si>
  <si>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</si>
  <si>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</si>
  <si>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</si>
  <si>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</si>
  <si>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</si>
  <si>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</si>
  <si>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</si>
  <si>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</si>
  <si>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</si>
  <si>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</si>
  <si>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</si>
  <si>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</si>
  <si>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</si>
  <si>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</si>
  <si>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</si>
  <si>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</si>
  <si>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</si>
  <si>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</si>
  <si>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</si>
  <si>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</si>
  <si>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</si>
  <si>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</si>
  <si>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</si>
  <si>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</si>
  <si>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</si>
  <si>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</si>
  <si>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</si>
  <si>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</si>
  <si>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</si>
  <si>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</si>
  <si>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</si>
  <si>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</si>
  <si>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</si>
  <si>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</si>
  <si>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</si>
  <si>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</si>
  <si>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</si>
  <si>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</si>
  <si>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</si>
  <si>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</si>
  <si>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</si>
  <si>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</si>
  <si>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</si>
  <si>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</si>
  <si>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</si>
  <si>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</si>
  <si>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</si>
  <si>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</si>
  <si>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</si>
  <si>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</si>
  <si>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</si>
  <si>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</si>
  <si>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</si>
  <si>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</si>
  <si>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</si>
  <si>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</si>
  <si>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</si>
  <si>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</si>
  <si>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</si>
  <si>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</si>
  <si>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</si>
  <si>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</si>
  <si>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</si>
  <si>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</si>
  <si>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</si>
  <si>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</si>
  <si>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</si>
  <si>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</si>
  <si>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</si>
  <si>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</si>
  <si>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</si>
  <si>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</si>
  <si>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</si>
  <si>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</si>
  <si>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</si>
  <si>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</si>
  <si>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</si>
  <si>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</si>
  <si>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</si>
  <si>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</si>
  <si>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</si>
  <si>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</si>
  <si>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</si>
  <si>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</si>
  <si>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</si>
  <si>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</si>
  <si>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</si>
  <si>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</si>
  <si>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</si>
  <si>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</si>
  <si>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</si>
  <si>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</si>
  <si>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</si>
  <si>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</si>
  <si>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</si>
  <si>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</si>
  <si>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</si>
  <si>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</si>
  <si>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</si>
  <si>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</si>
  <si>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</si>
  <si>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</si>
  <si>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</si>
  <si>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</si>
  <si>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</si>
  <si>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</si>
  <si>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</si>
  <si>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</si>
  <si>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</si>
  <si>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</si>
  <si>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</si>
  <si>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</si>
  <si>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</si>
  <si>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</si>
  <si>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</si>
  <si>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</si>
  <si>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</si>
  <si>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</si>
  <si>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</si>
  <si>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</si>
  <si>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</si>
  <si>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</si>
  <si>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</si>
  <si>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</si>
  <si>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</si>
  <si>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</si>
  <si>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</si>
  <si>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</si>
  <si>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</si>
  <si>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</si>
  <si>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</si>
  <si>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</si>
  <si>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</si>
  <si>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</si>
  <si>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</si>
  <si>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</si>
  <si>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</si>
  <si>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</si>
  <si>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</si>
  <si>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</si>
  <si>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</si>
  <si>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</si>
  <si>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</si>
  <si>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</si>
  <si>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</si>
  <si>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</si>
  <si>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</si>
  <si>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</si>
  <si>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</si>
  <si>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</si>
  <si>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</si>
  <si>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</si>
  <si>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</si>
  <si>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</si>
  <si>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</si>
  <si>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</si>
  <si>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</si>
  <si>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</si>
  <si>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</si>
  <si>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</si>
  <si>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</si>
  <si>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</si>
  <si>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</si>
  <si>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</si>
  <si>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</si>
  <si>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</si>
  <si>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</si>
  <si>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</si>
  <si>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</si>
  <si>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</si>
  <si>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</si>
  <si>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</si>
  <si>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</si>
  <si>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</si>
  <si>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</si>
  <si>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</si>
  <si>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</si>
  <si>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</si>
  <si>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</si>
  <si>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</si>
  <si>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</si>
  <si>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</si>
  <si>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</si>
  <si>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</si>
  <si>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</si>
  <si>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</si>
  <si>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</si>
  <si>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</si>
  <si>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</si>
  <si>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</si>
  <si>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</si>
  <si>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</si>
  <si>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</si>
  <si>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</si>
  <si>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</si>
  <si>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</si>
  <si>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</si>
  <si>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</si>
  <si>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</si>
  <si>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</si>
  <si>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</si>
  <si>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</si>
  <si>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</si>
  <si>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</si>
  <si>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</si>
  <si>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</si>
  <si>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</si>
  <si>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</si>
  <si>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</si>
  <si>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</si>
  <si>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</si>
  <si>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</si>
  <si>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</si>
  <si>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</si>
  <si>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</si>
  <si>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</si>
  <si>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</si>
  <si>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</si>
  <si>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</si>
  <si>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</si>
  <si>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</si>
  <si>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</si>
  <si>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</si>
  <si>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</si>
  <si>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</si>
  <si>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</si>
  <si>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</si>
  <si>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</si>
  <si>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</si>
  <si>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</si>
  <si>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</si>
  <si>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</si>
  <si>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</si>
  <si>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</si>
  <si>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</si>
  <si>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</si>
  <si>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</si>
  <si>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</si>
  <si>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</si>
  <si>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</si>
  <si>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</si>
  <si>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</si>
  <si>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</si>
  <si>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</si>
  <si>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</si>
  <si>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</si>
  <si>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</si>
  <si>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</si>
  <si>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</si>
  <si>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</si>
  <si>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</si>
  <si>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</si>
  <si>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</si>
  <si>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</si>
  <si>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</si>
  <si>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</si>
  <si>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</si>
  <si>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</si>
  <si>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</si>
  <si>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</si>
  <si>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</si>
  <si>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</si>
  <si>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</si>
  <si>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</si>
  <si>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</si>
  <si>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</si>
  <si>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</si>
  <si>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</si>
  <si>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</si>
  <si>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</si>
  <si>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</si>
  <si>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</si>
  <si>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</si>
  <si>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</si>
  <si>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</si>
  <si>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</si>
  <si>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</si>
  <si>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</si>
  <si>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</si>
  <si>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</si>
  <si>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</si>
  <si>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</si>
  <si>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</si>
  <si>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</si>
  <si>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</si>
  <si>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</si>
  <si>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</si>
  <si>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</si>
  <si>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</si>
  <si>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</si>
  <si>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</si>
  <si>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</si>
  <si>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</si>
  <si>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</si>
  <si>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</si>
  <si>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</si>
  <si>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</si>
  <si>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</si>
  <si>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</si>
  <si>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</si>
  <si>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</si>
  <si>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</si>
  <si>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</si>
  <si>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</si>
  <si>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</si>
  <si>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</si>
  <si>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</si>
  <si>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</si>
  <si>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</si>
  <si>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</si>
  <si>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</si>
  <si>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</si>
  <si>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</si>
  <si>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</si>
  <si>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</si>
  <si>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</si>
  <si>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</si>
  <si>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</si>
  <si>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</si>
  <si>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</si>
  <si>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</si>
  <si>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</si>
  <si>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</si>
  <si>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</si>
  <si>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</si>
  <si>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</si>
  <si>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</si>
  <si>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</si>
  <si>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</si>
  <si>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</si>
  <si>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</si>
  <si>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</si>
  <si>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</si>
  <si>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</si>
  <si>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</si>
  <si>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</si>
  <si>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</si>
  <si>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</si>
  <si>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</si>
  <si>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</si>
  <si>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</si>
  <si>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</si>
  <si>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</si>
  <si>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</si>
  <si>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</si>
  <si>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</si>
  <si>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</si>
  <si>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</si>
  <si>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</si>
  <si>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</si>
  <si>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</si>
  <si>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</si>
  <si>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</si>
  <si>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</si>
  <si>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</si>
  <si>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</si>
  <si>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</si>
  <si>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</si>
  <si>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</si>
  <si>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</si>
  <si>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</si>
  <si>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</si>
  <si>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</si>
  <si>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</si>
  <si>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</si>
  <si>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</si>
  <si>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</si>
  <si>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</si>
  <si>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</si>
  <si>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</si>
  <si>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</si>
  <si>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</si>
  <si>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</si>
  <si>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</si>
  <si>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</si>
  <si>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</si>
  <si>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</si>
  <si>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</si>
  <si>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</si>
  <si>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</si>
  <si>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</si>
  <si>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</si>
  <si>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</si>
  <si>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</si>
  <si>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</si>
  <si>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</si>
  <si>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</si>
  <si>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</si>
  <si>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</si>
  <si>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</si>
  <si>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</si>
  <si>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</si>
  <si>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</si>
  <si>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</si>
  <si>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</si>
  <si>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</si>
  <si>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</si>
  <si>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</si>
  <si>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</si>
  <si>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</si>
  <si>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</si>
  <si>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</si>
  <si>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</si>
  <si>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</si>
  <si>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</si>
  <si>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</si>
  <si>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</si>
  <si>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</si>
  <si>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</si>
  <si>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</si>
  <si>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</si>
  <si>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</si>
  <si>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</si>
  <si>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</si>
  <si>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</si>
  <si>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</si>
  <si>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</si>
  <si>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</si>
  <si>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</si>
  <si>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</si>
  <si>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</si>
  <si>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</si>
  <si>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</si>
  <si>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</si>
  <si>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</si>
  <si>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</si>
  <si>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</si>
  <si>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</si>
  <si>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</si>
  <si>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</si>
  <si>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</si>
  <si>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</si>
  <si>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</si>
  <si>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</si>
  <si>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</si>
  <si>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</si>
  <si>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</si>
  <si>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</si>
  <si>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</si>
  <si>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</si>
  <si>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</si>
  <si>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</si>
  <si>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</si>
  <si>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</si>
  <si>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</si>
  <si>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</si>
  <si>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</si>
  <si>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</si>
  <si>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</si>
  <si>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</si>
  <si>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</si>
  <si>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</si>
  <si>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</si>
  <si>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</si>
  <si>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</si>
  <si>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</si>
  <si>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</si>
  <si>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</si>
  <si>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</si>
  <si>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</si>
  <si>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</si>
  <si>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</si>
  <si>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</si>
  <si>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</si>
  <si>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</si>
  <si>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</si>
  <si>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</si>
  <si>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</si>
  <si>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</si>
  <si>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</si>
  <si>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</si>
  <si>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</si>
  <si>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</si>
  <si>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</si>
  <si>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</si>
  <si>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</si>
  <si>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</si>
  <si>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</si>
  <si>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</si>
  <si>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</si>
  <si>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</si>
  <si>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</si>
  <si>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</si>
  <si>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</si>
  <si>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</si>
  <si>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</si>
  <si>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</si>
  <si>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</si>
  <si>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</si>
  <si>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</si>
  <si>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</si>
  <si>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</si>
  <si>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</si>
  <si>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</si>
  <si>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</si>
  <si>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</si>
  <si>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</si>
  <si>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</si>
  <si>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</si>
  <si>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</si>
  <si>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</si>
  <si>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</si>
  <si>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</si>
  <si>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</si>
  <si>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</si>
  <si>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</si>
  <si>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</si>
  <si>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</si>
  <si>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</si>
  <si>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</si>
  <si>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</si>
  <si>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</si>
  <si>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</si>
  <si>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</si>
  <si>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</si>
  <si>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</si>
  <si>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</si>
  <si>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</si>
  <si>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</si>
  <si>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</si>
  <si>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</si>
  <si>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</si>
  <si>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</si>
  <si>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</si>
  <si>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</si>
  <si>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</si>
  <si>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</si>
  <si>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</si>
  <si>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</si>
  <si>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</si>
  <si>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</si>
  <si>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</si>
  <si>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</si>
  <si>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</si>
  <si>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</si>
  <si>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</si>
  <si>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</si>
  <si>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</si>
  <si>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</si>
  <si>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</si>
  <si>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</si>
  <si>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</si>
  <si>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</si>
  <si>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</si>
  <si>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</si>
  <si>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</si>
  <si>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</si>
  <si>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</si>
  <si>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</si>
  <si>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</si>
  <si>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</si>
  <si>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</si>
  <si>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</si>
  <si>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</si>
  <si>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</si>
  <si>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</si>
  <si>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</si>
  <si>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</si>
  <si>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</si>
  <si>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</si>
  <si>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</si>
  <si>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</si>
  <si>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</si>
  <si>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</si>
  <si>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</si>
  <si>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</si>
  <si>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</si>
  <si>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</si>
  <si>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</si>
  <si>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</si>
  <si>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</si>
  <si>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</si>
  <si>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</si>
  <si>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</si>
  <si>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</si>
  <si>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</si>
  <si>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</si>
  <si>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</si>
  <si>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</si>
  <si>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</si>
  <si>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</si>
  <si>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</si>
  <si>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</si>
  <si>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</si>
  <si>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</si>
  <si>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</si>
  <si>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</si>
  <si>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</si>
  <si>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</si>
  <si>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</si>
  <si>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</si>
  <si>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</si>
  <si>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</si>
  <si>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</si>
  <si>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</si>
  <si>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</si>
  <si>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</si>
  <si>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</si>
  <si>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</si>
  <si>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</si>
  <si>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</si>
  <si>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</si>
  <si>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</si>
  <si>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</si>
  <si>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</si>
  <si>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</si>
  <si>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</si>
  <si>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</si>
  <si>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</si>
  <si>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</si>
  <si>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</si>
  <si>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</si>
  <si>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</si>
  <si>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</si>
  <si>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</si>
  <si>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</si>
  <si>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</si>
  <si>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</si>
  <si>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</si>
  <si>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</si>
  <si>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</si>
  <si>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</si>
  <si>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</si>
  <si>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</si>
  <si>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</si>
  <si>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</si>
  <si>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</si>
  <si>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</si>
  <si>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</si>
  <si>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</si>
  <si>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</si>
  <si>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</si>
  <si>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</si>
  <si>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</si>
  <si>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</si>
  <si>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</si>
  <si>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</si>
  <si>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</si>
  <si>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</si>
  <si>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</si>
  <si>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</si>
  <si>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</si>
  <si>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</si>
  <si>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</si>
  <si>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</si>
  <si>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</si>
  <si>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</si>
  <si>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</si>
  <si>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</si>
  <si>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</si>
  <si>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</si>
  <si>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</si>
  <si>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</si>
  <si>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</si>
  <si>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</si>
  <si>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</si>
  <si>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</si>
  <si>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</si>
  <si>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</si>
  <si>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</si>
  <si>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</si>
  <si>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</si>
  <si>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</si>
  <si>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</si>
  <si>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</si>
  <si>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</si>
  <si>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</si>
  <si>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</si>
  <si>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</si>
  <si>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</si>
  <si>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</si>
  <si>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</si>
  <si>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</si>
  <si>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</si>
  <si>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</si>
  <si>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</si>
  <si>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</si>
  <si>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</si>
  <si>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</si>
  <si>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</si>
  <si>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</si>
  <si>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</si>
  <si>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</si>
  <si>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</si>
  <si>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</si>
  <si>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</si>
  <si>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</si>
  <si>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</si>
  <si>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</si>
  <si>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</si>
  <si>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</si>
  <si>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</si>
  <si>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</si>
  <si>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</si>
  <si>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</si>
  <si>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</si>
  <si>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</si>
  <si>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</si>
  <si>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</si>
  <si>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</si>
  <si>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</si>
  <si>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</si>
  <si>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</si>
  <si>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</si>
  <si>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</si>
  <si>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</si>
  <si>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</si>
  <si>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</si>
  <si>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</si>
  <si>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</si>
  <si>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</si>
  <si>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</si>
  <si>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</si>
  <si>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</si>
  <si>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</si>
  <si>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</si>
  <si>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</si>
  <si>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</si>
  <si>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</si>
  <si>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</si>
  <si>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</si>
  <si>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</si>
  <si>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</si>
  <si>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</si>
  <si>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</si>
  <si>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</si>
  <si>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</si>
  <si>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</si>
  <si>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</si>
  <si>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</si>
  <si>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</si>
  <si>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</si>
  <si>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</si>
  <si>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</si>
  <si>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</si>
  <si>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</si>
  <si>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</si>
  <si>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</si>
  <si>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</si>
  <si>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</si>
  <si>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</si>
  <si>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</si>
  <si>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</si>
  <si>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</si>
  <si>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</si>
  <si>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</si>
  <si>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</si>
  <si>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</si>
  <si>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</si>
  <si>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</si>
  <si>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</si>
  <si>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</si>
  <si>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</si>
  <si>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</si>
  <si>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</si>
  <si>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</si>
  <si>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</si>
  <si>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</si>
  <si>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</si>
  <si>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</si>
  <si>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</si>
  <si>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</si>
  <si>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</si>
  <si>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</si>
  <si>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</si>
  <si>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</si>
  <si>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</si>
  <si>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</si>
  <si>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</si>
  <si>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</si>
  <si>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</si>
  <si>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</si>
  <si>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</si>
  <si>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</si>
  <si>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</si>
  <si>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</si>
  <si>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</si>
  <si>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</si>
  <si>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</si>
  <si>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</si>
  <si>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</si>
  <si>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</si>
  <si>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</si>
  <si>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</si>
  <si>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</si>
  <si>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</si>
  <si>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</si>
  <si>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</si>
  <si>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</si>
  <si>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</si>
  <si>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</si>
  <si>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</si>
  <si>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</si>
  <si>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</si>
  <si>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</si>
  <si>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</si>
  <si>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</si>
  <si>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</si>
  <si>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</si>
  <si>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</si>
  <si>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</si>
  <si>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</si>
  <si>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</si>
  <si>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</si>
  <si>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</si>
  <si>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</si>
  <si>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</si>
  <si>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</si>
  <si>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</si>
  <si>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</si>
  <si>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</si>
  <si>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</si>
  <si>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</si>
  <si>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</si>
  <si>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</si>
  <si>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</si>
  <si>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</si>
  <si>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</si>
  <si>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</si>
  <si>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</si>
  <si>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</si>
  <si>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</si>
  <si>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</si>
  <si>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</si>
  <si>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</si>
  <si>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</si>
  <si>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</si>
  <si>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</si>
  <si>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</si>
  <si>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</si>
  <si>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</si>
  <si>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</si>
  <si>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</si>
  <si>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</si>
  <si>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</si>
  <si>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</si>
  <si>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</si>
  <si>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</si>
  <si>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</si>
  <si>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</si>
  <si>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</si>
  <si>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</si>
  <si>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</si>
  <si>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</si>
  <si>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</si>
  <si>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</si>
  <si>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</si>
  <si>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</si>
  <si>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</si>
  <si>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</si>
  <si>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</si>
  <si>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</si>
  <si>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</si>
  <si>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</si>
  <si>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</si>
  <si>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</si>
  <si>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</si>
  <si>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</si>
  <si>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</si>
  <si>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</si>
  <si>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</si>
  <si>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</si>
  <si>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</si>
  <si>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</si>
  <si>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</si>
  <si>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</si>
  <si>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</si>
  <si>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</si>
  <si>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</si>
  <si>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</si>
  <si>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</si>
  <si>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</si>
  <si>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</si>
  <si>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</si>
  <si>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</si>
  <si>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</si>
  <si>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</si>
  <si>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</si>
  <si>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</si>
  <si>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</si>
  <si>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</si>
  <si>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</si>
  <si>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</si>
  <si>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</si>
  <si>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</si>
  <si>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</si>
  <si>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</si>
  <si>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</si>
  <si>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</si>
  <si>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</si>
  <si>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</si>
  <si>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</si>
  <si>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</si>
  <si>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</si>
  <si>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</si>
  <si>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</si>
  <si>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</si>
  <si>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</si>
  <si>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</si>
  <si>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</si>
  <si>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</si>
  <si>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</si>
  <si>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</si>
  <si>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</si>
  <si>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</si>
  <si>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</si>
  <si>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</si>
  <si>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</si>
  <si>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</si>
  <si>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</si>
  <si>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</si>
  <si>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</si>
  <si>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</si>
  <si>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</si>
  <si>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</si>
  <si>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</si>
  <si>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</si>
  <si>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</si>
  <si>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</si>
  <si>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</si>
  <si>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</si>
  <si>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</si>
  <si>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</si>
  <si>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</si>
  <si>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</si>
  <si>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</si>
  <si>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</si>
  <si>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</si>
  <si>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</si>
  <si>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</si>
  <si>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</si>
  <si>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</si>
  <si>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</si>
  <si>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</si>
  <si>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</si>
  <si>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</si>
  <si>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</si>
  <si>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</si>
  <si>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</si>
  <si>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</si>
  <si>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</si>
  <si>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</si>
  <si>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</si>
  <si>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</si>
  <si>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</si>
  <si>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</si>
  <si>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</si>
  <si>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</si>
  <si>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</si>
  <si>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</si>
  <si>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</si>
  <si>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</si>
  <si>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</si>
  <si>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</si>
  <si>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</si>
  <si>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</si>
  <si>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</si>
  <si>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</si>
  <si>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</si>
  <si>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</si>
  <si>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</si>
  <si>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</si>
  <si>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</si>
  <si>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</si>
  <si>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</si>
  <si>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</si>
  <si>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</si>
  <si>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</si>
  <si>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</si>
  <si>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</si>
  <si>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</si>
  <si>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</si>
  <si>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</si>
  <si>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</si>
  <si>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</si>
  <si>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</si>
  <si>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</si>
  <si>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</si>
  <si>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</si>
  <si>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</si>
  <si>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</si>
  <si>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</si>
  <si>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</si>
  <si>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</si>
  <si>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</si>
  <si>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</si>
  <si>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</si>
  <si>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</si>
  <si>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</si>
  <si>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</si>
  <si>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</si>
  <si>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</si>
  <si>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</si>
  <si>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</si>
  <si>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</si>
  <si>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</si>
  <si>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</si>
  <si>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</si>
  <si>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</si>
  <si>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</si>
  <si>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</si>
  <si>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</si>
  <si>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</si>
  <si>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</si>
  <si>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</si>
  <si>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</si>
  <si>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</si>
  <si>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</si>
  <si>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</si>
  <si>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</si>
  <si>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</si>
  <si>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</si>
  <si>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</si>
  <si>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</si>
  <si>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</si>
  <si>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</si>
  <si>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</si>
  <si>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</si>
  <si>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</si>
  <si>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</si>
  <si>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</si>
  <si>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</si>
  <si>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</si>
  <si>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</si>
  <si>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</si>
  <si>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</si>
  <si>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</si>
  <si>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</si>
  <si>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</si>
  <si>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</si>
  <si>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</si>
  <si>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</si>
  <si>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</si>
  <si>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</si>
  <si>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</si>
  <si>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</si>
  <si>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</si>
  <si>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</si>
  <si>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</si>
  <si>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</si>
  <si>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</si>
  <si>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</si>
  <si>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</si>
  <si>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</si>
  <si>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</si>
  <si>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</si>
  <si>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</si>
  <si>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</si>
  <si>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</si>
  <si>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</si>
  <si>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</si>
  <si>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</si>
  <si>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</si>
  <si>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</si>
  <si>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</si>
  <si>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</si>
  <si>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</si>
  <si>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</si>
  <si>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</si>
  <si>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</si>
  <si>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</si>
  <si>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</si>
  <si>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</si>
  <si>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</si>
  <si>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</si>
  <si>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</si>
  <si>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</si>
  <si>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</si>
  <si>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</si>
  <si>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</si>
  <si>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</si>
  <si>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</si>
  <si>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</si>
  <si>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</si>
  <si>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</si>
  <si>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</si>
  <si>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</si>
  <si>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</si>
  <si>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</si>
  <si>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</si>
  <si>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</si>
  <si>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</si>
  <si>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</si>
  <si>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</si>
  <si>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</si>
  <si>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</si>
  <si>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</si>
  <si>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</si>
  <si>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</si>
  <si>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</si>
  <si>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</si>
  <si>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</si>
  <si>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</si>
  <si>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</si>
  <si>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</si>
  <si>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</si>
  <si>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</si>
  <si>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</si>
  <si>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</si>
  <si>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</si>
  <si>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</si>
  <si>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</si>
  <si>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</si>
  <si>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</si>
  <si>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</si>
  <si>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</si>
  <si>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</si>
  <si>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</si>
  <si>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</si>
  <si>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</si>
  <si>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</si>
  <si>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</si>
  <si>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</si>
  <si>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</si>
  <si>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</si>
  <si>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</si>
  <si>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</si>
  <si>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</si>
  <si>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</si>
  <si>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</si>
  <si>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</si>
  <si>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</si>
  <si>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</si>
  <si>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</si>
  <si>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</si>
  <si>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</si>
  <si>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</si>
  <si>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</si>
  <si>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</si>
  <si>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</si>
  <si>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</si>
  <si>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</si>
  <si>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</si>
  <si>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</si>
  <si>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</si>
  <si>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</si>
  <si>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</si>
  <si>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</si>
  <si>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</si>
  <si>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</si>
  <si>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</si>
  <si>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</si>
  <si>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</si>
  <si>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</si>
  <si>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</si>
  <si>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</si>
  <si>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</si>
  <si>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</si>
  <si>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</si>
  <si>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</si>
  <si>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</si>
  <si>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</si>
  <si>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</si>
  <si>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</si>
  <si>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</si>
  <si>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</si>
  <si>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</si>
  <si>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</si>
  <si>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</si>
  <si>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</si>
  <si>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</si>
  <si>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</si>
  <si>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</si>
  <si>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</si>
  <si>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</si>
  <si>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</si>
  <si>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</si>
  <si>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</si>
  <si>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</si>
  <si>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</si>
  <si>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</si>
  <si>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</si>
  <si>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</si>
  <si>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</si>
  <si>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</si>
  <si>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</si>
  <si>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</si>
  <si>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</si>
  <si>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</si>
  <si>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</si>
  <si>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</si>
  <si>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</si>
  <si>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</si>
  <si>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</si>
  <si>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</si>
  <si>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</si>
  <si>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</si>
  <si>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</si>
  <si>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</si>
  <si>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</si>
  <si>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</si>
  <si>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</si>
  <si>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</si>
  <si>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</si>
  <si>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</si>
  <si>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</si>
  <si>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</si>
  <si>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</si>
  <si>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</si>
  <si>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</si>
  <si>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</si>
  <si>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</si>
  <si>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</si>
  <si>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</si>
  <si>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</si>
  <si>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</si>
  <si>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</si>
  <si>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</si>
  <si>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</si>
  <si>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</si>
  <si>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</si>
  <si>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</si>
  <si>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</si>
  <si>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</si>
  <si>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</si>
  <si>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</si>
  <si>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</si>
  <si>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</si>
  <si>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</si>
  <si>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</si>
  <si>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</si>
  <si>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</si>
  <si>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</si>
  <si>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</si>
  <si>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</si>
  <si>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</si>
  <si>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</si>
  <si>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</si>
  <si>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</si>
  <si>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</si>
  <si>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</si>
  <si>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</si>
  <si>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</si>
  <si>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</si>
  <si>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</si>
  <si>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</si>
  <si>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</si>
  <si>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</si>
  <si>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</si>
  <si>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</si>
  <si>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</si>
  <si>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</si>
  <si>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</si>
  <si>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</si>
  <si>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</si>
  <si>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</si>
  <si>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</si>
  <si>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</si>
  <si>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</si>
  <si>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</si>
  <si>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</si>
  <si>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</si>
  <si>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</si>
  <si>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</si>
  <si>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</si>
  <si>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</si>
  <si>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</si>
  <si>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</si>
  <si>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</si>
  <si>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</si>
  <si>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</si>
  <si>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</si>
  <si>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</si>
  <si>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</si>
  <si>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</si>
  <si>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</si>
  <si>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</si>
  <si>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</si>
  <si>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</si>
  <si>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</si>
  <si>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</si>
  <si>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</si>
  <si>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</si>
  <si>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</si>
  <si>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</si>
  <si>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</si>
  <si>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</si>
  <si>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</si>
  <si>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</si>
  <si>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</si>
  <si>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</si>
  <si>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</si>
  <si>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</si>
  <si>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</si>
  <si>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</si>
  <si>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</si>
  <si>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</si>
  <si>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</si>
  <si>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</si>
  <si>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</si>
  <si>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</si>
  <si>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</si>
  <si>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</si>
  <si>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</si>
  <si>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</si>
  <si>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</si>
  <si>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</si>
  <si>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</si>
  <si>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</si>
  <si>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</si>
  <si>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</si>
  <si>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</si>
  <si>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</si>
  <si>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</si>
  <si>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</si>
  <si>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</si>
  <si>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</si>
  <si>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</si>
  <si>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</si>
  <si>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</si>
  <si>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</si>
  <si>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</si>
  <si>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</si>
  <si>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</si>
  <si>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</si>
  <si>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</si>
  <si>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</si>
  <si>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</si>
  <si>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</si>
  <si>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</si>
  <si>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</si>
  <si>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</si>
  <si>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</si>
  <si>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</si>
  <si>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</si>
  <si>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</si>
  <si>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</si>
  <si>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</si>
  <si>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</si>
  <si>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</si>
  <si>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</si>
  <si>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</si>
  <si>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</si>
  <si>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</si>
  <si>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</si>
  <si>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</si>
  <si>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</si>
  <si>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</si>
  <si>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</si>
  <si>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</si>
  <si>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</si>
  <si>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</si>
  <si>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</si>
  <si>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</si>
  <si>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</si>
  <si>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</si>
  <si>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</si>
  <si>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</si>
  <si>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</si>
  <si>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</si>
  <si>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</si>
  <si>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</si>
  <si>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</si>
  <si>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</si>
  <si>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</si>
  <si>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</si>
  <si>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</si>
  <si>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</si>
  <si>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</si>
  <si>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</si>
  <si>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</si>
  <si>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</si>
  <si>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</si>
  <si>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</si>
  <si>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</si>
  <si>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</si>
  <si>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</si>
  <si>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</si>
  <si>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</si>
  <si>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</si>
  <si>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</si>
  <si>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</si>
  <si>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</si>
  <si>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</si>
  <si>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</si>
  <si>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</si>
  <si>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</si>
  <si>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</si>
  <si>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</si>
  <si>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</si>
  <si>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</si>
  <si>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</si>
  <si>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</si>
  <si>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</si>
  <si>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</si>
  <si>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</si>
  <si>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</si>
  <si>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</si>
  <si>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</si>
  <si>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</si>
  <si>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</si>
  <si>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</si>
  <si>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</si>
  <si>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</si>
  <si>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</si>
  <si>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</si>
  <si>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</si>
  <si>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</si>
  <si>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</si>
  <si>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</si>
  <si>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</si>
  <si>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</si>
  <si>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</si>
  <si>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</si>
  <si>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</si>
  <si>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</si>
  <si>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</si>
  <si>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</si>
  <si>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</si>
  <si>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</si>
  <si>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</si>
  <si>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</si>
  <si>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</si>
  <si>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</si>
  <si>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</si>
  <si>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</si>
  <si>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</si>
  <si>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</si>
  <si>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</si>
  <si>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</si>
  <si>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</si>
  <si>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</si>
  <si>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</si>
  <si>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</si>
  <si>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</si>
  <si>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</si>
  <si>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</si>
  <si>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</si>
  <si>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</si>
  <si>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</si>
  <si>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</si>
  <si>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</si>
  <si>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</si>
  <si>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</si>
  <si>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</si>
  <si>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</si>
  <si>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</si>
  <si>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</si>
  <si>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</si>
  <si>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</si>
  <si>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</si>
  <si>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</si>
  <si>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</si>
  <si>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</si>
  <si>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</si>
  <si>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</si>
  <si>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</si>
  <si>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</si>
  <si>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</si>
  <si>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</si>
  <si>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</si>
  <si>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</si>
  <si>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</si>
  <si>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</si>
  <si>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</si>
  <si>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</si>
  <si>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</si>
  <si>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</si>
  <si>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</si>
  <si>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</si>
  <si>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</si>
  <si>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</si>
  <si>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</si>
  <si>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</si>
  <si>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</si>
  <si>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</si>
  <si>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</si>
  <si>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</si>
  <si>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</si>
  <si>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</si>
  <si>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</si>
  <si>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</si>
  <si>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</si>
  <si>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</si>
  <si>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</si>
  <si>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</si>
  <si>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</si>
  <si>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</si>
  <si>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</si>
  <si>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</si>
  <si>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</si>
  <si>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</si>
  <si>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</si>
  <si>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</si>
  <si>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</si>
  <si>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</si>
  <si>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</si>
  <si>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</si>
  <si>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</si>
  <si>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</si>
  <si>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</si>
  <si>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</si>
  <si>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</si>
  <si>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</si>
  <si>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</si>
  <si>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</si>
  <si>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</si>
  <si>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</si>
  <si>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</si>
  <si>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</si>
  <si>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</si>
  <si>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</si>
  <si>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</si>
  <si>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</si>
  <si>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</si>
  <si>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</si>
  <si>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</si>
  <si>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</si>
  <si>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</si>
  <si>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</si>
  <si>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</si>
  <si>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</si>
  <si>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</si>
  <si>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</si>
  <si>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</si>
  <si>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</si>
  <si>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</si>
  <si>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</si>
  <si>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</si>
  <si>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</si>
  <si>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</si>
  <si>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</si>
  <si>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</si>
  <si>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</si>
  <si>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</si>
  <si>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</si>
  <si>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</si>
  <si>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</si>
  <si>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</si>
  <si>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</si>
  <si>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</si>
  <si>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</si>
  <si>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</si>
  <si>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</si>
  <si>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</si>
  <si>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</si>
  <si>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</si>
  <si>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</si>
  <si>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</si>
  <si>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</si>
  <si>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</si>
  <si>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</si>
  <si>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</si>
  <si>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</si>
  <si>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</si>
  <si>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</si>
  <si>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</si>
  <si>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</si>
  <si>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</si>
  <si>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</si>
  <si>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</si>
  <si>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</si>
  <si>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</si>
  <si>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</si>
  <si>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</si>
  <si>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</si>
  <si>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</si>
  <si>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</si>
  <si>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</si>
  <si>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</si>
  <si>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</si>
  <si>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</si>
  <si>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</si>
  <si>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</si>
  <si>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</si>
  <si>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</si>
  <si>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</si>
  <si>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</si>
  <si>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</si>
  <si>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</si>
  <si>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</si>
  <si>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</si>
  <si>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</si>
  <si>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</si>
  <si>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</si>
  <si>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</si>
  <si>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</si>
  <si>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</si>
  <si>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</si>
  <si>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</si>
  <si>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</si>
  <si>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</si>
  <si>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</si>
  <si>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</si>
  <si>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</si>
  <si>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</si>
  <si>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</si>
  <si>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</si>
  <si>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</si>
  <si>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</si>
  <si>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</si>
  <si>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</si>
  <si>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</si>
  <si>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</si>
  <si>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</si>
  <si>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</si>
  <si>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</si>
  <si>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</si>
  <si>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</si>
  <si>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</si>
  <si>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</si>
  <si>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</si>
  <si>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</si>
  <si>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</si>
  <si>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</si>
  <si>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</si>
  <si>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</si>
  <si>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</si>
  <si>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</si>
  <si>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</si>
  <si>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</si>
  <si>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</si>
  <si>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</si>
  <si>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</si>
  <si>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</si>
  <si>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</si>
  <si>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</si>
  <si>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</si>
  <si>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</si>
  <si>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</si>
  <si>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</si>
  <si>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</si>
  <si>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</si>
  <si>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</si>
  <si>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</si>
  <si>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</si>
  <si>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</si>
  <si>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</si>
  <si>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</si>
  <si>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</si>
  <si>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</si>
  <si>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</si>
  <si>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</si>
  <si>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</si>
  <si>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</si>
  <si>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</si>
  <si>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</si>
  <si>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</si>
  <si>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</si>
  <si>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</si>
  <si>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</si>
  <si>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</si>
  <si>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</si>
  <si>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</si>
  <si>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</si>
  <si>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</si>
  <si>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</si>
  <si>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</si>
  <si>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</si>
  <si>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</si>
  <si>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</si>
  <si>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</si>
  <si>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</si>
  <si>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</si>
  <si>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</si>
  <si>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</si>
  <si>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</si>
  <si>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</si>
  <si>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</si>
  <si>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</si>
  <si>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</si>
  <si>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</si>
  <si>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</si>
  <si>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</si>
  <si>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</si>
  <si>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</si>
  <si>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</si>
  <si>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</si>
  <si>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</si>
  <si>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</si>
  <si>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</si>
  <si>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</si>
  <si>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</si>
  <si>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</si>
  <si>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</si>
  <si>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</si>
  <si>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</si>
  <si>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</si>
  <si>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</si>
  <si>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</si>
  <si>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</si>
  <si>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</si>
  <si>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</si>
  <si>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</si>
  <si>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</si>
  <si>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</si>
  <si>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</si>
  <si>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</si>
  <si>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</si>
  <si>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</si>
  <si>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</si>
  <si>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</si>
  <si>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</si>
  <si>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</si>
  <si>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</si>
  <si>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</si>
  <si>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</si>
  <si>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</si>
  <si>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</si>
  <si>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</si>
  <si>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</si>
  <si>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</si>
  <si>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</si>
  <si>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</si>
  <si>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</si>
  <si>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</si>
  <si>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</si>
  <si>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</si>
  <si>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</si>
  <si>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</si>
  <si>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</si>
  <si>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</si>
  <si>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</si>
  <si>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</si>
  <si>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</si>
  <si>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</si>
  <si>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</si>
  <si>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</si>
  <si>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</si>
  <si>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</si>
  <si>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</si>
  <si>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</si>
  <si>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</si>
  <si>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</si>
  <si>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</si>
  <si>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</si>
  <si>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</si>
  <si>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</si>
  <si>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</si>
  <si>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</si>
  <si>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</si>
  <si>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</si>
  <si>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</si>
  <si>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</si>
  <si>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</si>
  <si>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</si>
  <si>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</si>
  <si>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</si>
  <si>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</si>
  <si>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</si>
  <si>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</si>
  <si>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</si>
  <si>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</si>
  <si>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</si>
  <si>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</si>
  <si>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</si>
  <si>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</si>
  <si>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</si>
  <si>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</si>
  <si>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</si>
  <si>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</si>
  <si>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</si>
  <si>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</si>
  <si>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</si>
  <si>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</si>
  <si>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</si>
  <si>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</si>
  <si>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</si>
  <si>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</si>
  <si>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</si>
  <si>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</si>
  <si>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</si>
  <si>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</si>
  <si>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</si>
  <si>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</si>
  <si>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</si>
  <si>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</si>
  <si>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</si>
  <si>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</si>
  <si>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</si>
  <si>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</si>
  <si>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</si>
  <si>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</si>
  <si>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</si>
  <si>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</si>
  <si>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</si>
  <si>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</si>
  <si>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</si>
  <si>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</si>
  <si>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</si>
  <si>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</si>
  <si>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</si>
  <si>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</si>
  <si>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</si>
  <si>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</si>
  <si>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</si>
  <si>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</si>
  <si>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</si>
  <si>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</si>
  <si>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</si>
  <si>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</si>
  <si>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</si>
  <si>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</si>
  <si>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</si>
  <si>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</si>
  <si>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</si>
  <si>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</si>
  <si>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</si>
  <si>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</si>
  <si>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</si>
  <si>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</si>
  <si>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</si>
  <si>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</si>
  <si>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</si>
  <si>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</si>
  <si>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</si>
  <si>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</si>
  <si>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</si>
  <si>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</si>
  <si>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</si>
  <si>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</si>
  <si>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</si>
  <si>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</si>
  <si>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</si>
  <si>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</si>
  <si>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</si>
  <si>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</si>
  <si>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</si>
  <si>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</si>
  <si>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</si>
  <si>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</si>
  <si>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</si>
  <si>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</si>
  <si>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</si>
  <si>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</si>
  <si>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</si>
  <si>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</si>
  <si>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</si>
  <si>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</si>
  <si>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</si>
  <si>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</si>
  <si>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</si>
  <si>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</si>
  <si>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</si>
  <si>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</si>
  <si>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</si>
  <si>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</si>
  <si>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</si>
  <si>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</si>
  <si>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</si>
  <si>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</si>
  <si>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</si>
  <si>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</si>
  <si>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</si>
  <si>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</si>
  <si>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</si>
  <si>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</si>
  <si>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</si>
  <si>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</si>
  <si>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</si>
  <si>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</si>
  <si>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</si>
  <si>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</si>
  <si>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</si>
  <si>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</si>
  <si>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</si>
  <si>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</si>
  <si>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</si>
  <si>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</si>
  <si>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</si>
  <si>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</si>
  <si>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</si>
  <si>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</si>
  <si>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</si>
  <si>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</si>
  <si>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</si>
  <si>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</si>
  <si>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</si>
  <si>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</si>
  <si>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</si>
  <si>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</si>
  <si>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</si>
  <si>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</si>
  <si>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</si>
  <si>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</si>
  <si>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</si>
  <si>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</si>
  <si>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</si>
  <si>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</si>
  <si>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</si>
  <si>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</si>
  <si>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</si>
  <si>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</si>
  <si>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</si>
  <si>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</si>
  <si>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</si>
  <si>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</si>
  <si>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</si>
  <si>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</si>
  <si>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</si>
  <si>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</si>
  <si>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</si>
  <si>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</si>
  <si>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</si>
  <si>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</si>
  <si>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</si>
  <si>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</si>
  <si>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</si>
  <si>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</si>
  <si>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</si>
  <si>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</si>
  <si>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</si>
  <si>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</si>
  <si>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</si>
  <si>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</si>
  <si>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</si>
  <si>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</si>
  <si>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</si>
  <si>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</si>
  <si>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</si>
  <si>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</si>
  <si>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</si>
  <si>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</si>
  <si>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</si>
  <si>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</si>
  <si>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</si>
  <si>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</si>
  <si>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</si>
  <si>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</si>
  <si>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</si>
  <si>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</si>
  <si>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</si>
  <si>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</si>
  <si>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</si>
  <si>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</si>
  <si>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</si>
  <si>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</si>
  <si>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</si>
  <si>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</si>
  <si>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</si>
  <si>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</si>
  <si>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</si>
  <si>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</si>
  <si>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</si>
  <si>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</si>
  <si>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</si>
  <si>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</si>
  <si>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</si>
  <si>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</si>
  <si>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</si>
  <si>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</si>
  <si>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</si>
  <si>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</si>
  <si>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</si>
  <si>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</si>
  <si>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</si>
  <si>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</si>
  <si>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</si>
  <si>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</si>
  <si>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</si>
  <si>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</si>
  <si>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</si>
  <si>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</si>
  <si>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</si>
  <si>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</si>
  <si>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</si>
  <si>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</si>
  <si>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</si>
  <si>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</si>
  <si>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</si>
  <si>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</si>
  <si>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</si>
  <si>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</si>
  <si>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</si>
  <si>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</si>
  <si>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</si>
  <si>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</si>
  <si>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</si>
  <si>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</si>
  <si>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</si>
  <si>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</si>
  <si>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</si>
  <si>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</si>
  <si>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</si>
  <si>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</si>
  <si>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</si>
  <si>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</si>
  <si>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</si>
  <si>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</si>
  <si>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</si>
  <si>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</si>
  <si>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</si>
  <si>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</si>
  <si>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</si>
  <si>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</si>
  <si>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</si>
  <si>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</si>
  <si>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</si>
  <si>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</si>
  <si>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</si>
  <si>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</si>
  <si>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</si>
  <si>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</si>
  <si>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</si>
  <si>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</si>
  <si>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</si>
  <si>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</si>
  <si>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</si>
  <si>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</si>
  <si>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</si>
  <si>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</si>
  <si>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</si>
  <si>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</si>
  <si>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</si>
  <si>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</si>
  <si>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</si>
  <si>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</si>
  <si>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</si>
  <si>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</si>
  <si>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</si>
  <si>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</si>
  <si>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</si>
  <si>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</si>
  <si>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</si>
  <si>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</si>
  <si>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</si>
  <si>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</si>
  <si>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</si>
  <si>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</si>
  <si>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</si>
  <si>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</si>
  <si>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</si>
  <si>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</si>
  <si>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</si>
  <si>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</si>
  <si>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</si>
  <si>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</si>
  <si>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</si>
  <si>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</si>
  <si>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</si>
  <si>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</si>
  <si>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</si>
  <si>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</si>
  <si>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</si>
  <si>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</si>
  <si>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</si>
  <si>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</si>
  <si>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</si>
  <si>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</si>
  <si>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</si>
  <si>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</si>
  <si>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</si>
  <si>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</si>
  <si>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</si>
  <si>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</si>
  <si>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</si>
  <si>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</si>
  <si>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</si>
  <si>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</si>
  <si>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</si>
  <si>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</si>
  <si>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</si>
  <si>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</si>
  <si>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</si>
  <si>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</si>
  <si>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</si>
  <si>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</si>
  <si>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</si>
  <si>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</si>
  <si>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</si>
  <si>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</si>
  <si>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</si>
  <si>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</si>
  <si>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</si>
  <si>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</si>
  <si>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</si>
  <si>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</si>
  <si>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</si>
  <si>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</si>
  <si>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</si>
  <si>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</si>
  <si>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</si>
  <si>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</si>
  <si>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</si>
  <si>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</si>
  <si>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</si>
  <si>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</si>
  <si>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</si>
  <si>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</si>
  <si>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</si>
  <si>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</si>
  <si>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</si>
  <si>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</si>
  <si>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</si>
  <si>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</si>
  <si>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</si>
  <si>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</si>
  <si>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</si>
  <si>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</si>
  <si>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</si>
  <si>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</si>
  <si>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</si>
  <si>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</si>
  <si>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</si>
  <si>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</si>
  <si>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</si>
  <si>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</si>
  <si>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</si>
  <si>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</si>
  <si>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</si>
  <si>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</si>
  <si>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</si>
  <si>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</si>
  <si>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</si>
  <si>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</si>
  <si>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</si>
  <si>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</si>
  <si>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</si>
  <si>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</si>
  <si>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</si>
  <si>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</si>
  <si>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</si>
  <si>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</si>
  <si>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</si>
  <si>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</si>
  <si>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</si>
  <si>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</si>
  <si>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</si>
  <si>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</si>
  <si>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</si>
  <si>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</si>
  <si>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</si>
  <si>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</si>
  <si>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</si>
  <si>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</si>
  <si>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</si>
  <si>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</si>
  <si>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</si>
  <si>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</si>
  <si>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</si>
  <si>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</si>
  <si>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</si>
  <si>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</si>
  <si>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</si>
  <si>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</si>
  <si>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</si>
  <si>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</si>
  <si>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</si>
  <si>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</si>
  <si>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</si>
  <si>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</si>
  <si>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</si>
  <si>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</si>
  <si>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</si>
  <si>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</si>
  <si>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</si>
  <si>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</si>
  <si>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</si>
  <si>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</si>
  <si>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</si>
  <si>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</si>
  <si>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</si>
  <si>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</si>
  <si>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</si>
  <si>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</si>
  <si>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</si>
  <si>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</si>
  <si>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</si>
  <si>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</si>
  <si>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</si>
  <si>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</si>
  <si>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</si>
  <si>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</si>
  <si>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</si>
  <si>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</si>
  <si>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</si>
  <si>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</si>
  <si>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</si>
  <si>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</si>
  <si>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</si>
  <si>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</si>
  <si>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</si>
  <si>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</si>
  <si>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</si>
  <si>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</si>
  <si>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</si>
  <si>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</si>
  <si>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</si>
  <si>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</si>
  <si>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</si>
  <si>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</si>
  <si>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</si>
  <si>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</si>
  <si>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</si>
  <si>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</si>
  <si>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</si>
  <si>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</si>
  <si>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</si>
  <si>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</si>
  <si>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</si>
  <si>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</si>
  <si>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</si>
  <si>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</si>
  <si>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</si>
  <si>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</si>
  <si>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</si>
  <si>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</si>
  <si>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</si>
  <si>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</si>
  <si>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</si>
  <si>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</si>
  <si>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</si>
  <si>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</si>
  <si>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</si>
  <si>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</si>
  <si>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</si>
  <si>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</si>
  <si>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</si>
  <si>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</si>
  <si>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</si>
  <si>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</si>
  <si>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</si>
  <si>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</si>
  <si>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</si>
  <si>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</si>
  <si>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</si>
  <si>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</si>
  <si>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</si>
  <si>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</si>
  <si>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</si>
  <si>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</si>
  <si>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</si>
  <si>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</si>
  <si>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</si>
  <si>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</si>
  <si>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</si>
  <si>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</si>
  <si>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</si>
  <si>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</si>
  <si>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</si>
  <si>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</si>
  <si>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</si>
  <si>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</si>
  <si>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</si>
  <si>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</si>
  <si>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</si>
  <si>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</si>
  <si>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</si>
  <si>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</si>
  <si>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</si>
  <si>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</si>
  <si>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</si>
  <si>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</si>
  <si>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</si>
  <si>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</si>
  <si>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</si>
  <si>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</si>
  <si>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</si>
  <si>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</si>
  <si>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</si>
  <si>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</si>
  <si>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</si>
  <si>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</si>
  <si>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</si>
  <si>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</si>
  <si>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</si>
  <si>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</si>
  <si>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</si>
  <si>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</si>
  <si>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</si>
  <si>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</si>
  <si>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</si>
  <si>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</si>
  <si>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</si>
  <si>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</si>
  <si>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</si>
  <si>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</si>
  <si>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</si>
  <si>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</si>
  <si>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</si>
  <si>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</si>
  <si>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</si>
  <si>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</si>
  <si>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</si>
  <si>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</si>
  <si>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</si>
  <si>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</si>
  <si>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</si>
  <si>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</si>
  <si>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</si>
  <si>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</si>
  <si>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</si>
  <si>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</si>
  <si>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</si>
  <si>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</si>
  <si>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</si>
  <si>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</si>
  <si>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</si>
  <si>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</si>
  <si>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</si>
  <si>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</si>
  <si>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</si>
  <si>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</si>
  <si>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</si>
  <si>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</si>
  <si>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</si>
  <si>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</si>
  <si>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</si>
  <si>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</si>
  <si>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</si>
  <si>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</si>
  <si>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</si>
  <si>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</si>
  <si>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</si>
  <si>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</si>
  <si>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</si>
  <si>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</si>
  <si>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</si>
  <si>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</si>
  <si>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</si>
  <si>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</si>
  <si>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</si>
  <si>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</si>
  <si>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</si>
  <si>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</si>
  <si>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</si>
  <si>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</si>
  <si>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</si>
  <si>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</si>
  <si>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</si>
  <si>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</si>
  <si>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</si>
  <si>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</si>
  <si>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</si>
  <si>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</si>
  <si>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</si>
  <si>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</si>
  <si>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</si>
  <si>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</si>
  <si>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</si>
  <si>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</si>
  <si>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</si>
  <si>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</si>
  <si>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</si>
  <si>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</si>
  <si>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</si>
  <si>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</si>
  <si>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</si>
  <si>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</si>
  <si>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</si>
  <si>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</si>
  <si>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</si>
  <si>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</si>
  <si>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</si>
  <si>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</si>
  <si>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</si>
  <si>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</si>
  <si>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</si>
  <si>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</si>
  <si>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</si>
  <si>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</si>
  <si>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</si>
  <si>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</si>
  <si>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</si>
  <si>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</si>
  <si>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</si>
  <si>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</si>
  <si>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</si>
  <si>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</si>
  <si>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</si>
  <si>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</si>
  <si>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</si>
  <si>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</si>
  <si>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</si>
  <si>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</si>
  <si>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</si>
  <si>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</si>
  <si>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</si>
  <si>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</si>
  <si>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</si>
  <si>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</si>
  <si>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</si>
  <si>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</si>
  <si>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</si>
  <si>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</si>
  <si>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</si>
  <si>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</si>
  <si>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</si>
  <si>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</si>
  <si>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</si>
  <si>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</si>
  <si>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</si>
  <si>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</si>
  <si>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</si>
  <si>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</si>
  <si>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</si>
  <si>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</si>
  <si>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</si>
  <si>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</si>
  <si>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</si>
  <si>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</si>
  <si>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</si>
  <si>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</si>
  <si>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</si>
  <si>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</si>
  <si>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</si>
  <si>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</si>
  <si>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</si>
  <si>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</si>
  <si>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</si>
  <si>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</si>
  <si>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</si>
  <si>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</si>
  <si>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</si>
  <si>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</si>
  <si>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</si>
  <si>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</si>
  <si>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</si>
  <si>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</si>
  <si>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</si>
  <si>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</si>
  <si>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</si>
  <si>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</si>
  <si>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</si>
  <si>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</si>
  <si>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</si>
  <si>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</si>
  <si>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</si>
  <si>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</si>
  <si>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</si>
  <si>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</si>
  <si>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</si>
  <si>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</si>
  <si>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</si>
  <si>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</si>
  <si>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</si>
  <si>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</si>
  <si>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</si>
  <si>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</si>
  <si>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</si>
  <si>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</si>
  <si>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</si>
  <si>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</si>
  <si>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</si>
  <si>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</si>
  <si>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</si>
  <si>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</si>
  <si>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</si>
  <si>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</si>
  <si>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</si>
  <si>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</si>
  <si>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</si>
  <si>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</si>
  <si>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</si>
  <si>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</si>
  <si>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</si>
  <si>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</si>
  <si>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</si>
  <si>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</si>
  <si>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</si>
  <si>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</si>
  <si>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</si>
  <si>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</si>
  <si>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</si>
  <si>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</si>
  <si>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</si>
  <si>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</si>
  <si>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</si>
  <si>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</si>
  <si>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</si>
  <si>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</si>
  <si>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</si>
  <si>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</si>
  <si>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</si>
  <si>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</si>
  <si>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</si>
  <si>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</si>
  <si>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</si>
  <si>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</si>
  <si>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</si>
  <si>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</si>
  <si>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</si>
  <si>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</si>
  <si>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</si>
  <si>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</si>
  <si>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</si>
  <si>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</si>
  <si>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</si>
  <si>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</si>
  <si>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</si>
  <si>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</si>
  <si>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</si>
  <si>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</si>
  <si>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</si>
  <si>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</si>
  <si>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</si>
  <si>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</si>
  <si>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</si>
  <si>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</si>
  <si>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</si>
  <si>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</si>
  <si>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</si>
  <si>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</si>
  <si>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</si>
  <si>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</si>
  <si>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</si>
  <si>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</si>
  <si>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</si>
  <si>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</si>
  <si>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</si>
  <si>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</si>
  <si>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</si>
  <si>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</si>
  <si>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</si>
  <si>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</si>
  <si>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</si>
  <si>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</si>
  <si>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</si>
  <si>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</si>
  <si>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</si>
  <si>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</si>
  <si>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</si>
  <si>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</si>
  <si>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</si>
  <si>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</si>
  <si>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</si>
  <si>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</si>
  <si>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</si>
  <si>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</si>
  <si>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</si>
  <si>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</si>
  <si>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</si>
  <si>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</si>
  <si>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</si>
  <si>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</si>
  <si>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</si>
  <si>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</si>
  <si>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</si>
  <si>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</si>
  <si>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</si>
  <si>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</si>
  <si>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</si>
  <si>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</si>
  <si>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</si>
  <si>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</si>
  <si>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</si>
  <si>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</si>
  <si>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</si>
  <si>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</si>
  <si>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</si>
  <si>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</si>
  <si>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</si>
  <si>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</si>
  <si>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</si>
  <si>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</si>
  <si>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</si>
  <si>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</si>
  <si>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</si>
  <si>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</si>
  <si>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</si>
  <si>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</si>
  <si>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</si>
  <si>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</si>
  <si>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</si>
  <si>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</si>
  <si>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</si>
  <si>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</si>
  <si>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</si>
  <si>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</si>
  <si>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</si>
  <si>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</si>
  <si>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</si>
  <si>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</si>
  <si>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</si>
  <si>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</si>
  <si>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</si>
  <si>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</si>
  <si>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</si>
  <si>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</si>
  <si>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</si>
  <si>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</si>
  <si>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</si>
  <si>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</si>
  <si>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</si>
  <si>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</si>
  <si>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</si>
  <si>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</si>
  <si>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</si>
  <si>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</si>
  <si>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</si>
  <si>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</si>
  <si>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</si>
  <si>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</si>
  <si>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</si>
  <si>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</si>
  <si>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</si>
  <si>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</si>
  <si>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</si>
  <si>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</si>
  <si>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</si>
  <si>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</si>
  <si>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</si>
  <si>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</si>
  <si>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</si>
  <si>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</si>
  <si>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</si>
  <si>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</si>
  <si>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</si>
  <si>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</si>
  <si>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</si>
  <si>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</si>
  <si>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</si>
  <si>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</si>
  <si>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</si>
  <si>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</si>
  <si>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</si>
  <si>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</si>
  <si>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</si>
  <si>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</si>
  <si>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</si>
  <si>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</si>
  <si>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</si>
  <si>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</si>
  <si>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</si>
  <si>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</si>
  <si>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</si>
  <si>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</si>
  <si>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</si>
  <si>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</si>
  <si>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</si>
  <si>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</si>
  <si>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</si>
  <si>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</si>
  <si>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</si>
  <si>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</si>
  <si>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</si>
  <si>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</si>
  <si>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</si>
  <si>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</si>
  <si>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</si>
  <si>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</si>
  <si>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</si>
  <si>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</si>
  <si>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</si>
  <si>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</si>
  <si>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</si>
  <si>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</si>
  <si>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</si>
  <si>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</si>
  <si>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</si>
  <si>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</si>
  <si>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</si>
  <si>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</si>
  <si>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</si>
  <si>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</si>
  <si>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</si>
  <si>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</si>
  <si>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</si>
  <si>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</si>
  <si>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</si>
  <si>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</si>
  <si>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</si>
  <si>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</si>
  <si>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</si>
  <si>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</si>
  <si>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</si>
  <si>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</si>
  <si>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</si>
  <si>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</si>
  <si>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</si>
  <si>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</si>
  <si>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</si>
  <si>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</si>
  <si>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</si>
  <si>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</si>
  <si>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</si>
  <si>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</si>
  <si>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</si>
  <si>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</si>
  <si>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</si>
  <si>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</si>
  <si>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</si>
  <si>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</si>
  <si>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</si>
  <si>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</si>
  <si>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</si>
  <si>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</si>
  <si>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</si>
  <si>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</si>
  <si>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</si>
  <si>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</si>
  <si>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</si>
  <si>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</si>
  <si>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</si>
  <si>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</si>
  <si>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</si>
  <si>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</si>
  <si>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</si>
  <si>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</si>
  <si>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</si>
  <si>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</si>
  <si>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</si>
  <si>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</si>
  <si>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</si>
  <si>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</si>
  <si>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</si>
  <si>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</si>
  <si>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</si>
  <si>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</si>
  <si>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</si>
  <si>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</si>
  <si>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</si>
  <si>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</si>
  <si>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</si>
  <si>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</si>
  <si>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</si>
  <si>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</si>
  <si>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</si>
  <si>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</si>
  <si>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</si>
  <si>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</si>
  <si>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</si>
  <si>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</si>
  <si>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</si>
  <si>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</si>
  <si>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</si>
  <si>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</si>
  <si>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</si>
  <si>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</si>
  <si>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</si>
  <si>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</si>
  <si>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</si>
  <si>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</si>
  <si>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</si>
  <si>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</si>
  <si>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</si>
  <si>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</si>
  <si>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</si>
  <si>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</si>
  <si>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</si>
  <si>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</si>
  <si>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</si>
  <si>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</si>
  <si>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</si>
  <si>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</si>
  <si>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</si>
  <si>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</si>
  <si>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</si>
  <si>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</si>
  <si>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</si>
  <si>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</si>
  <si>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</si>
  <si>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</si>
  <si>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</si>
  <si>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</si>
  <si>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</si>
  <si>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</si>
  <si>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</si>
  <si>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</si>
  <si>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</si>
  <si>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</si>
  <si>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</si>
  <si>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</si>
  <si>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</si>
  <si>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</si>
  <si>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</si>
  <si>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</si>
  <si>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</si>
  <si>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</si>
  <si>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</si>
  <si>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</si>
  <si>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</si>
  <si>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</si>
  <si>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</si>
  <si>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</si>
  <si>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</si>
  <si>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</si>
  <si>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</si>
  <si>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</si>
  <si>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</si>
  <si>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</si>
  <si>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</si>
  <si>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</si>
  <si>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</si>
  <si>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</si>
  <si>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</si>
  <si>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</si>
  <si>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</si>
  <si>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</si>
  <si>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</si>
  <si>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</si>
  <si>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</si>
  <si>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</si>
  <si>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</si>
  <si>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</si>
  <si>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</si>
  <si>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</si>
  <si>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</si>
  <si>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</si>
  <si>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</si>
  <si>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</si>
  <si>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</si>
  <si>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</si>
  <si>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</si>
  <si>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</si>
  <si>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</si>
  <si>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</si>
  <si>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</si>
  <si>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</si>
  <si>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</si>
  <si>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</si>
  <si>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</si>
  <si>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</si>
  <si>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</si>
  <si>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</si>
  <si>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</si>
  <si>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</si>
  <si>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</si>
  <si>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</si>
  <si>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</si>
  <si>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</si>
  <si>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</si>
  <si>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</si>
  <si>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</si>
  <si>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</si>
  <si>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</si>
  <si>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</si>
  <si>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</si>
  <si>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</si>
  <si>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</si>
  <si>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</si>
  <si>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</si>
  <si>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</si>
  <si>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</si>
  <si>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</si>
  <si>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</si>
  <si>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</si>
  <si>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</si>
  <si>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</si>
  <si>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</si>
  <si>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</si>
  <si>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</si>
  <si>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</si>
  <si>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</si>
  <si>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</si>
  <si>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</si>
  <si>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</si>
  <si>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</si>
  <si>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</si>
  <si>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</si>
  <si>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</si>
  <si>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</si>
  <si>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</si>
  <si>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</si>
  <si>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</si>
  <si>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</si>
  <si>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</si>
  <si>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</si>
  <si>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</si>
  <si>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</si>
  <si>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</si>
  <si>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</si>
  <si>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</si>
  <si>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</si>
  <si>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</si>
  <si>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</si>
  <si>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</si>
  <si>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</si>
  <si>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</si>
  <si>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</si>
  <si>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</si>
  <si>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</si>
  <si>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</si>
  <si>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</si>
  <si>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</si>
  <si>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</si>
  <si>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</si>
  <si>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</si>
  <si>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</si>
  <si>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</si>
  <si>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</si>
  <si>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</si>
  <si>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</si>
  <si>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</si>
  <si>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</si>
  <si>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</si>
  <si>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</si>
  <si>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</si>
  <si>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</si>
  <si>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</si>
  <si>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</si>
  <si>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</si>
  <si>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</si>
  <si>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</si>
  <si>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</si>
  <si>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</si>
  <si>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</si>
  <si>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</si>
  <si>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</si>
  <si>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</si>
  <si>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</si>
  <si>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</si>
  <si>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</si>
  <si>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</si>
  <si>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</si>
  <si>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</si>
  <si>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</si>
  <si>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</si>
  <si>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</si>
  <si>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</si>
  <si>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</si>
  <si>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</si>
  <si>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</si>
  <si>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</si>
  <si>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</si>
  <si>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</si>
  <si>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</si>
  <si>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</si>
  <si>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</si>
  <si>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</si>
  <si>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</si>
  <si>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</si>
  <si>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</si>
  <si>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</si>
  <si>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</si>
  <si>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</si>
  <si>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</si>
  <si>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</si>
  <si>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</si>
  <si>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</si>
  <si>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</si>
  <si>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</si>
  <si>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</si>
  <si>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</si>
  <si>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</si>
  <si>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</si>
  <si>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</si>
  <si>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</si>
  <si>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</si>
  <si>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</si>
  <si>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</si>
  <si>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</si>
  <si>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</si>
  <si>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</si>
  <si>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</si>
  <si>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</si>
  <si>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</si>
  <si>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</si>
  <si>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</si>
  <si>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</si>
  <si>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</si>
  <si>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</si>
  <si>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</si>
  <si>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</si>
  <si>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</si>
  <si>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</si>
  <si>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</si>
  <si>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</si>
  <si>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</si>
  <si>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</si>
  <si>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</si>
  <si>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</si>
  <si>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</si>
  <si>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</si>
  <si>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</si>
  <si>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</si>
  <si>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</si>
  <si>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</si>
  <si>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</si>
  <si>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</si>
  <si>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</si>
  <si>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</si>
  <si>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</si>
  <si>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</si>
  <si>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</si>
  <si>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</si>
  <si>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</si>
  <si>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</si>
  <si>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</si>
  <si>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</si>
  <si>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</si>
  <si>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</si>
  <si>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</si>
  <si>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</si>
  <si>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</si>
  <si>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</si>
  <si>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</si>
  <si>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</si>
  <si>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</si>
  <si>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</si>
  <si>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</si>
  <si>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</si>
  <si>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</si>
  <si>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</si>
  <si>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</si>
  <si>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</si>
  <si>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</si>
  <si>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</si>
  <si>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</si>
  <si>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</si>
  <si>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</si>
  <si>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</si>
  <si>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</si>
  <si>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</si>
  <si>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</si>
  <si>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</si>
  <si>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</si>
  <si>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</si>
  <si>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</si>
  <si>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</si>
  <si>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</si>
  <si>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</si>
  <si>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</si>
  <si>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</si>
  <si>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</si>
  <si>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</si>
  <si>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</si>
  <si>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</si>
  <si>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</si>
  <si>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</si>
  <si>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</si>
  <si>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</si>
  <si>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</si>
  <si>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</si>
  <si>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</si>
  <si>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</si>
  <si>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</si>
  <si>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</si>
  <si>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</si>
  <si>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</si>
  <si>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</si>
  <si>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</si>
  <si>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</si>
  <si>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</si>
  <si>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</si>
  <si>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</si>
  <si>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</si>
  <si>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</si>
  <si>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</si>
  <si>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</si>
  <si>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</si>
  <si>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</si>
  <si>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</si>
  <si>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</si>
  <si>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</si>
  <si>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</si>
  <si>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</si>
  <si>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</si>
  <si>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</si>
  <si>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</si>
  <si>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</si>
  <si>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</si>
  <si>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</si>
  <si>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</si>
  <si>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</si>
  <si>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</si>
  <si>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</si>
  <si>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</si>
  <si>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</si>
  <si>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</si>
  <si>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</si>
  <si>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</si>
  <si>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</si>
  <si>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</si>
  <si>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</si>
  <si>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</si>
  <si>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</si>
  <si>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</si>
  <si>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</si>
  <si>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</si>
  <si>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</si>
  <si>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</si>
  <si>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</si>
  <si>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</si>
  <si>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</si>
  <si>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</si>
  <si>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</si>
  <si>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</si>
  <si>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</si>
  <si>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</si>
  <si>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</si>
  <si>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</si>
  <si>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</si>
  <si>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</si>
  <si>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</si>
  <si>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</si>
  <si>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</si>
  <si>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</si>
  <si>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</si>
  <si>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</si>
  <si>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</si>
  <si>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</si>
  <si>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</si>
  <si>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</si>
  <si>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</si>
  <si>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</si>
  <si>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</si>
  <si>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</si>
  <si>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</si>
  <si>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</si>
  <si>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</si>
  <si>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</si>
  <si>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</si>
  <si>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</si>
  <si>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</si>
  <si>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</si>
  <si>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</si>
  <si>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</si>
  <si>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</si>
  <si>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</si>
  <si>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</si>
  <si>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</si>
  <si>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</si>
  <si>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</si>
  <si>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</si>
  <si>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</si>
  <si>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</si>
  <si>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</si>
  <si>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</si>
  <si>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</si>
  <si>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</si>
  <si>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</si>
  <si>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</si>
  <si>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</si>
  <si>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</si>
  <si>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</si>
  <si>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</si>
  <si>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</si>
  <si>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</si>
  <si>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</si>
  <si>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</si>
  <si>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</si>
  <si>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</si>
  <si>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</si>
  <si>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</si>
  <si>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</si>
  <si>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</si>
  <si>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</si>
  <si>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</si>
  <si>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</si>
  <si>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</si>
  <si>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</si>
  <si>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</si>
  <si>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</si>
  <si>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</si>
  <si>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</si>
  <si>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</si>
  <si>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</si>
  <si>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</si>
  <si>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</si>
  <si>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</si>
  <si>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</si>
  <si>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</si>
  <si>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</si>
  <si>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</si>
  <si>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</si>
  <si>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</si>
  <si>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</si>
  <si>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</si>
  <si>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</si>
  <si>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</si>
  <si>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</si>
  <si>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</si>
  <si>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</si>
  <si>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</si>
  <si>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</si>
  <si>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</si>
  <si>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</si>
  <si>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</si>
  <si>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</si>
  <si>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</si>
  <si>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</si>
  <si>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</si>
  <si>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</si>
  <si>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</si>
  <si>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</si>
  <si>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</si>
  <si>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</si>
  <si>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</si>
  <si>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</si>
  <si>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</si>
  <si>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</si>
  <si>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</si>
  <si>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</si>
  <si>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</si>
  <si>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</si>
  <si>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</si>
  <si>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</si>
  <si>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</si>
  <si>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</si>
  <si>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</si>
  <si>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</si>
  <si>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</si>
  <si>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</si>
  <si>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</si>
  <si>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</si>
  <si>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</si>
  <si>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</si>
  <si>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</si>
  <si>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</si>
  <si>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</si>
  <si>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</si>
  <si>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</si>
  <si>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</si>
  <si>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</si>
  <si>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</si>
  <si>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</si>
  <si>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</si>
  <si>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</si>
  <si>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</si>
  <si>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</si>
  <si>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</si>
  <si>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</si>
  <si>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</si>
  <si>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</si>
  <si>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</si>
  <si>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</si>
  <si>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</si>
  <si>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</si>
  <si>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</si>
  <si>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</si>
  <si>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</si>
  <si>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</si>
  <si>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</si>
  <si>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</si>
  <si>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</si>
  <si>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</si>
  <si>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</si>
  <si>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</si>
  <si>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</si>
  <si>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</si>
  <si>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</si>
  <si>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</si>
  <si>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</si>
  <si>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</si>
  <si>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</si>
  <si>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</si>
  <si>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</si>
  <si>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</si>
  <si>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</si>
  <si>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</si>
  <si>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</si>
  <si>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</si>
  <si>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</si>
  <si>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</si>
  <si>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</si>
  <si>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</si>
  <si>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</si>
  <si>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</si>
  <si>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</si>
  <si>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</si>
  <si>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</si>
  <si>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</si>
  <si>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</si>
  <si>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</si>
  <si>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</si>
  <si>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</si>
  <si>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</si>
  <si>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</si>
  <si>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</si>
  <si>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</si>
  <si>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</si>
  <si>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</si>
  <si>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</si>
  <si>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</si>
  <si>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</si>
  <si>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</si>
  <si>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</si>
  <si>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</si>
  <si>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</si>
  <si>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</si>
  <si>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</si>
  <si>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</si>
  <si>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</si>
  <si>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</si>
  <si>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</si>
  <si>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</si>
  <si>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</si>
  <si>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</si>
  <si>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</si>
  <si>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</si>
  <si>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</si>
  <si>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</si>
  <si>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</si>
  <si>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</si>
  <si>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</si>
  <si>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</si>
  <si>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</si>
  <si>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</si>
  <si>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</si>
  <si>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</si>
  <si>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</si>
  <si>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</si>
  <si>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</si>
  <si>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</si>
  <si>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</si>
  <si>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</si>
  <si>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</si>
  <si>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</si>
  <si>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</si>
  <si>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</si>
  <si>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</si>
  <si>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</si>
  <si>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</si>
  <si>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</si>
  <si>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</si>
  <si>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</si>
  <si>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</si>
  <si>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</si>
  <si>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</si>
  <si>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</si>
  <si>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</si>
  <si>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</si>
  <si>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</si>
  <si>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</si>
  <si>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</si>
  <si>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</si>
  <si>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</si>
  <si>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</si>
  <si>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</si>
  <si>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</si>
  <si>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</si>
  <si>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</si>
  <si>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</si>
  <si>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</si>
  <si>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</si>
  <si>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</si>
  <si>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</si>
  <si>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</si>
  <si>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</si>
  <si>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</si>
  <si>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</si>
  <si>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</si>
  <si>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</si>
  <si>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</si>
  <si>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</si>
  <si>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</si>
  <si>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</si>
  <si>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</si>
  <si>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</si>
  <si>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</si>
  <si>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</si>
  <si>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</si>
  <si>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</si>
  <si>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</si>
  <si>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</si>
  <si>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</si>
  <si>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</si>
  <si>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</si>
  <si>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</si>
  <si>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</si>
  <si>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</si>
  <si>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</si>
  <si>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</si>
  <si>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</si>
  <si>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</si>
  <si>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</si>
  <si>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</si>
  <si>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</si>
  <si>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</si>
  <si>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</si>
  <si>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</si>
  <si>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</si>
  <si>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</si>
  <si>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</si>
  <si>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</si>
  <si>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</si>
  <si>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</si>
  <si>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</si>
  <si>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</si>
  <si>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</si>
  <si>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</si>
  <si>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</si>
  <si>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</si>
  <si>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</si>
  <si>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</si>
  <si>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</si>
  <si>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</si>
  <si>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</si>
  <si>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</si>
  <si>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</si>
  <si>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</si>
  <si>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</si>
  <si>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</si>
  <si>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</si>
  <si>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</si>
  <si>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</si>
  <si>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</si>
  <si>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</si>
  <si>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</si>
  <si>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</si>
  <si>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</si>
  <si>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</si>
  <si>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</si>
  <si>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</si>
  <si>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</si>
  <si>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</si>
  <si>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</si>
  <si>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</si>
  <si>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</si>
  <si>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</si>
  <si>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</si>
  <si>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</si>
  <si>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</si>
  <si>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</si>
  <si>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</si>
  <si>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</si>
  <si>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</si>
  <si>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</si>
  <si>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</si>
  <si>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</si>
  <si>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</si>
  <si>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</si>
  <si>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</si>
  <si>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</si>
  <si>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</si>
  <si>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</si>
  <si>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</si>
  <si>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</si>
  <si>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</si>
  <si>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</si>
  <si>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</si>
  <si>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</si>
  <si>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</si>
  <si>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</si>
  <si>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</si>
  <si>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</si>
  <si>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</si>
  <si>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</si>
  <si>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</si>
  <si>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</si>
  <si>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</si>
  <si>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</si>
  <si>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</si>
  <si>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</si>
  <si>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</si>
  <si>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</si>
  <si>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</si>
  <si>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</si>
  <si>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</si>
  <si>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</si>
  <si>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</si>
  <si>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</si>
  <si>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</si>
  <si>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</si>
  <si>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</si>
  <si>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</si>
  <si>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</si>
  <si>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</si>
  <si>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</si>
  <si>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</si>
  <si>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</si>
  <si>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</si>
  <si>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</si>
  <si>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</si>
  <si>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</si>
  <si>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</si>
  <si>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</si>
  <si>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</si>
  <si>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</si>
  <si>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</si>
  <si>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</si>
  <si>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</si>
  <si>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</si>
  <si>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</si>
  <si>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</si>
  <si>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</si>
  <si>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</si>
  <si>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</si>
  <si>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</si>
  <si>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</si>
  <si>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</si>
  <si>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</si>
  <si>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</si>
  <si>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</si>
  <si>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</si>
  <si>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</si>
  <si>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</si>
  <si>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</si>
  <si>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</si>
  <si>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</si>
  <si>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</si>
  <si>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</si>
  <si>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</si>
  <si>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</si>
  <si>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</si>
  <si>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</si>
  <si>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</si>
  <si>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</si>
  <si>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</si>
  <si>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</si>
  <si>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</si>
  <si>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</si>
  <si>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</si>
  <si>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</si>
  <si>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</si>
  <si>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</si>
  <si>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</si>
  <si>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</si>
  <si>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</si>
  <si>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</si>
  <si>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</si>
  <si>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</si>
  <si>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</si>
  <si>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</si>
  <si>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</si>
  <si>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</si>
  <si>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</si>
  <si>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</si>
  <si>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</si>
  <si>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</si>
  <si>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</si>
  <si>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</si>
  <si>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</si>
  <si>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</si>
  <si>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</si>
  <si>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</si>
  <si>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</si>
  <si>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</si>
  <si>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</si>
  <si>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</si>
  <si>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</si>
  <si>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</si>
  <si>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</si>
  <si>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</si>
  <si>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</si>
  <si>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</si>
  <si>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</si>
  <si>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</si>
  <si>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</si>
  <si>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</si>
  <si>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</si>
  <si>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</si>
  <si>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</si>
  <si>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</si>
  <si>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</si>
  <si>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</si>
  <si>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</si>
  <si>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</si>
  <si>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</si>
  <si>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</si>
  <si>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</si>
  <si>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</si>
  <si>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</si>
  <si>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</si>
  <si>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</si>
  <si>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</si>
  <si>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</si>
  <si>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</si>
  <si>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</si>
  <si>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</si>
  <si>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</si>
  <si>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</si>
  <si>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</si>
  <si>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</si>
  <si>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</si>
  <si>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</si>
  <si>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</si>
  <si>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</si>
  <si>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</si>
  <si>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</si>
  <si>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</si>
  <si>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</si>
  <si>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</si>
  <si>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</si>
  <si>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</si>
  <si>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</si>
  <si>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</si>
  <si>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</si>
  <si>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</si>
  <si>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</si>
  <si>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</si>
  <si>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</si>
  <si>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</si>
  <si>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</si>
  <si>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</si>
  <si>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</si>
  <si>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</si>
  <si>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</si>
  <si>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</si>
  <si>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</si>
  <si>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</si>
  <si>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</si>
  <si>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</si>
  <si>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</si>
  <si>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</si>
  <si>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</si>
  <si>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</si>
  <si>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</si>
  <si>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</si>
  <si>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</si>
  <si>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</si>
  <si>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</si>
  <si>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</si>
  <si>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</si>
  <si>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</si>
  <si>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</si>
  <si>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</si>
  <si>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</si>
  <si>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</si>
  <si>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</si>
  <si>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</si>
  <si>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</si>
  <si>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</si>
  <si>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</si>
  <si>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</si>
  <si>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</si>
  <si>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</si>
  <si>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</si>
  <si>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</si>
  <si>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</si>
  <si>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</si>
  <si>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</si>
  <si>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</si>
  <si>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</si>
  <si>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</si>
  <si>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</si>
  <si>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</si>
  <si>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</si>
  <si>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</si>
  <si>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</si>
  <si>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</si>
  <si>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</si>
  <si>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</si>
  <si>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</si>
  <si>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</si>
  <si>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</si>
  <si>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</si>
  <si>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</si>
  <si>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</si>
  <si>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</si>
  <si>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</si>
  <si>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</si>
  <si>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</si>
  <si>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</si>
  <si>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</si>
  <si>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</si>
  <si>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</si>
  <si>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</si>
  <si>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</si>
  <si>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</si>
  <si>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</si>
  <si>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</si>
  <si>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</si>
  <si>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</si>
  <si>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</si>
  <si>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</si>
  <si>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</si>
  <si>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</si>
  <si>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</si>
  <si>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</si>
  <si>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</si>
  <si>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</si>
  <si>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</si>
  <si>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</si>
  <si>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</si>
  <si>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</si>
  <si>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</si>
  <si>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</si>
  <si>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</si>
  <si>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</si>
  <si>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</si>
  <si>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</si>
  <si>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</si>
  <si>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</si>
  <si>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</si>
  <si>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</si>
  <si>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</si>
  <si>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</si>
  <si>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</si>
  <si>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</si>
  <si>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</si>
  <si>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</si>
  <si>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</si>
  <si>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</si>
  <si>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</si>
  <si>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</si>
  <si>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</si>
  <si>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</si>
  <si>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</si>
  <si>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</si>
  <si>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</si>
  <si>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</si>
  <si>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</si>
  <si>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</si>
  <si>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</si>
  <si>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</si>
  <si>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</si>
  <si>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</si>
  <si>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</si>
  <si>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</si>
  <si>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</si>
  <si>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</si>
  <si>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</si>
  <si>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</si>
  <si>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</si>
  <si>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</si>
  <si>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</si>
  <si>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</si>
  <si>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</si>
  <si>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</si>
  <si>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</si>
  <si>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</si>
  <si>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</si>
  <si>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</si>
  <si>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</si>
  <si>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</si>
  <si>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</si>
  <si>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</si>
  <si>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</si>
  <si>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</si>
  <si>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</si>
  <si>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</si>
  <si>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</si>
  <si>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</si>
  <si>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</si>
  <si>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</si>
  <si>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</si>
  <si>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</si>
  <si>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</si>
  <si>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</si>
  <si>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</si>
  <si>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</si>
  <si>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</si>
  <si>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</si>
  <si>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</si>
  <si>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</si>
  <si>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</si>
  <si>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</si>
  <si>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</si>
  <si>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</si>
  <si>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</si>
  <si>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</si>
  <si>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</si>
  <si>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</si>
  <si>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</si>
  <si>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</si>
  <si>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</si>
  <si>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</si>
  <si>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</si>
  <si>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</si>
  <si>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</si>
  <si>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</si>
  <si>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</si>
  <si>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</si>
  <si>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</si>
  <si>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</si>
  <si>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</si>
  <si>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</si>
  <si>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</si>
  <si>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</si>
  <si>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</si>
  <si>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</si>
  <si>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</si>
  <si>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</si>
  <si>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</si>
  <si>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</si>
  <si>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</si>
  <si>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</si>
  <si>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</si>
  <si>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</si>
  <si>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</si>
  <si>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</si>
  <si>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</si>
  <si>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</si>
  <si>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</si>
  <si>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</si>
  <si>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</si>
  <si>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</si>
  <si>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</si>
  <si>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</si>
  <si>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</si>
  <si>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</si>
  <si>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</si>
  <si>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</si>
  <si>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</si>
  <si>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</si>
  <si>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</si>
  <si>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</si>
  <si>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</si>
  <si>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</si>
  <si>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</si>
  <si>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</si>
  <si>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</si>
  <si>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</si>
  <si>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</si>
  <si>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</si>
  <si>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</si>
  <si>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</si>
  <si>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</si>
  <si>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</si>
  <si>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</si>
  <si>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</si>
  <si>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</si>
  <si>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</si>
  <si>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</si>
  <si>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</si>
  <si>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</si>
  <si>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</si>
  <si>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</si>
  <si>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</si>
  <si>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</si>
  <si>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</si>
  <si>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</si>
  <si>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</si>
  <si>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</si>
  <si>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</si>
  <si>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</si>
  <si>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</si>
  <si>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</si>
  <si>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</si>
  <si>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</si>
  <si>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</si>
  <si>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</si>
  <si>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</si>
  <si>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</si>
  <si>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</si>
  <si>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</si>
  <si>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</si>
  <si>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</si>
  <si>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</si>
  <si>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</si>
  <si>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</si>
  <si>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</si>
  <si>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</si>
  <si>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</si>
  <si>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</si>
  <si>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</si>
  <si>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</si>
  <si>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</si>
  <si>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</si>
  <si>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</si>
  <si>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</si>
  <si>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</si>
  <si>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</si>
  <si>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</si>
  <si>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</si>
  <si>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</si>
  <si>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</si>
  <si>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</si>
  <si>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</si>
  <si>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</si>
  <si>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</si>
  <si>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</si>
  <si>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</si>
  <si>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</si>
  <si>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</si>
  <si>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</si>
  <si>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</si>
  <si>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</si>
  <si>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</si>
  <si>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</si>
  <si>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</si>
  <si>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</si>
  <si>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</si>
  <si>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</si>
  <si>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</si>
  <si>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</si>
  <si>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</si>
  <si>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</si>
  <si>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</si>
  <si>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</si>
  <si>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</si>
  <si>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</si>
  <si>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</si>
  <si>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</si>
  <si>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</si>
  <si>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</si>
  <si>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</si>
  <si>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</si>
  <si>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</si>
  <si>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</si>
  <si>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</si>
  <si>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</si>
  <si>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</si>
  <si>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</si>
  <si>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</si>
  <si>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</si>
  <si>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</si>
  <si>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</si>
  <si>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</si>
  <si>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</si>
  <si>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</si>
  <si>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</si>
  <si>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</si>
  <si>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</si>
  <si>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</si>
  <si>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</si>
  <si>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</si>
  <si>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</si>
  <si>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</si>
  <si>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</si>
  <si>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</si>
  <si>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</si>
  <si>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</si>
  <si>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</si>
  <si>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</si>
  <si>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</si>
  <si>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</si>
  <si>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</si>
  <si>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</si>
  <si>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</si>
  <si>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</si>
  <si>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</si>
  <si>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</si>
  <si>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</si>
  <si>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</si>
  <si>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</si>
  <si>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</si>
  <si>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</si>
  <si>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</si>
  <si>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</si>
  <si>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</si>
  <si>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</si>
  <si>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</si>
  <si>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</si>
  <si>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</si>
  <si>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</si>
  <si>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</si>
  <si>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</si>
  <si>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</si>
  <si>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</si>
  <si>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</si>
  <si>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</si>
  <si>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</si>
  <si>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</si>
  <si>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</si>
  <si>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</si>
  <si>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</si>
  <si>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</si>
  <si>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</si>
  <si>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</si>
  <si>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</si>
  <si>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</si>
  <si>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</si>
  <si>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</si>
  <si>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</si>
  <si>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</si>
  <si>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</si>
  <si>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</si>
  <si>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</si>
  <si>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</si>
  <si>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</si>
  <si>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</si>
  <si>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</si>
  <si>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</si>
  <si>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</si>
  <si>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</si>
  <si>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</si>
  <si>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</si>
  <si>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</si>
  <si>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</si>
  <si>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</si>
  <si>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</si>
  <si>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</si>
  <si>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</si>
  <si>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</si>
  <si>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</si>
  <si>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</si>
  <si>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</si>
  <si>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</si>
  <si>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</si>
  <si>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</si>
  <si>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</si>
  <si>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</si>
  <si>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</si>
  <si>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</si>
  <si>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</si>
  <si>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</si>
  <si>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</si>
  <si>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</si>
  <si>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</si>
  <si>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</si>
  <si>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</si>
  <si>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</si>
  <si>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</si>
  <si>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</si>
  <si>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</si>
  <si>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</si>
  <si>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</si>
  <si>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</si>
  <si>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</si>
  <si>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</si>
  <si>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</si>
  <si>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</si>
  <si>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</si>
  <si>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</si>
  <si>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</si>
  <si>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</si>
  <si>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</si>
  <si>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</si>
  <si>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</si>
  <si>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</si>
  <si>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</si>
  <si>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</si>
  <si>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</si>
  <si>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</si>
  <si>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</si>
  <si>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</si>
  <si>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</si>
  <si>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</si>
  <si>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</si>
  <si>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</si>
  <si>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</si>
  <si>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</si>
  <si>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</si>
  <si>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</si>
  <si>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</si>
  <si>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</si>
  <si>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</si>
  <si>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</si>
  <si>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</si>
  <si>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</si>
  <si>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</si>
  <si>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</si>
  <si>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</si>
  <si>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</si>
  <si>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</si>
  <si>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</si>
  <si>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</si>
  <si>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</si>
  <si>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</si>
  <si>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</si>
  <si>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</si>
  <si>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</si>
  <si>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</si>
  <si>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</si>
  <si>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</si>
  <si>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</si>
  <si>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</si>
  <si>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</si>
  <si>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</si>
  <si>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</si>
  <si>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</si>
  <si>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</si>
  <si>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</si>
  <si>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</si>
  <si>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</si>
  <si>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</si>
  <si>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</si>
  <si>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</si>
  <si>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</si>
  <si>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</si>
  <si>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</si>
  <si>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</si>
  <si>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</si>
  <si>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</si>
  <si>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</si>
  <si>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</si>
  <si>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</si>
  <si>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</si>
  <si>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</si>
  <si>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</si>
  <si>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</si>
  <si>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</si>
  <si>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</si>
  <si>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</si>
  <si>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</si>
  <si>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</si>
  <si>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</si>
  <si>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</si>
  <si>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</si>
  <si>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</si>
  <si>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</si>
  <si>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</si>
  <si>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</si>
  <si>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</si>
  <si>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</si>
  <si>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</si>
  <si>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</si>
  <si>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</si>
  <si>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</si>
  <si>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</si>
  <si>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</si>
  <si>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</si>
  <si>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</si>
  <si>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</si>
  <si>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</si>
  <si>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</si>
  <si>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</si>
  <si>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</si>
  <si>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</si>
  <si>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</si>
  <si>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</si>
  <si>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</si>
  <si>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</si>
  <si>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</si>
  <si>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</si>
  <si>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</si>
  <si>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</si>
  <si>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</si>
  <si>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</si>
  <si>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</si>
  <si>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</si>
  <si>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</si>
  <si>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</si>
  <si>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</si>
  <si>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</si>
  <si>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</si>
  <si>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</si>
  <si>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</si>
  <si>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</si>
  <si>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</si>
  <si>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</si>
  <si>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</si>
  <si>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</si>
  <si>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</si>
  <si>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</si>
  <si>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</si>
  <si>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</si>
  <si>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</si>
  <si>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</si>
  <si>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</si>
  <si>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</si>
  <si>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</si>
  <si>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</si>
  <si>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</si>
  <si>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</si>
  <si>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</si>
  <si>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</si>
  <si>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</si>
  <si>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</si>
  <si>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</si>
  <si>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</si>
  <si>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</si>
  <si>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</si>
  <si>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</si>
  <si>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</si>
  <si>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</si>
  <si>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</si>
  <si>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</si>
  <si>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</si>
  <si>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</si>
  <si>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</si>
  <si>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</si>
  <si>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</si>
  <si>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</si>
  <si>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</si>
  <si>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</si>
  <si>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</si>
  <si>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</si>
  <si>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</si>
  <si>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</si>
  <si>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</si>
  <si>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</si>
  <si>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</si>
  <si>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</si>
  <si>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</si>
  <si>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</si>
  <si>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</si>
  <si>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</si>
  <si>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</si>
  <si>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</si>
  <si>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</si>
  <si>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</si>
  <si>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</si>
  <si>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</si>
  <si>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</si>
  <si>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</si>
  <si>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</si>
  <si>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</si>
  <si>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</si>
  <si>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</si>
  <si>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</si>
  <si>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</si>
  <si>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</si>
  <si>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</si>
  <si>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</si>
  <si>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</si>
  <si>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</si>
  <si>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</si>
  <si>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</si>
  <si>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</si>
  <si>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</si>
  <si>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</si>
  <si>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</si>
  <si>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</si>
  <si>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</si>
  <si>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</si>
  <si>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</si>
  <si>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</si>
  <si>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</si>
  <si>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</si>
  <si>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</si>
  <si>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</si>
  <si>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</si>
  <si>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</si>
  <si>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</si>
  <si>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</si>
  <si>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</si>
  <si>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</si>
  <si>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</si>
  <si>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</si>
  <si>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</si>
  <si>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</si>
  <si>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</si>
  <si>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</si>
  <si>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</si>
  <si>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</si>
  <si>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</si>
  <si>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</si>
  <si>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</si>
  <si>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</si>
  <si>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</si>
  <si>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</si>
  <si>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</si>
  <si>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</si>
  <si>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</si>
  <si>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</si>
  <si>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</si>
  <si>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</si>
  <si>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</si>
  <si>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</si>
  <si>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</si>
  <si>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</si>
  <si>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</si>
  <si>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</si>
  <si>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</si>
  <si>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</si>
  <si>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</si>
  <si>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</si>
  <si>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</si>
  <si>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</si>
  <si>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</si>
  <si>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</si>
  <si>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</si>
  <si>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</si>
  <si>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</si>
  <si>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</si>
  <si>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</si>
  <si>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</si>
  <si>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</si>
  <si>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</si>
  <si>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</si>
  <si>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</si>
  <si>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</si>
  <si>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</si>
  <si>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</si>
  <si>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</si>
  <si>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</si>
  <si>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</si>
  <si>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</si>
  <si>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</si>
  <si>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</si>
  <si>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</si>
  <si>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</si>
  <si>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</si>
  <si>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</si>
  <si>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</si>
  <si>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</si>
  <si>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</si>
  <si>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</si>
  <si>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</si>
  <si>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</si>
  <si>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</si>
  <si>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</si>
  <si>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</si>
  <si>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</si>
  <si>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</si>
  <si>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</si>
  <si>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</si>
  <si>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</si>
  <si>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</si>
  <si>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</si>
  <si>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</si>
  <si>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</si>
  <si>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</si>
  <si>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</si>
  <si>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</si>
  <si>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</si>
  <si>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</si>
  <si>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</si>
  <si>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</si>
  <si>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</si>
  <si>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</si>
  <si>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</si>
  <si>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</si>
  <si>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</si>
  <si>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</si>
  <si>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</si>
  <si>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</si>
  <si>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</si>
  <si>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</si>
  <si>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</si>
  <si>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</si>
  <si>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</si>
  <si>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</si>
  <si>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</si>
  <si>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</si>
  <si>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</si>
  <si>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</si>
  <si>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</si>
  <si>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</si>
  <si>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</si>
  <si>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</si>
  <si>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</si>
  <si>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</si>
  <si>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</si>
  <si>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</si>
  <si>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</si>
  <si>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</si>
  <si>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</si>
  <si>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</si>
  <si>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</si>
  <si>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</si>
  <si>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</si>
  <si>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</si>
  <si>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</si>
  <si>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</si>
  <si>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</si>
  <si>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</si>
  <si>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</si>
  <si>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</si>
  <si>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</si>
  <si>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</si>
  <si>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</si>
  <si>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</si>
  <si>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</si>
  <si>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</si>
  <si>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</si>
  <si>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</si>
  <si>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</si>
  <si>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</si>
  <si>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</si>
  <si>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</si>
  <si>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</si>
  <si>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</si>
  <si>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</si>
  <si>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</si>
  <si>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</si>
  <si>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</si>
  <si>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</si>
  <si>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</si>
  <si>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</si>
  <si>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</si>
  <si>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</si>
  <si>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</si>
  <si>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</si>
  <si>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</si>
  <si>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</si>
  <si>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</si>
  <si>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</si>
  <si>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</si>
  <si>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</si>
  <si>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</si>
  <si>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</si>
  <si>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</si>
  <si>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</si>
  <si>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</si>
  <si>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</si>
  <si>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</si>
  <si>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</si>
  <si>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</si>
  <si>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</si>
  <si>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</si>
  <si>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</si>
  <si>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</si>
  <si>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</si>
  <si>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</si>
  <si>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</si>
  <si>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</si>
  <si>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</si>
  <si>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</si>
  <si>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</si>
  <si>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</si>
  <si>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</si>
  <si>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</si>
  <si>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</si>
  <si>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</si>
  <si>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</si>
  <si>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</si>
  <si>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</si>
  <si>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</si>
  <si>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</si>
  <si>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</si>
  <si>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</si>
  <si>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</si>
  <si>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</si>
  <si>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</si>
  <si>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</si>
  <si>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</si>
  <si>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</si>
  <si>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</si>
  <si>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</si>
  <si>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</si>
  <si>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</si>
  <si>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</si>
  <si>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</si>
  <si>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</si>
  <si>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</si>
  <si>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</si>
  <si>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</si>
  <si>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</si>
  <si>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</si>
  <si>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</si>
  <si>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</si>
  <si>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</si>
  <si>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</si>
  <si>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</si>
  <si>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</si>
  <si>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</si>
  <si>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</si>
  <si>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</si>
  <si>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</si>
  <si>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</si>
  <si>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</si>
  <si>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</si>
  <si>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</si>
  <si>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</si>
  <si>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</si>
  <si>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</si>
  <si>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</si>
  <si>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</si>
  <si>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</si>
  <si>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</si>
  <si>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</si>
  <si>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</si>
  <si>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</si>
  <si>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</si>
  <si>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</si>
  <si>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</si>
  <si>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</si>
  <si>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</si>
  <si>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</si>
  <si>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</si>
  <si>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</si>
  <si>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</si>
  <si>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</si>
  <si>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</si>
  <si>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</si>
  <si>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</si>
  <si>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</si>
  <si>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</si>
  <si>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</si>
  <si>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</si>
  <si>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</si>
  <si>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</si>
  <si>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</si>
  <si>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</si>
  <si>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</si>
  <si>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</si>
  <si>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</si>
  <si>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</si>
  <si>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</si>
  <si>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</si>
  <si>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</si>
  <si>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</si>
  <si>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</si>
  <si>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</si>
  <si>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</si>
  <si>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</si>
  <si>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</si>
  <si>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</si>
  <si>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</si>
  <si>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</si>
  <si>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</si>
  <si>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</si>
  <si>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</si>
  <si>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</si>
  <si>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</si>
  <si>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</si>
  <si>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</si>
  <si>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</si>
  <si>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</si>
  <si>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</si>
  <si>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</si>
  <si>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</si>
  <si>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</si>
  <si>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</si>
  <si>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</si>
  <si>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</si>
  <si>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</si>
  <si>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</si>
  <si>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</si>
  <si>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</si>
  <si>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</si>
  <si>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</si>
  <si>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</si>
  <si>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</si>
  <si>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</si>
  <si>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</si>
  <si>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</si>
  <si>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</si>
  <si>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</si>
  <si>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</si>
  <si>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</si>
  <si>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</si>
  <si>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</si>
  <si>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</si>
  <si>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</si>
  <si>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</si>
  <si>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</si>
  <si>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</si>
  <si>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</si>
  <si>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</si>
  <si>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</si>
  <si>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</si>
  <si>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</si>
  <si>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</si>
  <si>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</si>
  <si>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</si>
  <si>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</si>
  <si>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</si>
  <si>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</si>
  <si>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</si>
  <si>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</si>
  <si>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</si>
  <si>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</si>
  <si>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</si>
  <si>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</si>
  <si>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</si>
  <si>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</si>
  <si>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</si>
  <si>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</si>
  <si>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</si>
  <si>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</si>
  <si>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</si>
  <si>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</si>
  <si>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</si>
  <si>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</si>
  <si>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</si>
  <si>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</si>
  <si>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</si>
  <si>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</si>
  <si>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</si>
  <si>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</si>
  <si>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</si>
  <si>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</si>
  <si>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</si>
  <si>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</si>
  <si>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</si>
  <si>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</si>
  <si>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</si>
  <si>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</si>
  <si>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</si>
  <si>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</si>
  <si>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</si>
  <si>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</si>
  <si>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</si>
  <si>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</si>
  <si>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</si>
  <si>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</si>
  <si>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</si>
  <si>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</si>
  <si>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</si>
  <si>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</si>
  <si>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</si>
  <si>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</si>
  <si>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</si>
  <si>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</si>
  <si>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</si>
  <si>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</si>
  <si>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</si>
  <si>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</si>
  <si>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</si>
  <si>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</si>
  <si>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</si>
  <si>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</si>
  <si>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</si>
  <si>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</si>
  <si>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</si>
  <si>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</si>
  <si>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</si>
  <si>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</si>
  <si>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</si>
  <si>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</si>
  <si>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</si>
  <si>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</si>
  <si>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</si>
  <si>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</si>
  <si>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</si>
  <si>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</si>
  <si>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</si>
  <si>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</si>
  <si>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</si>
  <si>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</si>
  <si>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</si>
  <si>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</si>
  <si>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</si>
  <si>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</si>
  <si>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</si>
  <si>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</si>
  <si>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</si>
  <si>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</si>
  <si>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</si>
  <si>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</si>
  <si>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</si>
  <si>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</si>
  <si>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</si>
  <si>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</si>
  <si>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</si>
  <si>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</si>
  <si>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</si>
  <si>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</si>
  <si>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</si>
  <si>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</si>
  <si>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</si>
  <si>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</si>
  <si>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</si>
  <si>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</si>
  <si>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</si>
  <si>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</si>
  <si>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</si>
  <si>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</si>
  <si>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</si>
  <si>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</si>
  <si>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</si>
  <si>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</si>
  <si>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</si>
  <si>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</si>
  <si>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</si>
  <si>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</si>
  <si>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</si>
  <si>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</si>
  <si>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</si>
  <si>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</si>
  <si>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</si>
  <si>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</si>
  <si>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</si>
  <si>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</si>
  <si>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</si>
  <si>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</si>
  <si>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</si>
  <si>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</si>
  <si>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</si>
  <si>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</si>
  <si>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</si>
  <si>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</si>
  <si>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</si>
  <si>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</si>
  <si>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</si>
  <si>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</si>
  <si>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</si>
  <si>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</si>
  <si>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</si>
  <si>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</si>
  <si>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</si>
  <si>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</si>
  <si>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</si>
  <si>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</si>
  <si>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</si>
  <si>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</si>
  <si>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</si>
  <si>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</si>
  <si>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</si>
  <si>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</si>
  <si>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</si>
  <si>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</si>
  <si>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</si>
  <si>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</si>
  <si>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</si>
  <si>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</si>
  <si>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</si>
  <si>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</si>
  <si>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</si>
  <si>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</si>
  <si>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</si>
  <si>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</si>
  <si>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</si>
  <si>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</si>
  <si>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</si>
  <si>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</si>
  <si>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</si>
  <si>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</si>
  <si>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</si>
  <si>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</si>
  <si>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</si>
  <si>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</si>
  <si>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</si>
  <si>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</si>
  <si>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</si>
  <si>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</si>
  <si>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</si>
  <si>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</si>
  <si>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</si>
  <si>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</si>
  <si>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</si>
  <si>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</si>
  <si>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</si>
  <si>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</si>
  <si>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</si>
  <si>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</si>
  <si>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</si>
  <si>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</si>
  <si>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</si>
  <si>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</si>
  <si>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</si>
  <si>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</si>
  <si>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</si>
  <si>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</si>
  <si>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</si>
  <si>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</si>
  <si>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</si>
  <si>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</si>
  <si>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</si>
  <si>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</si>
  <si>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</si>
  <si>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</si>
  <si>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</si>
  <si>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</si>
  <si>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</si>
  <si>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</si>
  <si>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</si>
  <si>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</si>
  <si>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</si>
  <si>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</si>
  <si>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</si>
  <si>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</si>
  <si>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</si>
  <si>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</si>
  <si>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</si>
  <si>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</si>
  <si>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</si>
  <si>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</si>
  <si>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</si>
  <si>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</si>
  <si>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</si>
  <si>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</si>
  <si>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</si>
  <si>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</si>
  <si>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</si>
  <si>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</si>
  <si>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</si>
  <si>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</si>
  <si>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</si>
  <si>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</si>
  <si>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</si>
  <si>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</si>
  <si>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</si>
  <si>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</si>
  <si>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</si>
  <si>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</si>
  <si>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</si>
  <si>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</si>
  <si>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</si>
  <si>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</si>
  <si>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</si>
  <si>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</si>
  <si>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</si>
  <si>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</si>
  <si>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</si>
  <si>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</si>
  <si>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</si>
  <si>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</si>
  <si>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</si>
  <si>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</si>
  <si>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</si>
  <si>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</si>
  <si>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</si>
  <si>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</si>
  <si>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</si>
  <si>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</si>
  <si>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</si>
  <si>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</si>
  <si>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</si>
  <si>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</si>
  <si>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</si>
  <si>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</si>
  <si>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</si>
  <si>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</si>
  <si>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</si>
  <si>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</si>
  <si>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</si>
  <si>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</si>
  <si>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</si>
  <si>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</si>
  <si>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</si>
  <si>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</si>
  <si>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</si>
  <si>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</si>
  <si>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</si>
  <si>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</si>
  <si>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</si>
  <si>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</si>
  <si>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</si>
  <si>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</si>
  <si>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</si>
  <si>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</si>
  <si>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</si>
  <si>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</si>
  <si>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</si>
  <si>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</si>
  <si>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</si>
  <si>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</si>
  <si>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</si>
  <si>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</si>
  <si>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</si>
  <si>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</si>
  <si>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</si>
  <si>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</si>
  <si>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</si>
  <si>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</si>
  <si>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</si>
  <si>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</si>
  <si>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</si>
  <si>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</si>
  <si>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</si>
  <si>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</si>
  <si>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</si>
  <si>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</si>
  <si>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</si>
  <si>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</si>
  <si>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</si>
  <si>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</si>
  <si>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</si>
  <si>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</si>
  <si>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</si>
  <si>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</si>
  <si>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</si>
  <si>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</si>
  <si>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</si>
  <si>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</si>
  <si>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</si>
  <si>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</si>
  <si>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</si>
  <si>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</si>
  <si>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</si>
  <si>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</si>
  <si>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</si>
  <si>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</si>
  <si>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</si>
  <si>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</si>
  <si>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</si>
  <si>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</si>
  <si>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</si>
  <si>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</si>
  <si>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</si>
  <si>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</si>
  <si>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</si>
  <si>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</si>
  <si>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</si>
  <si>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</si>
  <si>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</si>
  <si>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</si>
  <si>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</si>
  <si>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</si>
  <si>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</si>
  <si>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</si>
  <si>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</si>
  <si>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</si>
  <si>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</si>
  <si>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</si>
  <si>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</si>
  <si>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</si>
  <si>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</si>
  <si>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</si>
  <si>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</si>
  <si>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</si>
  <si>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</si>
  <si>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</si>
  <si>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</si>
  <si>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</si>
  <si>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</si>
  <si>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</si>
  <si>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</si>
  <si>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</si>
  <si>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</si>
  <si>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</si>
  <si>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</si>
  <si>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</si>
  <si>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</si>
  <si>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</si>
  <si>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</si>
  <si>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</si>
  <si>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</si>
  <si>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</si>
  <si>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</si>
  <si>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</si>
  <si>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</si>
  <si>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</si>
  <si>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</si>
  <si>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</si>
  <si>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</si>
  <si>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</si>
  <si>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</si>
  <si>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</si>
  <si>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</si>
  <si>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</si>
  <si>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</si>
  <si>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</si>
  <si>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</si>
  <si>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</si>
  <si>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</si>
  <si>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</si>
  <si>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</si>
  <si>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</si>
  <si>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</si>
  <si>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</si>
  <si>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</si>
  <si>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</si>
  <si>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</si>
  <si>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</si>
  <si>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</si>
  <si>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</si>
  <si>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</si>
  <si>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</si>
  <si>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</si>
  <si>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</si>
  <si>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</si>
  <si>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</si>
  <si>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</si>
  <si>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</si>
  <si>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</si>
  <si>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</si>
  <si>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</si>
  <si>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</si>
  <si>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</si>
  <si>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</si>
  <si>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</si>
  <si>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</si>
  <si>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</si>
  <si>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</si>
  <si>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</si>
  <si>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</si>
  <si>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</si>
  <si>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</si>
  <si>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</si>
  <si>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</si>
  <si>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</si>
  <si>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</si>
  <si>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</si>
  <si>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</si>
  <si>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</si>
  <si>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</si>
  <si>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</si>
  <si>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</si>
  <si>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</si>
  <si>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</si>
  <si>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</si>
  <si>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</si>
  <si>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</si>
  <si>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</si>
  <si>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</si>
  <si>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</si>
  <si>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</si>
  <si>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</si>
  <si>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</si>
  <si>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</si>
  <si>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</si>
  <si>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</si>
  <si>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</si>
  <si>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</si>
  <si>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</si>
  <si>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</si>
  <si>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</si>
  <si>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</si>
  <si>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</si>
  <si>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</si>
  <si>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</si>
  <si>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</si>
  <si>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</si>
  <si>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</si>
  <si>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</si>
  <si>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</si>
  <si>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</si>
  <si>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</si>
  <si>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</si>
  <si>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</si>
  <si>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</si>
  <si>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</si>
  <si>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</si>
  <si>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</si>
  <si>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</si>
  <si>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</si>
  <si>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</si>
  <si>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</si>
  <si>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</si>
  <si>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</si>
  <si>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</si>
  <si>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</si>
  <si>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</si>
  <si>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</si>
  <si>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</si>
  <si>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</si>
  <si>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</si>
  <si>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</si>
  <si>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</si>
  <si>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</si>
  <si>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</si>
  <si>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</si>
  <si>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</si>
  <si>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</si>
  <si>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</si>
  <si>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</si>
  <si>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</si>
  <si>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</si>
  <si>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</si>
  <si>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</si>
  <si>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</si>
  <si>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</si>
  <si>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</si>
  <si>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</si>
  <si>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</si>
  <si>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</si>
  <si>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</si>
  <si>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</si>
  <si>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</si>
  <si>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</si>
  <si>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</si>
  <si>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</si>
  <si>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</si>
  <si>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</si>
  <si>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</si>
  <si>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</si>
  <si>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</si>
  <si>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</si>
  <si>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</si>
  <si>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</si>
  <si>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</si>
  <si>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</si>
  <si>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</si>
  <si>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</si>
  <si>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</si>
  <si>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</si>
  <si>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</si>
  <si>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</si>
  <si>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</si>
  <si>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</si>
  <si>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</si>
  <si>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</si>
  <si>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</si>
  <si>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</si>
  <si>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</si>
  <si>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</si>
  <si>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</si>
  <si>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</si>
  <si>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</si>
  <si>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</si>
  <si>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</si>
  <si>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</si>
  <si>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</si>
  <si>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</si>
  <si>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</si>
  <si>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</si>
  <si>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</si>
  <si>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</si>
  <si>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</si>
  <si>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</si>
  <si>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</si>
  <si>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</si>
  <si>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</si>
  <si>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</si>
  <si>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</si>
  <si>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</si>
  <si>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</si>
  <si>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</si>
  <si>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</si>
  <si>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</si>
  <si>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</si>
  <si>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</si>
  <si>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Parent 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</si>
  <si>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</si>
  <si>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</si>
  <si>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</si>
  <si>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</si>
  <si>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</si>
  <si>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</si>
  <si>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</si>
  <si>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</si>
  <si>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</si>
  <si>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</si>
  <si>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</si>
  <si>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</si>
  <si>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</si>
  <si>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</si>
  <si>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</si>
  <si>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</si>
  <si>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</si>
  <si>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</si>
  <si>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</si>
  <si>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</si>
  <si>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</si>
  <si>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</si>
  <si>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</si>
  <si>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</si>
  <si>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</si>
  <si>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</si>
  <si>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</si>
  <si>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</si>
  <si>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</si>
  <si>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</si>
  <si>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</si>
  <si>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</si>
  <si>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</si>
  <si>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</si>
  <si>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</si>
  <si>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</si>
  <si>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</si>
  <si>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</si>
  <si>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</si>
  <si>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</si>
  <si>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</si>
  <si>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</si>
  <si>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</si>
  <si>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</si>
  <si>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</si>
  <si>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</si>
  <si>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</si>
  <si>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</si>
  <si>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</si>
  <si>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</si>
  <si>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</si>
  <si>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</si>
  <si>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</si>
  <si>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</si>
  <si>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Column Labels</t>
  </si>
  <si>
    <t>Date Created Conversion</t>
  </si>
  <si>
    <t>Date Ended Covnersion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</si>
  <si>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</si>
  <si>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</si>
  <si>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</si>
  <si>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</si>
  <si>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</si>
  <si>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</si>
  <si>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</si>
  <si>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</si>
  <si>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</si>
  <si>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</si>
  <si>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</si>
  <si>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</si>
  <si>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</si>
  <si>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</si>
  <si>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Category Distribution</t>
  </si>
  <si>
    <t>Category Success Rate</t>
  </si>
  <si>
    <t>Total Success Rate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</si>
</sst>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5">
    <dxf>
      <fill>
        <patternFill>
          <bgColor rgb="FF69D8FF"/>
        </patternFill>
      </fill>
    </dxf>
    <dxf>
      <fill>
        <patternFill>
          <bgColor rgb="FFFF8F8F"/>
        </patternFill>
      </fill>
    </dxf>
    <dxf>
      <fill>
        <patternFill>
          <bgColor rgb="FF92D050"/>
        </patternFill>
      </fill>
    </dxf>
    <dxf>
      <fill>
        <patternFill patternType="solid">
          <fgColor auto="1"/>
          <bgColor rgb="FFFFFFC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69D8FF"/>
      <color rgb="FFFF4F4F"/>
      <color rgb="FFFF8F8F"/>
      <color rgb="FFFFFFC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[BCS Homework1 03_20_21.xlsx]Category Pivot!PivotTable1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Pivot'!$B$6:$B$15</c:f>
              <c:numCache>
                <c:formatCode>General</c:formatCode>
                <c:ptCount val="9"/>
                <c:pt idx="0">
                  <c:v>9</c:v>
                </c:pt>
                <c:pt idx="1">
                  <c:v>5</c:v>
                </c:pt>
                <c:pt idx="3">
                  <c:v>1</c:v>
                </c:pt>
                <c:pt idx="4">
                  <c:v>1</c:v>
                </c:pt>
                <c:pt idx="6">
                  <c:v>8</c:v>
                </c:pt>
                <c:pt idx="7">
                  <c:v>57</c:v>
                </c:pt>
                <c:pt idx="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4A-424E-9D0D-F5440E933CF9}"/>
            </c:ext>
          </c:extLst>
        </c:ser>
        <c:ser>
          <c:idx val="1"/>
          <c:order val="1"/>
          <c:tx>
            <c:strRef>
              <c:f>'Category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Pivot'!$C$6:$C$15</c:f>
              <c:numCache>
                <c:formatCode>General</c:formatCode>
                <c:ptCount val="9"/>
                <c:pt idx="0">
                  <c:v>50</c:v>
                </c:pt>
                <c:pt idx="1">
                  <c:v>25</c:v>
                </c:pt>
                <c:pt idx="2">
                  <c:v>44</c:v>
                </c:pt>
                <c:pt idx="4">
                  <c:v>10</c:v>
                </c:pt>
                <c:pt idx="5">
                  <c:v>45</c:v>
                </c:pt>
                <c:pt idx="6">
                  <c:v>40</c:v>
                </c:pt>
                <c:pt idx="7">
                  <c:v>75</c:v>
                </c:pt>
                <c:pt idx="8">
                  <c:v>144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4A-424E-9D0D-F5440E933CF9}"/>
            </c:ext>
          </c:extLst>
        </c:ser>
        <c:ser>
          <c:idx val="2"/>
          <c:order val="2"/>
          <c:tx>
            <c:strRef>
              <c:f>'Category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Pivot'!$D$6:$D$15</c:f>
              <c:numCache>
                <c:formatCode>General</c:formatCode>
                <c:ptCount val="9"/>
                <c:pt idx="1">
                  <c:v>2</c:v>
                </c:pt>
                <c:pt idx="4">
                  <c:v>3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6C4A-424E-9D0D-F5440E933CF9}"/>
            </c:ext>
          </c:extLst>
        </c:ser>
        <c:ser>
          <c:idx val="3"/>
          <c:order val="3"/>
          <c:tx>
            <c:strRef>
              <c:f>'Category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Pivot'!$E$6:$E$15</c:f>
              <c:numCache>
                <c:formatCode>General</c:formatCode>
                <c:ptCount val="9"/>
                <c:pt idx="0">
                  <c:v>39</c:v>
                </c:pt>
                <c:pt idx="2">
                  <c:v>28</c:v>
                </c:pt>
                <c:pt idx="4">
                  <c:v>50</c:v>
                </c:pt>
                <c:pt idx="5">
                  <c:v>41</c:v>
                </c:pt>
                <c:pt idx="6">
                  <c:v>11</c:v>
                </c:pt>
                <c:pt idx="7">
                  <c:v>51</c:v>
                </c:pt>
                <c:pt idx="8">
                  <c:v>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C4A-424E-9D0D-F5440E933C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32429640"/>
        <c:axId val="432430624"/>
      </c:barChart>
      <c:catAx>
        <c:axId val="432429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30624"/>
        <c:crosses val="autoZero"/>
        <c:auto val="1"/>
        <c:lblAlgn val="ctr"/>
        <c:lblOffset val="100"/>
        <c:noMultiLvlLbl val="0"/>
      </c:catAx>
      <c:valAx>
        <c:axId val="432430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429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[BCS Homework1 03_20_21.xlsx]Subcategory Pivot!PivotTable2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906-45BB-BB09-3954AA88402F}"/>
            </c:ext>
          </c:extLst>
        </c:ser>
        <c:ser>
          <c:idx val="1"/>
          <c:order val="1"/>
          <c:tx>
            <c:strRef>
              <c:f>'Subcategory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906-45BB-BB09-3954AA88402F}"/>
            </c:ext>
          </c:extLst>
        </c:ser>
        <c:ser>
          <c:idx val="2"/>
          <c:order val="2"/>
          <c:tx>
            <c:strRef>
              <c:f>'Subcategory Pivot'!$D$4:$D$5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906-45BB-BB09-3954AA88402F}"/>
            </c:ext>
          </c:extLst>
        </c:ser>
        <c:ser>
          <c:idx val="3"/>
          <c:order val="3"/>
          <c:tx>
            <c:strRef>
              <c:f>'Subcategory Pivot'!$E$4:$E$5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Pivot'!$A$6:$A$47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Pivot'!$E$6:$E$47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906-45BB-BB09-3954AA8840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03593216"/>
        <c:axId val="503593544"/>
      </c:barChart>
      <c:catAx>
        <c:axId val="503593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93544"/>
        <c:crosses val="autoZero"/>
        <c:auto val="1"/>
        <c:lblAlgn val="ctr"/>
        <c:lblOffset val="100"/>
        <c:noMultiLvlLbl val="0"/>
      </c:catAx>
      <c:valAx>
        <c:axId val="503593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593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[BCS Homework1 03_20_21.xlsx]Years Pivot!PivotTable5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'Years Pivot'!$B$4:$B$5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E09-4BAE-812B-5EA624345DE2}"/>
            </c:ext>
          </c:extLst>
        </c:ser>
        <c:ser>
          <c:idx val="1"/>
          <c:order val="1"/>
          <c:tx>
            <c:strRef>
              <c:f>'Years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E09-4BAE-812B-5EA624345DE2}"/>
            </c:ext>
          </c:extLst>
        </c:ser>
        <c:ser>
          <c:idx val="2"/>
          <c:order val="2"/>
          <c:tx>
            <c:strRef>
              <c:f>'Years Pivot'!$D$4:$D$5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'Years Pivot'!$A$6:$A$18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'Years Pivot'!$D$6:$D$18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E09-4BAE-812B-5EA624345D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6699080"/>
        <c:axId val="506701704"/>
      </c:lineChart>
      <c:catAx>
        <c:axId val="506699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701704"/>
        <c:crosses val="autoZero"/>
        <c:auto val="1"/>
        <c:lblAlgn val="ctr"/>
        <c:lblOffset val="100"/>
        <c:noMultiLvlLbl val="0"/>
      </c:catAx>
      <c:valAx>
        <c:axId val="506701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6699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58102</xdr:rowOff>
    </xdr:from>
    <xdr:to>
      <xdr:col>10</xdr:col>
      <xdr:colOff>285750</xdr:colOff>
      <xdr:row>37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FD6455-F296-45B9-9687-9110B3EAAC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</xdr:colOff>
      <xdr:row>47</xdr:row>
      <xdr:rowOff>101916</xdr:rowOff>
    </xdr:from>
    <xdr:to>
      <xdr:col>13</xdr:col>
      <xdr:colOff>28575</xdr:colOff>
      <xdr:row>77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1C041B-C159-470A-A5CE-788F574E62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17145</xdr:colOff>
      <xdr:row>22</xdr:row>
      <xdr:rowOff>54291</xdr:rowOff>
    </xdr:from>
    <xdr:to>
      <xdr:col>11</xdr:col>
      <xdr:colOff>133350</xdr:colOff>
      <xdr:row>45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E53E867-B774-4EA4-B4BA-5067827C91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ranson" refreshedDate="44272.492847106485" createdVersion="6" refreshedVersion="6" minRefreshableVersion="3" recordCount="4114" xr:uid="{66EBEA45-86D7-48F8-B1B2-EC8C6A501001}">
  <cacheSource type="worksheet">
    <worksheetSource ref="A1:R4115" sheet="Kickstarters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Granson" refreshedDate="44272.535140046297" createdVersion="6" refreshedVersion="6" minRefreshableVersion="3" recordCount="4114" xr:uid="{EEC0B4B5-AE82-410B-893D-85CA06E0E57B}">
  <cacheSource type="worksheet">
    <worksheetSource ref="A1:T4115" sheet="Kickstarters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n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s v="US"/>
    <s v="USD"/>
    <x v="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x v="1"/>
    <s v="A Hannibal TV Show Fan Convention and Art Collective"/>
    <n v="10275"/>
    <n v="14653"/>
    <x v="0"/>
    <s v="US"/>
    <s v="USD"/>
    <x v="1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s v="GB"/>
    <s v="GBP"/>
    <x v="2"/>
    <n v="1454691083"/>
    <b v="0"/>
    <n v="35"/>
    <b v="1"/>
    <s v="film &amp; video/television"/>
    <n v="1.05"/>
    <n v="15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s v="US"/>
    <s v="USD"/>
    <x v="3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s v="US"/>
    <s v="USD"/>
    <x v="4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s v="US"/>
    <s v="USD"/>
    <x v="5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s v="US"/>
    <s v="USD"/>
    <x v="6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s v="US"/>
    <s v="USD"/>
    <x v="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x v="8"/>
    <s v="Help us raise the funds to film our pilot episode!"/>
    <n v="3500"/>
    <n v="3501.52"/>
    <x v="0"/>
    <s v="US"/>
    <s v="USD"/>
    <x v="8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s v="US"/>
    <s v="USD"/>
    <x v="9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s v="US"/>
    <s v="USD"/>
    <x v="10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s v="US"/>
    <s v="USD"/>
    <x v="11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s v="US"/>
    <s v="USD"/>
    <x v="12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s v="US"/>
    <s v="USD"/>
    <x v="13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x v="14"/>
    <s v="A highly charged post apocalyptic sci fi series that pulls no punches!"/>
    <n v="6000"/>
    <n v="6056"/>
    <x v="0"/>
    <s v="AU"/>
    <s v="AUD"/>
    <x v="14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s v="ES"/>
    <s v="EUR"/>
    <x v="15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s v="US"/>
    <s v="USD"/>
    <x v="16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s v="GB"/>
    <s v="GBP"/>
    <x v="17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s v="US"/>
    <s v="USD"/>
    <x v="18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s v="US"/>
    <s v="USD"/>
    <x v="19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s v="US"/>
    <s v="USD"/>
    <x v="20"/>
    <n v="1436983912"/>
    <b v="0"/>
    <n v="25"/>
    <b v="1"/>
    <s v="film &amp; video/television"/>
    <n v="1.002"/>
    <n v="80.16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s v="US"/>
    <s v="USD"/>
    <x v="21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s v="US"/>
    <s v="USD"/>
    <x v="22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s v="US"/>
    <s v="USD"/>
    <x v="23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s v="US"/>
    <s v="USD"/>
    <x v="24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s v="US"/>
    <s v="USD"/>
    <x v="25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s v="US"/>
    <s v="USD"/>
    <x v="26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s v="NZ"/>
    <s v="NZD"/>
    <x v="27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s v="US"/>
    <s v="USD"/>
    <x v="28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s v="GB"/>
    <s v="GBP"/>
    <x v="29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s v="US"/>
    <s v="USD"/>
    <x v="30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s v="US"/>
    <s v="USD"/>
    <x v="31"/>
    <n v="1452193234"/>
    <b v="0"/>
    <n v="1"/>
    <b v="1"/>
    <s v="film &amp; video/television"/>
    <n v="1"/>
    <n v="13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s v="US"/>
    <s v="USD"/>
    <x v="32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s v="US"/>
    <s v="USD"/>
    <x v="33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s v="US"/>
    <s v="USD"/>
    <x v="34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s v="US"/>
    <s v="USD"/>
    <x v="35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s v="US"/>
    <s v="USD"/>
    <x v="36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s v="US"/>
    <s v="USD"/>
    <x v="37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s v="US"/>
    <s v="USD"/>
    <x v="38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s v="GB"/>
    <s v="GBP"/>
    <x v="39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s v="US"/>
    <s v="USD"/>
    <x v="4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s v="US"/>
    <s v="USD"/>
    <x v="41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s v="US"/>
    <s v="USD"/>
    <x v="42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s v="US"/>
    <s v="USD"/>
    <x v="43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s v="US"/>
    <s v="USD"/>
    <x v="44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s v="US"/>
    <s v="USD"/>
    <x v="45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s v="AU"/>
    <s v="AUD"/>
    <x v="46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s v="US"/>
    <s v="USD"/>
    <x v="4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s v="GB"/>
    <s v="GBP"/>
    <x v="48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x v="49"/>
    <s v="Driving Jersey is real people telling real stories."/>
    <n v="12000"/>
    <n v="12000"/>
    <x v="0"/>
    <s v="US"/>
    <s v="USD"/>
    <x v="49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s v="GB"/>
    <s v="GBP"/>
    <x v="5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s v="US"/>
    <s v="USD"/>
    <x v="51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s v="US"/>
    <s v="USD"/>
    <x v="52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x v="53"/>
    <s v="Delicious TV's Vegan Mashup launching season two on public television"/>
    <n v="3000"/>
    <n v="3289"/>
    <x v="0"/>
    <s v="US"/>
    <s v="USD"/>
    <x v="53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s v="US"/>
    <s v="USD"/>
    <x v="54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s v="US"/>
    <s v="USD"/>
    <x v="55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s v="GB"/>
    <s v="GBP"/>
    <x v="56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s v="US"/>
    <s v="USD"/>
    <x v="57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s v="US"/>
    <s v="USD"/>
    <x v="58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s v="US"/>
    <s v="USD"/>
    <x v="59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s v="GB"/>
    <s v="GBP"/>
    <x v="6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s v="US"/>
    <s v="USD"/>
    <x v="61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s v="US"/>
    <s v="USD"/>
    <x v="62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s v="US"/>
    <s v="USD"/>
    <x v="63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s v="US"/>
    <s v="USD"/>
    <x v="64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s v="CA"/>
    <s v="CAD"/>
    <x v="65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s v="US"/>
    <s v="USD"/>
    <x v="66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s v="US"/>
    <s v="USD"/>
    <x v="67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s v="GB"/>
    <s v="GBP"/>
    <x v="68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s v="US"/>
    <s v="USD"/>
    <x v="69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s v="US"/>
    <s v="USD"/>
    <x v="70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s v="US"/>
    <s v="USD"/>
    <x v="71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s v="US"/>
    <s v="USD"/>
    <x v="72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s v="US"/>
    <s v="USD"/>
    <x v="73"/>
    <n v="1297620584"/>
    <b v="0"/>
    <n v="18"/>
    <b v="1"/>
    <s v="film &amp; video/shorts"/>
    <n v="1"/>
    <n v="50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s v="FR"/>
    <s v="EUR"/>
    <x v="74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s v="US"/>
    <s v="USD"/>
    <x v="75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s v="US"/>
    <s v="USD"/>
    <x v="76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s v="US"/>
    <s v="USD"/>
    <x v="77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s v="FR"/>
    <s v="EUR"/>
    <x v="78"/>
    <n v="1471887121"/>
    <b v="0"/>
    <n v="35"/>
    <b v="1"/>
    <s v="film &amp; video/shorts"/>
    <n v="27.02"/>
    <n v="38.6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s v="GB"/>
    <s v="GBP"/>
    <x v="79"/>
    <n v="1395859093"/>
    <b v="0"/>
    <n v="41"/>
    <b v="1"/>
    <s v="film &amp; video/shorts"/>
    <n v="1.27"/>
    <n v="40.268292682926827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s v="US"/>
    <s v="USD"/>
    <x v="80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s v="US"/>
    <s v="USD"/>
    <x v="81"/>
    <n v="1341892127"/>
    <b v="0"/>
    <n v="28"/>
    <b v="1"/>
    <s v="film &amp; video/shorts"/>
    <n v="1.98"/>
    <n v="53.035714285714285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s v="US"/>
    <s v="USD"/>
    <x v="82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s v="GB"/>
    <s v="GBP"/>
    <x v="83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s v="US"/>
    <s v="USD"/>
    <x v="84"/>
    <n v="1302891086"/>
    <b v="0"/>
    <n v="7"/>
    <b v="1"/>
    <s v="film &amp; video/shorts"/>
    <n v="1"/>
    <n v="71.4285714285714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s v="US"/>
    <s v="USD"/>
    <x v="85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s v="FR"/>
    <s v="EUR"/>
    <x v="86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s v="US"/>
    <s v="USD"/>
    <x v="87"/>
    <n v="1274705803"/>
    <b v="0"/>
    <n v="25"/>
    <b v="1"/>
    <s v="film &amp; video/shorts"/>
    <n v="1.046"/>
    <n v="104.6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s v="US"/>
    <s v="USD"/>
    <x v="88"/>
    <n v="1401205731"/>
    <b v="0"/>
    <n v="60"/>
    <b v="1"/>
    <s v="film &amp; video/shorts"/>
    <n v="1.0285714285714285"/>
    <n v="60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s v="US"/>
    <s v="USD"/>
    <x v="89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x v="90"/>
    <s v="We're looking for funding to help submit a short film to film festivals."/>
    <n v="500"/>
    <n v="502"/>
    <x v="0"/>
    <s v="US"/>
    <s v="USD"/>
    <x v="90"/>
    <n v="1307862499"/>
    <b v="0"/>
    <n v="16"/>
    <b v="1"/>
    <s v="film &amp; video/shorts"/>
    <n v="1.004"/>
    <n v="31.375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s v="US"/>
    <s v="USD"/>
    <x v="91"/>
    <n v="1300354764"/>
    <b v="0"/>
    <n v="46"/>
    <b v="1"/>
    <s v="film &amp; video/shorts"/>
    <n v="1.2"/>
    <n v="78.260869565217391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s v="CA"/>
    <s v="CAD"/>
    <x v="92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s v="US"/>
    <s v="USD"/>
    <x v="93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s v="GB"/>
    <s v="GBP"/>
    <x v="94"/>
    <n v="1395162822"/>
    <b v="0"/>
    <n v="12"/>
    <b v="1"/>
    <s v="film &amp; video/shorts"/>
    <n v="1.04"/>
    <n v="21.666666666666668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s v="US"/>
    <s v="USD"/>
    <x v="95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s v="US"/>
    <s v="USD"/>
    <x v="96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s v="US"/>
    <s v="USD"/>
    <x v="97"/>
    <n v="1307848482"/>
    <b v="0"/>
    <n v="8"/>
    <b v="1"/>
    <s v="film &amp; video/shorts"/>
    <n v="1.0625"/>
    <n v="53.125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s v="US"/>
    <s v="USD"/>
    <x v="98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s v="US"/>
    <s v="USD"/>
    <x v="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s v="US"/>
    <s v="USD"/>
    <x v="100"/>
    <n v="1350324286"/>
    <b v="0"/>
    <n v="26"/>
    <b v="1"/>
    <s v="film &amp; video/shorts"/>
    <n v="1"/>
    <n v="192.30769230769232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s v="US"/>
    <s v="USD"/>
    <x v="101"/>
    <n v="1356979110"/>
    <b v="0"/>
    <n v="35"/>
    <b v="1"/>
    <s v="film &amp; video/shorts"/>
    <n v="1"/>
    <n v="100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s v="US"/>
    <s v="USD"/>
    <x v="102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s v="GB"/>
    <s v="GBP"/>
    <x v="103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s v="US"/>
    <s v="USD"/>
    <x v="104"/>
    <n v="1299775266"/>
    <b v="0"/>
    <n v="10"/>
    <b v="1"/>
    <s v="film &amp; video/shorts"/>
    <n v="1.2"/>
    <n v="60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s v="US"/>
    <s v="USD"/>
    <x v="105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x v="106"/>
    <s v="A Boy. A Girl. A Car. A Serial Killer."/>
    <n v="5000"/>
    <n v="5025"/>
    <x v="0"/>
    <s v="US"/>
    <s v="USD"/>
    <x v="106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s v="US"/>
    <s v="USD"/>
    <x v="10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s v="US"/>
    <s v="USD"/>
    <x v="108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s v="US"/>
    <s v="USD"/>
    <x v="109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s v="US"/>
    <s v="USD"/>
    <x v="11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s v="AU"/>
    <s v="AUD"/>
    <x v="111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s v="US"/>
    <s v="USD"/>
    <x v="112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x v="113"/>
    <s v="A living memorial for all those dealing with trauma, grief and loss."/>
    <n v="5000"/>
    <n v="7050"/>
    <x v="0"/>
    <s v="US"/>
    <s v="USD"/>
    <x v="113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s v="US"/>
    <s v="USD"/>
    <x v="114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x v="115"/>
    <s v="Never judge a book (or a lover) by their cover."/>
    <n v="450"/>
    <n v="632"/>
    <x v="0"/>
    <s v="US"/>
    <s v="USD"/>
    <x v="115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s v="US"/>
    <s v="USD"/>
    <x v="116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s v="US"/>
    <s v="USD"/>
    <x v="117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s v="US"/>
    <s v="USD"/>
    <x v="118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s v="US"/>
    <s v="USD"/>
    <x v="119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s v="HK"/>
    <s v="HKD"/>
    <x v="120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s v="US"/>
    <s v="USD"/>
    <x v="121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s v="US"/>
    <s v="USD"/>
    <x v="122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s v="US"/>
    <s v="USD"/>
    <x v="123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s v="US"/>
    <s v="USD"/>
    <x v="124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s v="CA"/>
    <s v="CAD"/>
    <x v="125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s v="US"/>
    <s v="USD"/>
    <x v="126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s v="US"/>
    <s v="USD"/>
    <x v="127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s v="US"/>
    <s v="USD"/>
    <x v="128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s v="US"/>
    <s v="USD"/>
    <x v="129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s v="GB"/>
    <s v="GBP"/>
    <x v="13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x v="131"/>
    <s v="I"/>
    <n v="1200"/>
    <n v="0"/>
    <x v="1"/>
    <s v="US"/>
    <s v="USD"/>
    <x v="131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s v="US"/>
    <s v="USD"/>
    <x v="132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s v="US"/>
    <s v="USD"/>
    <x v="133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x v="134"/>
    <s v="steampunk  remake of &quot;a Christmas carol&quot;"/>
    <n v="5000"/>
    <n v="0"/>
    <x v="1"/>
    <s v="US"/>
    <s v="USD"/>
    <x v="134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s v="US"/>
    <s v="USD"/>
    <x v="135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s v="US"/>
    <s v="USD"/>
    <x v="136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s v="DK"/>
    <s v="DKK"/>
    <x v="137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s v="US"/>
    <s v="USD"/>
    <x v="138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s v="US"/>
    <s v="USD"/>
    <x v="139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s v="US"/>
    <s v="USD"/>
    <x v="140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s v="US"/>
    <s v="USD"/>
    <x v="141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s v="US"/>
    <s v="USD"/>
    <x v="142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s v="AU"/>
    <s v="AUD"/>
    <x v="143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s v="CA"/>
    <s v="CAD"/>
    <x v="144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s v="US"/>
    <s v="USD"/>
    <x v="145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s v="US"/>
    <s v="USD"/>
    <x v="146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x v="147"/>
    <s v="Film makers catch live footage beyond their wildest dreams."/>
    <n v="7000"/>
    <n v="0"/>
    <x v="1"/>
    <s v="GB"/>
    <s v="GBP"/>
    <x v="147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s v="US"/>
    <s v="USD"/>
    <x v="148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s v="US"/>
    <s v="USD"/>
    <x v="149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s v="US"/>
    <s v="USD"/>
    <x v="150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s v="AU"/>
    <s v="AUD"/>
    <x v="15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s v="US"/>
    <s v="USD"/>
    <x v="152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s v="US"/>
    <s v="USD"/>
    <x v="153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s v="US"/>
    <s v="USD"/>
    <x v="154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s v="US"/>
    <s v="USD"/>
    <x v="15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s v="CA"/>
    <s v="CAD"/>
    <x v="15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s v="US"/>
    <s v="USD"/>
    <x v="157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s v="US"/>
    <s v="USD"/>
    <x v="15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s v="US"/>
    <s v="USD"/>
    <x v="159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s v="US"/>
    <s v="USD"/>
    <x v="160"/>
    <n v="1434491691"/>
    <b v="0"/>
    <n v="0"/>
    <b v="0"/>
    <s v="film &amp; video/drama"/>
    <n v="0"/>
    <e v="#DIV/0!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s v="US"/>
    <s v="USD"/>
    <x v="161"/>
    <n v="1401726595"/>
    <b v="0"/>
    <n v="1"/>
    <b v="0"/>
    <s v="film &amp; video/drama"/>
    <n v="1E-4"/>
    <n v="5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s v="US"/>
    <s v="USD"/>
    <x v="162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s v="US"/>
    <s v="USD"/>
    <x v="163"/>
    <n v="1440716654"/>
    <b v="0"/>
    <n v="0"/>
    <b v="0"/>
    <s v="film &amp; video/drama"/>
    <n v="0"/>
    <e v="#DIV/0!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s v="US"/>
    <s v="USD"/>
    <x v="164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x v="165"/>
    <s v="A teacher. A boy. The beach and a heatwave that drove them all insane."/>
    <n v="17000"/>
    <n v="0"/>
    <x v="2"/>
    <s v="GB"/>
    <s v="GBP"/>
    <x v="165"/>
    <n v="1450021724"/>
    <b v="0"/>
    <n v="0"/>
    <b v="0"/>
    <s v="film &amp; video/drama"/>
    <n v="0"/>
    <e v="#DIV/0!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s v="US"/>
    <s v="USD"/>
    <x v="166"/>
    <n v="1481939362"/>
    <b v="0"/>
    <n v="1"/>
    <b v="0"/>
    <s v="film &amp; video/drama"/>
    <n v="0.6"/>
    <n v="3000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s v="US"/>
    <s v="USD"/>
    <x v="167"/>
    <n v="1433542535"/>
    <b v="0"/>
    <n v="2"/>
    <b v="0"/>
    <s v="film &amp; video/drama"/>
    <n v="1E-4"/>
    <n v="5.5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s v="US"/>
    <s v="USD"/>
    <x v="168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s v="GB"/>
    <s v="GBP"/>
    <x v="169"/>
    <n v="1411042059"/>
    <b v="0"/>
    <n v="10"/>
    <b v="0"/>
    <s v="film &amp; video/drama"/>
    <n v="0.224"/>
    <n v="56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s v="US"/>
    <s v="USD"/>
    <x v="17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s v="US"/>
    <s v="USD"/>
    <x v="171"/>
    <n v="1465791614"/>
    <b v="0"/>
    <n v="1"/>
    <b v="0"/>
    <s v="film &amp; video/drama"/>
    <n v="2.0000000000000002E-5"/>
    <n v="1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s v="US"/>
    <s v="USD"/>
    <x v="172"/>
    <n v="1423733323"/>
    <b v="0"/>
    <n v="0"/>
    <b v="0"/>
    <s v="film &amp; video/drama"/>
    <n v="0"/>
    <e v="#DIV/0!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s v="GB"/>
    <s v="GBP"/>
    <x v="173"/>
    <n v="1422539108"/>
    <b v="0"/>
    <n v="0"/>
    <b v="0"/>
    <s v="film &amp; video/drama"/>
    <n v="0"/>
    <e v="#DIV/0!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s v="NL"/>
    <s v="EUR"/>
    <x v="174"/>
    <n v="1425924776"/>
    <b v="0"/>
    <n v="0"/>
    <b v="0"/>
    <s v="film &amp; video/drama"/>
    <n v="0"/>
    <e v="#DIV/0!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s v="GB"/>
    <s v="GBP"/>
    <x v="175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s v="US"/>
    <s v="USD"/>
    <x v="176"/>
    <n v="1436211999"/>
    <b v="0"/>
    <n v="0"/>
    <b v="0"/>
    <s v="film &amp; video/drama"/>
    <n v="0"/>
    <e v="#DIV/0!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s v="US"/>
    <s v="USD"/>
    <x v="177"/>
    <n v="1425690526"/>
    <b v="0"/>
    <n v="7"/>
    <b v="0"/>
    <s v="film &amp; video/drama"/>
    <n v="0.4"/>
    <n v="25.714285714285715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s v="ES"/>
    <s v="EUR"/>
    <x v="178"/>
    <n v="1445986545"/>
    <b v="0"/>
    <n v="0"/>
    <b v="0"/>
    <s v="film &amp; video/drama"/>
    <n v="0"/>
    <e v="#DIV/0!"/>
    <x v="0"/>
    <s v="drama"/>
    <x v="178"/>
    <d v="2015-11-26T23:55:45"/>
  </r>
  <r>
    <n v="179"/>
    <x v="179"/>
    <s v="A feature-length film about how three people survive in a diseased world."/>
    <n v="1000"/>
    <n v="200"/>
    <x v="2"/>
    <s v="US"/>
    <s v="USD"/>
    <x v="179"/>
    <n v="1454464555"/>
    <b v="0"/>
    <n v="2"/>
    <b v="0"/>
    <s v="film &amp; video/drama"/>
    <n v="0.2"/>
    <n v="100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s v="GB"/>
    <s v="GBP"/>
    <x v="18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s v="GB"/>
    <s v="GBP"/>
    <x v="181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s v="US"/>
    <s v="USD"/>
    <x v="182"/>
    <n v="1481156232"/>
    <b v="0"/>
    <n v="0"/>
    <b v="0"/>
    <s v="film &amp; video/drama"/>
    <n v="0"/>
    <e v="#DIV/0!"/>
    <x v="0"/>
    <s v="drama"/>
    <x v="182"/>
    <d v="2017-01-07T00:17:12"/>
  </r>
  <r>
    <n v="183"/>
    <x v="183"/>
    <s v="Don't kill me until I meet my Dad"/>
    <n v="12500"/>
    <n v="4482"/>
    <x v="2"/>
    <s v="GB"/>
    <s v="GBP"/>
    <x v="183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s v="CA"/>
    <s v="CAD"/>
    <x v="184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x v="185"/>
    <s v="Love has no boundaries!"/>
    <n v="40000"/>
    <n v="2200"/>
    <x v="2"/>
    <s v="NO"/>
    <s v="NOK"/>
    <x v="185"/>
    <n v="1468965139"/>
    <b v="0"/>
    <n v="10"/>
    <b v="0"/>
    <s v="film &amp; video/drama"/>
    <n v="5.5E-2"/>
    <n v="220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s v="US"/>
    <s v="USD"/>
    <x v="186"/>
    <n v="1485977434"/>
    <b v="0"/>
    <n v="0"/>
    <b v="0"/>
    <s v="film &amp; video/drama"/>
    <n v="0"/>
    <e v="#DIV/0!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s v="US"/>
    <s v="USD"/>
    <x v="187"/>
    <n v="1435383457"/>
    <b v="0"/>
    <n v="5"/>
    <b v="0"/>
    <s v="film &amp; video/drama"/>
    <n v="0.16"/>
    <n v="160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s v="US"/>
    <s v="USD"/>
    <x v="188"/>
    <n v="1407299015"/>
    <b v="0"/>
    <n v="0"/>
    <b v="0"/>
    <s v="film &amp; video/drama"/>
    <n v="0"/>
    <e v="#DIV/0!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s v="US"/>
    <s v="USD"/>
    <x v="189"/>
    <n v="1467736477"/>
    <b v="0"/>
    <n v="5"/>
    <b v="0"/>
    <s v="film &amp; video/drama"/>
    <n v="6.8999999999999997E-4"/>
    <n v="69"/>
    <x v="0"/>
    <s v="drama"/>
    <x v="189"/>
    <d v="2016-09-03T16:34:37"/>
  </r>
  <r>
    <n v="190"/>
    <x v="190"/>
    <s v="Because hope can be a 4 letter word"/>
    <n v="12000"/>
    <n v="50"/>
    <x v="2"/>
    <s v="US"/>
    <s v="USD"/>
    <x v="190"/>
    <n v="1465227446"/>
    <b v="0"/>
    <n v="1"/>
    <b v="0"/>
    <s v="film &amp; video/drama"/>
    <n v="4.1666666666666666E-3"/>
    <n v="50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s v="AU"/>
    <s v="AUD"/>
    <x v="191"/>
    <n v="1440326138"/>
    <b v="0"/>
    <n v="3"/>
    <b v="0"/>
    <s v="film &amp; video/drama"/>
    <n v="0.05"/>
    <n v="83.333333333333329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s v="US"/>
    <s v="USD"/>
    <x v="19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s v="GB"/>
    <s v="GBP"/>
    <x v="193"/>
    <n v="1412029566"/>
    <b v="0"/>
    <n v="0"/>
    <b v="0"/>
    <s v="film &amp; video/drama"/>
    <n v="0"/>
    <e v="#DIV/0!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s v="GB"/>
    <s v="GBP"/>
    <x v="194"/>
    <n v="1452124531"/>
    <b v="0"/>
    <n v="3"/>
    <b v="0"/>
    <s v="film &amp; video/drama"/>
    <n v="1.1999999999999999E-3"/>
    <n v="1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s v="US"/>
    <s v="USD"/>
    <x v="195"/>
    <n v="1431360332"/>
    <b v="0"/>
    <n v="0"/>
    <b v="0"/>
    <s v="film &amp; video/drama"/>
    <n v="0"/>
    <e v="#DIV/0!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s v="GB"/>
    <s v="GBP"/>
    <x v="196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s v="GB"/>
    <s v="GBP"/>
    <x v="197"/>
    <n v="1483734100"/>
    <b v="0"/>
    <n v="8"/>
    <b v="0"/>
    <s v="film &amp; video/drama"/>
    <n v="0.1048"/>
    <n v="32.75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s v="US"/>
    <s v="USD"/>
    <x v="198"/>
    <n v="1409908322"/>
    <b v="0"/>
    <n v="6"/>
    <b v="0"/>
    <s v="film &amp; video/drama"/>
    <n v="1.116E-2"/>
    <n v="46.5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s v="US"/>
    <s v="USD"/>
    <x v="199"/>
    <n v="1470106702"/>
    <b v="0"/>
    <n v="0"/>
    <b v="0"/>
    <s v="film &amp; video/drama"/>
    <n v="0"/>
    <e v="#DIV/0!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s v="US"/>
    <s v="USD"/>
    <x v="200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s v="US"/>
    <s v="USD"/>
    <x v="201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x v="202"/>
    <s v="new web series created by jonney terry"/>
    <n v="6000"/>
    <n v="0"/>
    <x v="2"/>
    <s v="US"/>
    <s v="USD"/>
    <x v="202"/>
    <n v="1441750564"/>
    <b v="0"/>
    <n v="0"/>
    <b v="0"/>
    <s v="film &amp; video/drama"/>
    <n v="0"/>
    <e v="#DIV/0!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s v="GB"/>
    <s v="GBP"/>
    <x v="203"/>
    <n v="1417378864"/>
    <b v="0"/>
    <n v="8"/>
    <b v="0"/>
    <s v="film &amp; video/drama"/>
    <n v="0.2984"/>
    <n v="93.25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s v="AU"/>
    <s v="AUD"/>
    <x v="204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s v="US"/>
    <s v="USD"/>
    <x v="205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s v="US"/>
    <s v="USD"/>
    <x v="206"/>
    <n v="1468627583"/>
    <b v="0"/>
    <n v="0"/>
    <b v="0"/>
    <s v="film &amp; video/drama"/>
    <n v="0"/>
    <e v="#DIV/0!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s v="CA"/>
    <s v="CAD"/>
    <x v="207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s v="AU"/>
    <s v="AUD"/>
    <x v="208"/>
    <n v="1416127967"/>
    <b v="0"/>
    <n v="0"/>
    <b v="0"/>
    <s v="film &amp; video/drama"/>
    <n v="0"/>
    <e v="#DIV/0!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s v="US"/>
    <s v="USD"/>
    <x v="209"/>
    <n v="1433974135"/>
    <b v="0"/>
    <n v="0"/>
    <b v="0"/>
    <s v="film &amp; video/drama"/>
    <n v="0"/>
    <e v="#DIV/0!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s v="US"/>
    <s v="USD"/>
    <x v="21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s v="US"/>
    <s v="USD"/>
    <x v="211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s v="US"/>
    <s v="USD"/>
    <x v="212"/>
    <n v="1455656920"/>
    <b v="0"/>
    <n v="1"/>
    <b v="0"/>
    <s v="film &amp; video/drama"/>
    <n v="1.5873015873015873E-4"/>
    <n v="1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s v="US"/>
    <s v="USD"/>
    <x v="213"/>
    <n v="1437142547"/>
    <b v="0"/>
    <n v="1"/>
    <b v="0"/>
    <s v="film &amp; video/drama"/>
    <n v="4.0000000000000002E-4"/>
    <n v="20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s v="US"/>
    <s v="USD"/>
    <x v="214"/>
    <n v="1420471349"/>
    <b v="0"/>
    <n v="1"/>
    <b v="0"/>
    <s v="film &amp; video/drama"/>
    <n v="8.0000000000000007E-5"/>
    <n v="1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s v="GB"/>
    <s v="GBP"/>
    <x v="215"/>
    <n v="1452058282"/>
    <b v="0"/>
    <n v="1"/>
    <b v="0"/>
    <s v="film &amp; video/drama"/>
    <n v="2.2727272727272726E-3"/>
    <n v="10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s v="US"/>
    <s v="USD"/>
    <x v="216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x v="217"/>
    <s v="A roadmovie by paw"/>
    <n v="100000"/>
    <n v="11943"/>
    <x v="2"/>
    <s v="SE"/>
    <s v="SEK"/>
    <x v="217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s v="US"/>
    <s v="USD"/>
    <x v="218"/>
    <n v="1426518289"/>
    <b v="0"/>
    <n v="1"/>
    <b v="0"/>
    <s v="film &amp; video/drama"/>
    <n v="0.02"/>
    <n v="100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s v="US"/>
    <s v="USD"/>
    <x v="219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s v="US"/>
    <s v="USD"/>
    <x v="22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x v="221"/>
    <s v="Film about Schizophrenia with Surreal Twists!"/>
    <n v="50000"/>
    <n v="0"/>
    <x v="2"/>
    <s v="US"/>
    <s v="USD"/>
    <x v="221"/>
    <n v="1422389164"/>
    <b v="0"/>
    <n v="0"/>
    <b v="0"/>
    <s v="film &amp; video/drama"/>
    <n v="0"/>
    <e v="#DIV/0!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s v="US"/>
    <s v="USD"/>
    <x v="222"/>
    <n v="1422383318"/>
    <b v="0"/>
    <n v="2"/>
    <b v="0"/>
    <s v="film &amp; video/drama"/>
    <n v="0.13"/>
    <n v="6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s v="US"/>
    <s v="USD"/>
    <x v="223"/>
    <n v="1461287350"/>
    <b v="0"/>
    <n v="0"/>
    <b v="0"/>
    <s v="film &amp; video/drama"/>
    <n v="0"/>
    <e v="#DIV/0!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s v="AU"/>
    <s v="AUD"/>
    <x v="224"/>
    <n v="1431322726"/>
    <b v="0"/>
    <n v="0"/>
    <b v="0"/>
    <s v="film &amp; video/drama"/>
    <n v="0"/>
    <e v="#DIV/0!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s v="US"/>
    <s v="USD"/>
    <x v="225"/>
    <n v="1457564654"/>
    <b v="0"/>
    <n v="0"/>
    <b v="0"/>
    <s v="film &amp; video/drama"/>
    <n v="0"/>
    <e v="#DIV/0!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s v="GB"/>
    <s v="GBP"/>
    <x v="226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s v="US"/>
    <s v="USD"/>
    <x v="227"/>
    <n v="1433885241"/>
    <b v="0"/>
    <n v="0"/>
    <b v="0"/>
    <s v="film &amp; video/drama"/>
    <n v="0"/>
    <e v="#DIV/0!"/>
    <x v="0"/>
    <s v="drama"/>
    <x v="227"/>
    <d v="2015-07-09T21:27:21"/>
  </r>
  <r>
    <n v="228"/>
    <x v="228"/>
    <s v="I am making a film from one one of my books called facets of a Geek life."/>
    <n v="8000"/>
    <n v="0"/>
    <x v="2"/>
    <s v="GB"/>
    <s v="GBP"/>
    <x v="228"/>
    <n v="1427992105"/>
    <b v="0"/>
    <n v="0"/>
    <b v="0"/>
    <s v="film &amp; video/drama"/>
    <n v="0"/>
    <e v="#DIV/0!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s v="DE"/>
    <s v="EUR"/>
    <x v="229"/>
    <n v="1452810297"/>
    <b v="0"/>
    <n v="0"/>
    <b v="0"/>
    <s v="film &amp; video/drama"/>
    <n v="0"/>
    <e v="#DIV/0!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s v="US"/>
    <s v="USD"/>
    <x v="230"/>
    <n v="1430851151"/>
    <b v="0"/>
    <n v="2"/>
    <b v="0"/>
    <s v="film &amp; video/drama"/>
    <n v="4.0000000000000001E-3"/>
    <n v="30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s v="US"/>
    <s v="USD"/>
    <x v="231"/>
    <n v="1449183651"/>
    <b v="0"/>
    <n v="0"/>
    <b v="0"/>
    <s v="film &amp; video/drama"/>
    <n v="0"/>
    <e v="#DIV/0!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s v="GB"/>
    <s v="GBP"/>
    <x v="232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s v="US"/>
    <s v="USD"/>
    <x v="233"/>
    <n v="1472593972"/>
    <b v="0"/>
    <n v="0"/>
    <b v="0"/>
    <s v="film &amp; video/drama"/>
    <n v="0"/>
    <e v="#DIV/0!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s v="US"/>
    <s v="USD"/>
    <x v="234"/>
    <n v="1431391859"/>
    <b v="0"/>
    <n v="5"/>
    <b v="0"/>
    <s v="film &amp; video/drama"/>
    <n v="0.40100000000000002"/>
    <n v="80.2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s v="US"/>
    <s v="USD"/>
    <x v="235"/>
    <n v="1433886497"/>
    <b v="0"/>
    <n v="0"/>
    <b v="0"/>
    <s v="film &amp; video/drama"/>
    <n v="0"/>
    <e v="#DIV/0!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s v="US"/>
    <s v="USD"/>
    <x v="236"/>
    <n v="1447380099"/>
    <b v="0"/>
    <n v="0"/>
    <b v="0"/>
    <s v="film &amp; video/drama"/>
    <n v="0"/>
    <e v="#DIV/0!"/>
    <x v="0"/>
    <s v="drama"/>
    <x v="236"/>
    <d v="2016-01-05T00:00:00"/>
  </r>
  <r>
    <n v="237"/>
    <x v="237"/>
    <s v="Making The Choice is a christian short film series."/>
    <n v="15000"/>
    <n v="50"/>
    <x v="2"/>
    <s v="US"/>
    <s v="USD"/>
    <x v="237"/>
    <n v="1452261069"/>
    <b v="0"/>
    <n v="1"/>
    <b v="0"/>
    <s v="film &amp; video/drama"/>
    <n v="3.3333333333333335E-3"/>
    <n v="50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s v="US"/>
    <s v="USD"/>
    <x v="238"/>
    <n v="1481324760"/>
    <b v="0"/>
    <n v="0"/>
    <b v="0"/>
    <s v="film &amp; video/drama"/>
    <n v="0"/>
    <e v="#DIV/0!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s v="AU"/>
    <s v="AUD"/>
    <x v="239"/>
    <n v="1445308730"/>
    <b v="0"/>
    <n v="5"/>
    <b v="0"/>
    <s v="film &amp; video/drama"/>
    <n v="0.25"/>
    <n v="5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s v="US"/>
    <s v="USD"/>
    <x v="240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s v="US"/>
    <s v="USD"/>
    <x v="241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s v="US"/>
    <s v="USD"/>
    <x v="242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s v="US"/>
    <s v="USD"/>
    <x v="243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s v="US"/>
    <s v="USD"/>
    <x v="244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s v="US"/>
    <s v="USD"/>
    <x v="24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s v="US"/>
    <s v="USD"/>
    <x v="246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s v="US"/>
    <s v="USD"/>
    <x v="247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s v="US"/>
    <s v="USD"/>
    <x v="248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s v="US"/>
    <s v="USD"/>
    <x v="249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s v="US"/>
    <s v="USD"/>
    <x v="250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s v="US"/>
    <s v="USD"/>
    <x v="251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s v="US"/>
    <s v="USD"/>
    <x v="252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s v="US"/>
    <s v="USD"/>
    <x v="253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s v="US"/>
    <s v="USD"/>
    <x v="254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s v="US"/>
    <s v="USD"/>
    <x v="255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s v="US"/>
    <s v="USD"/>
    <x v="256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s v="US"/>
    <s v="USD"/>
    <x v="257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s v="US"/>
    <s v="USD"/>
    <x v="258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s v="US"/>
    <s v="USD"/>
    <x v="25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s v="US"/>
    <s v="USD"/>
    <x v="26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s v="US"/>
    <s v="USD"/>
    <x v="261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s v="US"/>
    <s v="USD"/>
    <x v="262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s v="US"/>
    <s v="USD"/>
    <x v="263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s v="US"/>
    <s v="USD"/>
    <x v="264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s v="US"/>
    <s v="USD"/>
    <x v="265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s v="US"/>
    <s v="USD"/>
    <x v="266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s v="GB"/>
    <s v="GBP"/>
    <x v="267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s v="US"/>
    <s v="USD"/>
    <x v="26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s v="AU"/>
    <s v="AUD"/>
    <x v="269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s v="US"/>
    <s v="USD"/>
    <x v="27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s v="US"/>
    <s v="USD"/>
    <x v="271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s v="US"/>
    <s v="USD"/>
    <x v="272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s v="US"/>
    <s v="USD"/>
    <x v="273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s v="US"/>
    <s v="USD"/>
    <x v="274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s v="US"/>
    <s v="USD"/>
    <x v="275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s v="US"/>
    <s v="USD"/>
    <x v="276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s v="US"/>
    <s v="USD"/>
    <x v="277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s v="US"/>
    <s v="USD"/>
    <x v="278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s v="US"/>
    <s v="USD"/>
    <x v="279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s v="US"/>
    <s v="USD"/>
    <x v="280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s v="US"/>
    <s v="USD"/>
    <x v="281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s v="US"/>
    <s v="USD"/>
    <x v="282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x v="283"/>
    <s v="What is the impact of survivorship on the human condition?"/>
    <n v="18000"/>
    <n v="20569.05"/>
    <x v="0"/>
    <s v="US"/>
    <s v="USD"/>
    <x v="283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s v="US"/>
    <s v="USD"/>
    <x v="284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s v="US"/>
    <s v="USD"/>
    <x v="285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s v="US"/>
    <s v="USD"/>
    <x v="286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x v="287"/>
    <s v="War is hell. Why would anyone want to spend their weekends there?"/>
    <n v="15000"/>
    <n v="26445"/>
    <x v="0"/>
    <s v="US"/>
    <s v="USD"/>
    <x v="287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s v="US"/>
    <s v="USD"/>
    <x v="288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s v="GB"/>
    <s v="GBP"/>
    <x v="289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s v="US"/>
    <s v="USD"/>
    <x v="29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s v="US"/>
    <s v="USD"/>
    <x v="291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s v="US"/>
    <s v="USD"/>
    <x v="292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s v="US"/>
    <s v="USD"/>
    <x v="293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s v="US"/>
    <s v="USD"/>
    <x v="294"/>
    <n v="1276480894"/>
    <b v="1"/>
    <n v="50"/>
    <b v="1"/>
    <s v="film &amp; video/documentary"/>
    <n v="1"/>
    <n v="100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s v="US"/>
    <s v="USD"/>
    <x v="295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s v="US"/>
    <s v="USD"/>
    <x v="296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s v="US"/>
    <s v="USD"/>
    <x v="297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s v="US"/>
    <s v="USD"/>
    <x v="298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s v="US"/>
    <s v="USD"/>
    <x v="299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s v="US"/>
    <s v="USD"/>
    <x v="300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s v="US"/>
    <s v="USD"/>
    <x v="301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s v="US"/>
    <s v="USD"/>
    <x v="302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s v="US"/>
    <s v="USD"/>
    <x v="303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s v="US"/>
    <s v="USD"/>
    <x v="304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s v="US"/>
    <s v="USD"/>
    <x v="305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s v="US"/>
    <s v="USD"/>
    <x v="306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x v="307"/>
    <s v="Why is grammar important?"/>
    <n v="22000"/>
    <n v="24490"/>
    <x v="0"/>
    <s v="US"/>
    <s v="USD"/>
    <x v="307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s v="US"/>
    <s v="USD"/>
    <x v="308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s v="US"/>
    <s v="USD"/>
    <x v="309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s v="US"/>
    <s v="USD"/>
    <x v="31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s v="US"/>
    <s v="USD"/>
    <x v="311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s v="US"/>
    <s v="USD"/>
    <x v="31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s v="US"/>
    <s v="USD"/>
    <x v="313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s v="US"/>
    <s v="USD"/>
    <x v="314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s v="US"/>
    <s v="USD"/>
    <x v="315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s v="CA"/>
    <s v="CAD"/>
    <x v="316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s v="US"/>
    <s v="USD"/>
    <x v="317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s v="US"/>
    <s v="USD"/>
    <x v="318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s v="US"/>
    <s v="USD"/>
    <x v="319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s v="GB"/>
    <s v="GBP"/>
    <x v="32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s v="DE"/>
    <s v="EUR"/>
    <x v="321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s v="US"/>
    <s v="USD"/>
    <x v="322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s v="US"/>
    <s v="USD"/>
    <x v="323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s v="US"/>
    <s v="USD"/>
    <x v="324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s v="US"/>
    <s v="USD"/>
    <x v="325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s v="US"/>
    <s v="USD"/>
    <x v="326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s v="US"/>
    <s v="USD"/>
    <x v="327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s v="US"/>
    <s v="USD"/>
    <x v="328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s v="US"/>
    <s v="USD"/>
    <x v="329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s v="US"/>
    <s v="USD"/>
    <x v="33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s v="US"/>
    <s v="USD"/>
    <x v="331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s v="US"/>
    <s v="USD"/>
    <x v="332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s v="US"/>
    <s v="USD"/>
    <x v="333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s v="US"/>
    <s v="USD"/>
    <x v="334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s v="US"/>
    <s v="USD"/>
    <x v="335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s v="US"/>
    <s v="USD"/>
    <x v="336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s v="US"/>
    <s v="USD"/>
    <x v="337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s v="US"/>
    <s v="USD"/>
    <x v="338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s v="US"/>
    <s v="USD"/>
    <x v="339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s v="US"/>
    <s v="USD"/>
    <x v="34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s v="US"/>
    <s v="USD"/>
    <x v="341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x v="342"/>
    <s v="BREAKING A MONSTER needs your help to play in THEATERS!"/>
    <n v="55000"/>
    <n v="55201.52"/>
    <x v="0"/>
    <s v="US"/>
    <s v="USD"/>
    <x v="342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s v="US"/>
    <s v="USD"/>
    <x v="343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s v="US"/>
    <s v="USD"/>
    <x v="344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s v="US"/>
    <s v="USD"/>
    <x v="345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s v="US"/>
    <s v="USD"/>
    <x v="346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s v="US"/>
    <s v="USD"/>
    <x v="347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s v="US"/>
    <s v="USD"/>
    <x v="348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s v="US"/>
    <s v="USD"/>
    <x v="349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s v="US"/>
    <s v="USD"/>
    <x v="35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s v="ES"/>
    <s v="EUR"/>
    <x v="351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s v="US"/>
    <s v="USD"/>
    <x v="352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s v="US"/>
    <s v="USD"/>
    <x v="353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s v="US"/>
    <s v="USD"/>
    <x v="354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s v="US"/>
    <s v="USD"/>
    <x v="355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s v="US"/>
    <s v="USD"/>
    <x v="356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s v="US"/>
    <s v="USD"/>
    <x v="35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s v="US"/>
    <s v="USD"/>
    <x v="358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s v="US"/>
    <s v="USD"/>
    <x v="359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s v="US"/>
    <s v="USD"/>
    <x v="3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s v="US"/>
    <s v="USD"/>
    <x v="361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s v="US"/>
    <s v="USD"/>
    <x v="362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s v="US"/>
    <s v="USD"/>
    <x v="363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s v="US"/>
    <s v="USD"/>
    <x v="364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s v="GB"/>
    <s v="GBP"/>
    <x v="365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s v="US"/>
    <s v="USD"/>
    <x v="366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s v="US"/>
    <s v="USD"/>
    <x v="367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s v="US"/>
    <s v="USD"/>
    <x v="368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s v="US"/>
    <s v="USD"/>
    <x v="3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s v="US"/>
    <s v="USD"/>
    <x v="37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s v="US"/>
    <s v="USD"/>
    <x v="371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s v="GB"/>
    <s v="GBP"/>
    <x v="372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s v="US"/>
    <s v="USD"/>
    <x v="373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s v="US"/>
    <s v="USD"/>
    <x v="374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s v="US"/>
    <s v="USD"/>
    <x v="375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s v="GB"/>
    <s v="GBP"/>
    <x v="37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s v="US"/>
    <s v="USD"/>
    <x v="377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s v="CA"/>
    <s v="CAD"/>
    <x v="378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s v="US"/>
    <s v="USD"/>
    <x v="379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s v="US"/>
    <s v="USD"/>
    <x v="380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s v="US"/>
    <s v="USD"/>
    <x v="381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s v="US"/>
    <s v="USD"/>
    <x v="382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s v="US"/>
    <s v="USD"/>
    <x v="383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s v="US"/>
    <s v="USD"/>
    <x v="384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s v="US"/>
    <s v="USD"/>
    <x v="385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s v="US"/>
    <s v="USD"/>
    <x v="386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s v="US"/>
    <s v="USD"/>
    <x v="387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s v="US"/>
    <s v="USD"/>
    <x v="388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s v="US"/>
    <s v="USD"/>
    <x v="389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s v="US"/>
    <s v="USD"/>
    <x v="390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s v="US"/>
    <s v="USD"/>
    <x v="391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s v="US"/>
    <s v="USD"/>
    <x v="392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s v="US"/>
    <s v="USD"/>
    <x v="393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s v="ES"/>
    <s v="EUR"/>
    <x v="394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s v="US"/>
    <s v="USD"/>
    <x v="395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s v="US"/>
    <s v="USD"/>
    <x v="39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s v="US"/>
    <s v="USD"/>
    <x v="397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s v="US"/>
    <s v="USD"/>
    <x v="398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s v="GB"/>
    <s v="GBP"/>
    <x v="399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s v="US"/>
    <s v="USD"/>
    <x v="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s v="US"/>
    <s v="USD"/>
    <x v="401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s v="US"/>
    <s v="USD"/>
    <x v="402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s v="US"/>
    <s v="USD"/>
    <x v="403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s v="US"/>
    <s v="USD"/>
    <x v="404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s v="US"/>
    <s v="USD"/>
    <x v="405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s v="US"/>
    <s v="USD"/>
    <x v="406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s v="US"/>
    <s v="USD"/>
    <x v="407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s v="US"/>
    <s v="USD"/>
    <x v="408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s v="GB"/>
    <s v="GBP"/>
    <x v="409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s v="CA"/>
    <s v="CAD"/>
    <x v="410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s v="US"/>
    <s v="USD"/>
    <x v="411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s v="US"/>
    <s v="USD"/>
    <x v="412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s v="US"/>
    <s v="USD"/>
    <x v="413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s v="US"/>
    <s v="USD"/>
    <x v="414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s v="CA"/>
    <s v="CAD"/>
    <x v="415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s v="US"/>
    <s v="USD"/>
    <x v="416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s v="US"/>
    <s v="USD"/>
    <x v="417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s v="US"/>
    <s v="USD"/>
    <x v="418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s v="US"/>
    <s v="USD"/>
    <x v="419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s v="US"/>
    <s v="USD"/>
    <x v="420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s v="US"/>
    <s v="USD"/>
    <x v="421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s v="US"/>
    <s v="USD"/>
    <x v="422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s v="US"/>
    <s v="USD"/>
    <x v="423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s v="US"/>
    <s v="USD"/>
    <x v="424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s v="US"/>
    <s v="USD"/>
    <x v="425"/>
    <n v="1443472804"/>
    <b v="0"/>
    <n v="2"/>
    <b v="0"/>
    <s v="film &amp; video/animation"/>
    <n v="1.2E-4"/>
    <n v="3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s v="US"/>
    <s v="USD"/>
    <x v="426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s v="US"/>
    <s v="USD"/>
    <x v="427"/>
    <n v="1444340940"/>
    <b v="0"/>
    <n v="0"/>
    <b v="0"/>
    <s v="film &amp; video/animation"/>
    <n v="0"/>
    <e v="#DIV/0!"/>
    <x v="0"/>
    <s v="animation"/>
    <x v="427"/>
    <d v="2015-10-22T18:59:00"/>
  </r>
  <r>
    <n v="428"/>
    <x v="428"/>
    <s v="Fresh, fun, entertaining Bible stories on YouTube, stop-motion style."/>
    <n v="12000"/>
    <n v="676"/>
    <x v="2"/>
    <s v="US"/>
    <s v="USD"/>
    <x v="428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s v="US"/>
    <s v="USD"/>
    <x v="429"/>
    <n v="1252964282"/>
    <b v="0"/>
    <n v="0"/>
    <b v="0"/>
    <s v="film &amp; video/animation"/>
    <n v="0"/>
    <e v="#DIV/0!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s v="US"/>
    <s v="USD"/>
    <x v="430"/>
    <n v="1377570867"/>
    <b v="0"/>
    <n v="5"/>
    <b v="0"/>
    <s v="film &amp; video/animation"/>
    <n v="2.4E-2"/>
    <n v="4.8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s v="GB"/>
    <s v="GBP"/>
    <x v="431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s v="US"/>
    <s v="USD"/>
    <x v="432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s v="US"/>
    <s v="USD"/>
    <x v="433"/>
    <n v="1439392022"/>
    <b v="0"/>
    <n v="0"/>
    <b v="0"/>
    <s v="film &amp; video/animation"/>
    <n v="0"/>
    <e v="#DIV/0!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s v="US"/>
    <s v="USD"/>
    <x v="434"/>
    <n v="1383076902"/>
    <b v="0"/>
    <n v="2"/>
    <b v="0"/>
    <s v="film &amp; video/animation"/>
    <n v="0.05"/>
    <n v="62.5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s v="US"/>
    <s v="USD"/>
    <x v="435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s v="US"/>
    <s v="USD"/>
    <x v="436"/>
    <n v="1372668113"/>
    <b v="0"/>
    <n v="0"/>
    <b v="0"/>
    <s v="film &amp; video/animation"/>
    <n v="0"/>
    <e v="#DIV/0!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s v="CA"/>
    <s v="CAD"/>
    <x v="437"/>
    <n v="1470728326"/>
    <b v="0"/>
    <n v="0"/>
    <b v="0"/>
    <s v="film &amp; video/animation"/>
    <n v="0"/>
    <e v="#DIV/0!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s v="US"/>
    <s v="USD"/>
    <x v="43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s v="US"/>
    <s v="USD"/>
    <x v="439"/>
    <n v="1412705818"/>
    <b v="0"/>
    <n v="0"/>
    <b v="0"/>
    <s v="film &amp; video/animation"/>
    <n v="0"/>
    <e v="#DIV/0!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s v="US"/>
    <s v="USD"/>
    <x v="440"/>
    <n v="1456270753"/>
    <b v="0"/>
    <n v="1"/>
    <b v="0"/>
    <s v="film &amp; video/animation"/>
    <n v="1E-3"/>
    <n v="5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s v="GB"/>
    <s v="GBP"/>
    <x v="441"/>
    <n v="1380826996"/>
    <b v="0"/>
    <n v="0"/>
    <b v="0"/>
    <s v="film &amp; video/animation"/>
    <n v="0"/>
    <e v="#DIV/0!"/>
    <x v="0"/>
    <s v="animation"/>
    <x v="441"/>
    <d v="2013-11-02T19:03:16"/>
  </r>
  <r>
    <n v="442"/>
    <x v="442"/>
    <s v="Doomsday is here"/>
    <n v="17000"/>
    <n v="6691"/>
    <x v="2"/>
    <s v="US"/>
    <s v="USD"/>
    <x v="442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s v="CA"/>
    <s v="CAD"/>
    <x v="443"/>
    <n v="1389399701"/>
    <b v="0"/>
    <n v="2"/>
    <b v="0"/>
    <s v="film &amp; video/animation"/>
    <n v="1E-3"/>
    <n v="5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s v="US"/>
    <s v="USD"/>
    <x v="444"/>
    <n v="1324158361"/>
    <b v="0"/>
    <n v="1"/>
    <b v="0"/>
    <s v="film &amp; video/animation"/>
    <n v="0.05"/>
    <n v="50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s v="US"/>
    <s v="USD"/>
    <x v="44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s v="US"/>
    <s v="USD"/>
    <x v="446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s v="GB"/>
    <s v="GBP"/>
    <x v="447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s v="US"/>
    <s v="USD"/>
    <x v="448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s v="GB"/>
    <s v="GBP"/>
    <x v="449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s v="US"/>
    <s v="USD"/>
    <x v="45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s v="US"/>
    <s v="USD"/>
    <x v="451"/>
    <n v="1388077791"/>
    <b v="0"/>
    <n v="0"/>
    <b v="0"/>
    <s v="film &amp; video/animation"/>
    <n v="0"/>
    <e v="#DIV/0!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s v="US"/>
    <s v="USD"/>
    <x v="452"/>
    <n v="1428944015"/>
    <b v="0"/>
    <n v="12"/>
    <b v="0"/>
    <s v="film &amp; video/animation"/>
    <n v="0.64"/>
    <n v="40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s v="US"/>
    <s v="USD"/>
    <x v="453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s v="US"/>
    <s v="USD"/>
    <x v="454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s v="US"/>
    <s v="USD"/>
    <x v="455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s v="US"/>
    <s v="USD"/>
    <x v="456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s v="CA"/>
    <s v="CAD"/>
    <x v="457"/>
    <n v="1405621512"/>
    <b v="0"/>
    <n v="0"/>
    <b v="0"/>
    <s v="film &amp; video/animation"/>
    <n v="0"/>
    <e v="#DIV/0!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s v="GB"/>
    <s v="GBP"/>
    <x v="458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s v="US"/>
    <s v="USD"/>
    <x v="459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x v="460"/>
    <s v="An animated web series about biological evolution gone haywire."/>
    <n v="8500"/>
    <n v="25"/>
    <x v="2"/>
    <s v="US"/>
    <s v="USD"/>
    <x v="46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s v="GB"/>
    <s v="GBP"/>
    <x v="461"/>
    <n v="1368476367"/>
    <b v="0"/>
    <n v="0"/>
    <b v="0"/>
    <s v="film &amp; video/animation"/>
    <n v="0"/>
    <e v="#DIV/0!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s v="US"/>
    <s v="USD"/>
    <x v="462"/>
    <n v="1307761341"/>
    <b v="0"/>
    <n v="0"/>
    <b v="0"/>
    <s v="film &amp; video/animation"/>
    <n v="0"/>
    <e v="#DIV/0!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s v="US"/>
    <s v="USD"/>
    <x v="46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s v="DE"/>
    <s v="EUR"/>
    <x v="464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x v="465"/>
    <s v="&quot;Amp&quot; is a short film about a robot with needs."/>
    <n v="512"/>
    <n v="138"/>
    <x v="2"/>
    <s v="US"/>
    <s v="USD"/>
    <x v="465"/>
    <n v="1402455174"/>
    <b v="0"/>
    <n v="8"/>
    <b v="0"/>
    <s v="film &amp; video/animation"/>
    <n v="0.26953125"/>
    <n v="17.25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s v="US"/>
    <s v="USD"/>
    <x v="466"/>
    <n v="1344465464"/>
    <b v="0"/>
    <n v="5"/>
    <b v="0"/>
    <s v="film &amp; video/animation"/>
    <n v="7.6E-3"/>
    <n v="15.2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s v="US"/>
    <s v="USD"/>
    <x v="467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s v="US"/>
    <s v="USD"/>
    <x v="468"/>
    <n v="1336795283"/>
    <b v="0"/>
    <n v="0"/>
    <b v="0"/>
    <s v="film &amp; video/animation"/>
    <n v="0"/>
    <e v="#DIV/0!"/>
    <x v="0"/>
    <s v="animation"/>
    <x v="468"/>
    <d v="2012-07-11T03:51:05"/>
  </r>
  <r>
    <n v="469"/>
    <x v="469"/>
    <s v="Create a personalised animation film using your child's name and photo."/>
    <n v="6000"/>
    <n v="0"/>
    <x v="2"/>
    <s v="GB"/>
    <s v="GBP"/>
    <x v="469"/>
    <n v="1404776724"/>
    <b v="0"/>
    <n v="0"/>
    <b v="0"/>
    <s v="film &amp; video/animation"/>
    <n v="0"/>
    <e v="#DIV/0!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s v="US"/>
    <s v="USD"/>
    <x v="47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s v="US"/>
    <s v="USD"/>
    <x v="471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s v="US"/>
    <s v="USD"/>
    <x v="472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s v="US"/>
    <s v="USD"/>
    <x v="473"/>
    <n v="1408380319"/>
    <b v="0"/>
    <n v="14"/>
    <b v="0"/>
    <s v="film &amp; video/animation"/>
    <n v="2.87E-2"/>
    <n v="61.5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s v="US"/>
    <s v="USD"/>
    <x v="474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s v="US"/>
    <s v="USD"/>
    <x v="475"/>
    <n v="1428285843"/>
    <b v="0"/>
    <n v="0"/>
    <b v="0"/>
    <s v="film &amp; video/animation"/>
    <n v="0"/>
    <e v="#DIV/0!"/>
    <x v="0"/>
    <s v="animation"/>
    <x v="475"/>
    <d v="2015-05-06T02:04:03"/>
  </r>
  <r>
    <n v="476"/>
    <x v="476"/>
    <s v="Animated Music Videos that teach kids how to read."/>
    <n v="220000"/>
    <n v="4906.59"/>
    <x v="2"/>
    <s v="US"/>
    <s v="USD"/>
    <x v="476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s v="US"/>
    <s v="USD"/>
    <x v="477"/>
    <n v="1332187334"/>
    <b v="0"/>
    <n v="0"/>
    <b v="0"/>
    <s v="film &amp; video/animation"/>
    <n v="0"/>
    <e v="#DIV/0!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s v="US"/>
    <s v="USD"/>
    <x v="478"/>
    <n v="1425333109"/>
    <b v="0"/>
    <n v="0"/>
    <b v="0"/>
    <s v="film &amp; video/animation"/>
    <n v="0"/>
    <e v="#DIV/0!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s v="US"/>
    <s v="USD"/>
    <x v="479"/>
    <n v="1411379235"/>
    <b v="0"/>
    <n v="55"/>
    <b v="0"/>
    <s v="film &amp; video/animation"/>
    <n v="0.3256"/>
    <n v="88.8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s v="US"/>
    <s v="USD"/>
    <x v="480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s v="US"/>
    <s v="USD"/>
    <x v="481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s v="US"/>
    <s v="USD"/>
    <x v="482"/>
    <n v="1458336690"/>
    <b v="0"/>
    <n v="1"/>
    <b v="0"/>
    <s v="film &amp; video/animation"/>
    <n v="1E-3"/>
    <n v="1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s v="GB"/>
    <s v="GBP"/>
    <x v="483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s v="GB"/>
    <s v="GBP"/>
    <x v="484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s v="GB"/>
    <s v="GBP"/>
    <x v="485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s v="AU"/>
    <s v="AUD"/>
    <x v="486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s v="CA"/>
    <s v="CAD"/>
    <x v="487"/>
    <n v="1477491394"/>
    <b v="0"/>
    <n v="0"/>
    <b v="0"/>
    <s v="film &amp; video/animation"/>
    <n v="0"/>
    <e v="#DIV/0!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s v="US"/>
    <s v="USD"/>
    <x v="488"/>
    <n v="1481332700"/>
    <b v="0"/>
    <n v="0"/>
    <b v="0"/>
    <s v="film &amp; video/animation"/>
    <n v="0"/>
    <e v="#DIV/0!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s v="US"/>
    <s v="USD"/>
    <x v="489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x v="490"/>
    <s v="Cancelled"/>
    <n v="1000"/>
    <n v="0"/>
    <x v="2"/>
    <s v="US"/>
    <s v="USD"/>
    <x v="490"/>
    <n v="1343085285"/>
    <b v="0"/>
    <n v="0"/>
    <b v="0"/>
    <s v="film &amp; video/animation"/>
    <n v="0"/>
    <e v="#DIV/0!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s v="US"/>
    <s v="USD"/>
    <x v="491"/>
    <n v="1451345699"/>
    <b v="0"/>
    <n v="0"/>
    <b v="0"/>
    <s v="film &amp; video/animation"/>
    <n v="0"/>
    <e v="#DIV/0!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s v="SE"/>
    <s v="SEK"/>
    <x v="492"/>
    <n v="1471135830"/>
    <b v="0"/>
    <n v="0"/>
    <b v="0"/>
    <s v="film &amp; video/animation"/>
    <n v="0"/>
    <e v="#DIV/0!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s v="GB"/>
    <s v="GBP"/>
    <x v="493"/>
    <n v="1429550738"/>
    <b v="0"/>
    <n v="0"/>
    <b v="0"/>
    <s v="film &amp; video/animation"/>
    <n v="0"/>
    <e v="#DIV/0!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s v="US"/>
    <s v="USD"/>
    <x v="494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s v="US"/>
    <s v="USD"/>
    <x v="495"/>
    <n v="1434484305"/>
    <b v="0"/>
    <n v="0"/>
    <b v="0"/>
    <s v="film &amp; video/animation"/>
    <n v="0"/>
    <e v="#DIV/0!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s v="US"/>
    <s v="USD"/>
    <x v="496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x v="497"/>
    <s v="live-action/animated series pilot."/>
    <n v="4480"/>
    <n v="30"/>
    <x v="2"/>
    <s v="US"/>
    <s v="USD"/>
    <x v="497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s v="US"/>
    <s v="USD"/>
    <x v="498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s v="US"/>
    <s v="USD"/>
    <x v="499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s v="US"/>
    <s v="USD"/>
    <x v="50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s v="US"/>
    <s v="USD"/>
    <x v="501"/>
    <n v="1307597851"/>
    <b v="0"/>
    <n v="0"/>
    <b v="0"/>
    <s v="film &amp; video/animation"/>
    <n v="0"/>
    <e v="#DIV/0!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s v="US"/>
    <s v="USD"/>
    <x v="502"/>
    <n v="1329484625"/>
    <b v="0"/>
    <n v="4"/>
    <b v="0"/>
    <s v="film &amp; video/animation"/>
    <n v="1.15E-2"/>
    <n v="57.5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s v="GB"/>
    <s v="GBP"/>
    <x v="5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s v="US"/>
    <s v="USD"/>
    <x v="504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s v="US"/>
    <s v="USD"/>
    <x v="505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s v="US"/>
    <s v="USD"/>
    <x v="506"/>
    <n v="1373548520"/>
    <b v="0"/>
    <n v="1"/>
    <b v="0"/>
    <s v="film &amp; video/animation"/>
    <n v="1.25E-3"/>
    <n v="250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s v="US"/>
    <s v="USD"/>
    <x v="50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s v="US"/>
    <s v="USD"/>
    <x v="508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s v="GB"/>
    <s v="GBP"/>
    <x v="509"/>
    <n v="1432912170"/>
    <b v="0"/>
    <n v="1"/>
    <b v="0"/>
    <s v="film &amp; video/animation"/>
    <n v="2E-3"/>
    <n v="10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s v="US"/>
    <s v="USD"/>
    <x v="510"/>
    <n v="1454213639"/>
    <b v="0"/>
    <n v="0"/>
    <b v="0"/>
    <s v="film &amp; video/animation"/>
    <n v="0"/>
    <e v="#DIV/0!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s v="US"/>
    <s v="USD"/>
    <x v="511"/>
    <n v="1362640582"/>
    <b v="0"/>
    <n v="5"/>
    <b v="0"/>
    <s v="film &amp; video/animation"/>
    <n v="0.03"/>
    <n v="30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s v="US"/>
    <s v="USD"/>
    <x v="512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s v="US"/>
    <s v="USD"/>
    <x v="513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s v="CA"/>
    <s v="CAD"/>
    <x v="514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s v="US"/>
    <s v="USD"/>
    <x v="515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x v="516"/>
    <s v="A big brother style comedy animation series starring famous seafarers"/>
    <n v="5000"/>
    <n v="0"/>
    <x v="2"/>
    <s v="GB"/>
    <s v="GBP"/>
    <x v="516"/>
    <n v="1427568080"/>
    <b v="0"/>
    <n v="0"/>
    <b v="0"/>
    <s v="film &amp; video/animation"/>
    <n v="0"/>
    <e v="#DIV/0!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s v="US"/>
    <s v="USD"/>
    <x v="517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s v="US"/>
    <s v="USD"/>
    <x v="518"/>
    <n v="1438958824"/>
    <b v="0"/>
    <n v="0"/>
    <b v="0"/>
    <s v="film &amp; video/animation"/>
    <n v="0"/>
    <e v="#DIV/0!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s v="US"/>
    <s v="USD"/>
    <x v="519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s v="GB"/>
    <s v="GBP"/>
    <x v="520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s v="US"/>
    <s v="USD"/>
    <x v="521"/>
    <n v="1475460819"/>
    <b v="0"/>
    <n v="56"/>
    <b v="1"/>
    <s v="theater/plays"/>
    <n v="1.0464"/>
    <n v="93.428571428571431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s v="US"/>
    <s v="USD"/>
    <x v="522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s v="US"/>
    <s v="USD"/>
    <x v="523"/>
    <n v="1440213076"/>
    <b v="0"/>
    <n v="84"/>
    <b v="1"/>
    <s v="theater/plays"/>
    <n v="1.206"/>
    <n v="71.785714285714292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s v="GB"/>
    <s v="GBP"/>
    <x v="524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s v="US"/>
    <s v="USD"/>
    <x v="525"/>
    <n v="1406713041"/>
    <b v="0"/>
    <n v="12"/>
    <b v="1"/>
    <s v="theater/plays"/>
    <n v="1"/>
    <n v="1000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s v="GB"/>
    <s v="GBP"/>
    <x v="526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s v="US"/>
    <s v="USD"/>
    <x v="527"/>
    <n v="1484715366"/>
    <b v="0"/>
    <n v="158"/>
    <b v="1"/>
    <s v="theater/plays"/>
    <n v="1.0085"/>
    <n v="63.829113924050631"/>
    <x v="1"/>
    <s v="plays"/>
    <x v="527"/>
    <d v="2017-02-17T16:05:00"/>
  </r>
  <r>
    <n v="528"/>
    <x v="528"/>
    <s v="A Festival Backed Production of a Full-Length Play."/>
    <n v="1150"/>
    <n v="1330"/>
    <x v="0"/>
    <s v="US"/>
    <s v="USD"/>
    <x v="528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s v="CA"/>
    <s v="CAD"/>
    <x v="529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s v="US"/>
    <s v="USD"/>
    <x v="53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s v="US"/>
    <s v="USD"/>
    <x v="531"/>
    <n v="1478050429"/>
    <b v="0"/>
    <n v="31"/>
    <b v="1"/>
    <s v="theater/plays"/>
    <n v="1"/>
    <n v="129.03225806451613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s v="US"/>
    <s v="USD"/>
    <x v="532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s v="GB"/>
    <s v="GBP"/>
    <x v="533"/>
    <n v="1461320765"/>
    <b v="0"/>
    <n v="17"/>
    <b v="1"/>
    <s v="theater/plays"/>
    <n v="1.002"/>
    <n v="117.88235294117646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s v="NO"/>
    <s v="NOK"/>
    <x v="534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s v="GB"/>
    <s v="GBP"/>
    <x v="53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s v="GB"/>
    <s v="GBP"/>
    <x v="536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s v="US"/>
    <s v="USD"/>
    <x v="537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s v="US"/>
    <s v="USD"/>
    <x v="538"/>
    <n v="1460574263"/>
    <b v="0"/>
    <n v="60"/>
    <b v="1"/>
    <s v="theater/plays"/>
    <n v="3.0242"/>
    <n v="252.0166666666666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s v="GB"/>
    <s v="GBP"/>
    <x v="539"/>
    <n v="1465866707"/>
    <b v="0"/>
    <n v="20"/>
    <b v="1"/>
    <s v="theater/plays"/>
    <n v="1.00644"/>
    <n v="25.161000000000001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s v="US"/>
    <s v="USD"/>
    <x v="540"/>
    <n v="1420486606"/>
    <b v="0"/>
    <n v="1"/>
    <b v="0"/>
    <s v="technology/web"/>
    <n v="6.666666666666667E-5"/>
    <n v="1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s v="US"/>
    <s v="USD"/>
    <x v="541"/>
    <n v="1443488834"/>
    <b v="0"/>
    <n v="1"/>
    <b v="0"/>
    <s v="technology/web"/>
    <n v="5.5555555555555558E-3"/>
    <n v="25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s v="US"/>
    <s v="USD"/>
    <x v="542"/>
    <n v="1457113316"/>
    <b v="0"/>
    <n v="1"/>
    <b v="0"/>
    <s v="technology/web"/>
    <n v="3.9999999999999998E-6"/>
    <n v="1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s v="AU"/>
    <s v="AUD"/>
    <x v="543"/>
    <n v="1412215962"/>
    <b v="0"/>
    <n v="2"/>
    <b v="0"/>
    <s v="technology/web"/>
    <n v="3.1818181818181819E-3"/>
    <n v="35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s v="US"/>
    <s v="USD"/>
    <x v="544"/>
    <n v="1465055160"/>
    <b v="0"/>
    <n v="2"/>
    <b v="0"/>
    <s v="technology/web"/>
    <n v="1.2E-2"/>
    <n v="3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s v="FR"/>
    <s v="EUR"/>
    <x v="545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s v="US"/>
    <s v="USD"/>
    <x v="546"/>
    <n v="1441209715"/>
    <b v="0"/>
    <n v="2"/>
    <b v="0"/>
    <s v="technology/web"/>
    <n v="8.6666666666666663E-4"/>
    <n v="2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s v="GB"/>
    <s v="GBP"/>
    <x v="547"/>
    <n v="1452530564"/>
    <b v="0"/>
    <n v="0"/>
    <b v="0"/>
    <s v="technology/web"/>
    <n v="0"/>
    <e v="#DIV/0!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s v="GB"/>
    <s v="GBP"/>
    <x v="548"/>
    <n v="1443562848"/>
    <b v="0"/>
    <n v="1"/>
    <b v="0"/>
    <s v="technology/web"/>
    <n v="8.9999999999999998E-4"/>
    <n v="9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s v="GB"/>
    <s v="GBP"/>
    <x v="549"/>
    <n v="1433776622"/>
    <b v="0"/>
    <n v="8"/>
    <b v="0"/>
    <s v="technology/web"/>
    <n v="2.7199999999999998E-2"/>
    <n v="8.5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s v="CA"/>
    <s v="CAD"/>
    <x v="550"/>
    <n v="1484756245"/>
    <b v="0"/>
    <n v="4"/>
    <b v="0"/>
    <s v="technology/web"/>
    <n v="7.0000000000000001E-3"/>
    <n v="8.75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s v="US"/>
    <s v="USD"/>
    <x v="551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s v="CA"/>
    <s v="CAD"/>
    <x v="552"/>
    <n v="1447166896"/>
    <b v="0"/>
    <n v="0"/>
    <b v="0"/>
    <s v="technology/web"/>
    <n v="0"/>
    <e v="#DIV/0!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s v="US"/>
    <s v="USD"/>
    <x v="553"/>
    <n v="1413393391"/>
    <b v="0"/>
    <n v="6"/>
    <b v="0"/>
    <s v="technology/web"/>
    <n v="4.9199999999999999E-3"/>
    <n v="20.5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s v="US"/>
    <s v="USD"/>
    <x v="554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s v="GB"/>
    <s v="GBP"/>
    <x v="555"/>
    <n v="1463128143"/>
    <b v="0"/>
    <n v="0"/>
    <b v="0"/>
    <s v="technology/web"/>
    <n v="0"/>
    <e v="#DIV/0!"/>
    <x v="2"/>
    <s v="web"/>
    <x v="555"/>
    <d v="2016-06-12T08:29:03"/>
  </r>
  <r>
    <n v="556"/>
    <x v="556"/>
    <s v="An educational platform for learning Unified English Braille Code"/>
    <n v="8000"/>
    <n v="200"/>
    <x v="2"/>
    <s v="US"/>
    <s v="USD"/>
    <x v="556"/>
    <n v="1449520717"/>
    <b v="0"/>
    <n v="1"/>
    <b v="0"/>
    <s v="technology/web"/>
    <n v="2.5000000000000001E-2"/>
    <n v="200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s v="DE"/>
    <s v="EUR"/>
    <x v="557"/>
    <n v="1478126203"/>
    <b v="0"/>
    <n v="20"/>
    <b v="0"/>
    <s v="technology/web"/>
    <n v="9.1066666666666674E-3"/>
    <n v="68.3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s v="US"/>
    <s v="USD"/>
    <x v="558"/>
    <n v="1424639505"/>
    <b v="0"/>
    <n v="0"/>
    <b v="0"/>
    <s v="technology/web"/>
    <n v="0"/>
    <e v="#DIV/0!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s v="US"/>
    <s v="USD"/>
    <x v="559"/>
    <n v="1447397260"/>
    <b v="0"/>
    <n v="1"/>
    <b v="0"/>
    <s v="technology/web"/>
    <n v="2.0833333333333335E-4"/>
    <n v="50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s v="CA"/>
    <s v="CAD"/>
    <x v="560"/>
    <n v="1416249045"/>
    <b v="0"/>
    <n v="3"/>
    <b v="0"/>
    <s v="technology/web"/>
    <n v="1.2E-4"/>
    <n v="4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s v="US"/>
    <s v="USD"/>
    <x v="561"/>
    <n v="1442850513"/>
    <b v="0"/>
    <n v="2"/>
    <b v="0"/>
    <s v="technology/web"/>
    <n v="3.6666666666666666E-3"/>
    <n v="27.5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s v="NL"/>
    <s v="EUR"/>
    <x v="562"/>
    <n v="1479460815"/>
    <b v="0"/>
    <n v="0"/>
    <b v="0"/>
    <s v="technology/web"/>
    <n v="0"/>
    <e v="#DIV/0!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s v="AU"/>
    <s v="AUD"/>
    <x v="563"/>
    <n v="1421545247"/>
    <b v="0"/>
    <n v="2"/>
    <b v="0"/>
    <s v="technology/web"/>
    <n v="9.0666666666666662E-4"/>
    <n v="34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s v="FR"/>
    <s v="EUR"/>
    <x v="564"/>
    <n v="1455230275"/>
    <b v="0"/>
    <n v="1"/>
    <b v="0"/>
    <s v="technology/web"/>
    <n v="5.5555555555555558E-5"/>
    <n v="1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s v="GB"/>
    <s v="GBP"/>
    <x v="565"/>
    <n v="1433962249"/>
    <b v="0"/>
    <n v="0"/>
    <b v="0"/>
    <s v="technology/web"/>
    <n v="0"/>
    <e v="#DIV/0!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s v="US"/>
    <s v="USD"/>
    <x v="566"/>
    <n v="1465921533"/>
    <b v="0"/>
    <n v="1"/>
    <b v="0"/>
    <s v="technology/web"/>
    <n v="2.0000000000000001E-4"/>
    <n v="1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s v="US"/>
    <s v="USD"/>
    <x v="567"/>
    <n v="1417551194"/>
    <b v="0"/>
    <n v="0"/>
    <b v="0"/>
    <s v="technology/web"/>
    <n v="0"/>
    <e v="#DIV/0!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s v="NZ"/>
    <s v="NZD"/>
    <x v="568"/>
    <n v="1449785223"/>
    <b v="0"/>
    <n v="5"/>
    <b v="0"/>
    <s v="technology/web"/>
    <n v="0.01"/>
    <n v="49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s v="CA"/>
    <s v="CAD"/>
    <x v="569"/>
    <n v="1449087612"/>
    <b v="0"/>
    <n v="1"/>
    <b v="0"/>
    <s v="technology/web"/>
    <n v="8.0000000000000002E-3"/>
    <n v="20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s v="US"/>
    <s v="USD"/>
    <x v="570"/>
    <n v="1453230569"/>
    <b v="0"/>
    <n v="1"/>
    <b v="0"/>
    <s v="technology/web"/>
    <n v="1.6705882352941177E-3"/>
    <n v="142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s v="US"/>
    <s v="USD"/>
    <x v="571"/>
    <n v="1436297723"/>
    <b v="0"/>
    <n v="2"/>
    <b v="0"/>
    <s v="technology/web"/>
    <n v="4.2399999999999998E-3"/>
    <n v="53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s v="US"/>
    <s v="USD"/>
    <x v="572"/>
    <n v="1444065088"/>
    <b v="0"/>
    <n v="0"/>
    <b v="0"/>
    <s v="technology/web"/>
    <n v="0"/>
    <e v="#DIV/0!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s v="US"/>
    <s v="USD"/>
    <x v="573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s v="GB"/>
    <s v="GBP"/>
    <x v="574"/>
    <n v="1474281507"/>
    <b v="0"/>
    <n v="4"/>
    <b v="0"/>
    <s v="technology/web"/>
    <n v="7.1556350626118068E-3"/>
    <n v="20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s v="DE"/>
    <s v="EUR"/>
    <x v="575"/>
    <n v="1431621443"/>
    <b v="0"/>
    <n v="4"/>
    <b v="0"/>
    <s v="technology/web"/>
    <n v="4.3166666666666666E-3"/>
    <n v="64.7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s v="US"/>
    <s v="USD"/>
    <x v="576"/>
    <n v="1422357552"/>
    <b v="0"/>
    <n v="1"/>
    <b v="0"/>
    <s v="technology/web"/>
    <n v="1.2500000000000001E-5"/>
    <n v="1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s v="US"/>
    <s v="USD"/>
    <x v="577"/>
    <n v="1458569302"/>
    <b v="0"/>
    <n v="1"/>
    <b v="0"/>
    <s v="technology/web"/>
    <n v="2E-3"/>
    <n v="10"/>
    <x v="2"/>
    <s v="web"/>
    <x v="577"/>
    <d v="2016-05-20T14:08:22"/>
  </r>
  <r>
    <n v="578"/>
    <x v="578"/>
    <s v="weBuy trade built on technology and Crowd Sourced Power"/>
    <n v="125000"/>
    <n v="14"/>
    <x v="2"/>
    <s v="GB"/>
    <s v="GBP"/>
    <x v="578"/>
    <n v="1439560393"/>
    <b v="0"/>
    <n v="7"/>
    <b v="0"/>
    <s v="technology/web"/>
    <n v="1.12E-4"/>
    <n v="2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s v="US"/>
    <s v="USD"/>
    <x v="579"/>
    <n v="1416947223"/>
    <b v="0"/>
    <n v="5"/>
    <b v="0"/>
    <s v="technology/web"/>
    <n v="1.4583333333333334E-2"/>
    <n v="35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s v="US"/>
    <s v="USD"/>
    <x v="580"/>
    <n v="1471988867"/>
    <b v="0"/>
    <n v="1"/>
    <b v="0"/>
    <s v="technology/web"/>
    <n v="3.3333333333333332E-4"/>
    <n v="1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s v="US"/>
    <s v="USD"/>
    <x v="581"/>
    <n v="1435882704"/>
    <b v="0"/>
    <n v="0"/>
    <b v="0"/>
    <s v="technology/web"/>
    <n v="0"/>
    <e v="#DIV/0!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s v="US"/>
    <s v="USD"/>
    <x v="582"/>
    <n v="1424454319"/>
    <b v="0"/>
    <n v="0"/>
    <b v="0"/>
    <s v="technology/web"/>
    <n v="0"/>
    <e v="#DIV/0!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s v="US"/>
    <s v="USD"/>
    <x v="583"/>
    <n v="1424212287"/>
    <b v="0"/>
    <n v="1"/>
    <b v="0"/>
    <s v="technology/web"/>
    <n v="1.1111111111111112E-4"/>
    <n v="1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s v="US"/>
    <s v="USD"/>
    <x v="584"/>
    <n v="1423933916"/>
    <b v="0"/>
    <n v="2"/>
    <b v="0"/>
    <s v="technology/web"/>
    <n v="0.01"/>
    <n v="5"/>
    <x v="2"/>
    <s v="web"/>
    <x v="584"/>
    <d v="2015-03-16T16:11:56"/>
  </r>
  <r>
    <n v="585"/>
    <x v="585"/>
    <s v="SAVE UP TO 40% WHEN YOU SPEND!_x000a__x000a_PRE-ORDER YOUR LINK CARD TODAY"/>
    <n v="9000"/>
    <n v="0"/>
    <x v="2"/>
    <s v="GB"/>
    <s v="GBP"/>
    <x v="585"/>
    <n v="1444123377"/>
    <b v="0"/>
    <n v="0"/>
    <b v="0"/>
    <s v="technology/web"/>
    <n v="0"/>
    <e v="#DIV/0!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s v="US"/>
    <s v="USD"/>
    <x v="586"/>
    <n v="1421440207"/>
    <b v="0"/>
    <n v="4"/>
    <b v="0"/>
    <s v="technology/web"/>
    <n v="5.5999999999999999E-3"/>
    <n v="14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s v="CA"/>
    <s v="CAD"/>
    <x v="587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s v="IT"/>
    <s v="EUR"/>
    <x v="588"/>
    <n v="1474223286"/>
    <b v="0"/>
    <n v="2"/>
    <b v="0"/>
    <s v="technology/web"/>
    <n v="3.3444444444444443E-2"/>
    <n v="150.5"/>
    <x v="2"/>
    <s v="web"/>
    <x v="588"/>
    <d v="2016-11-17T19:28:06"/>
  </r>
  <r>
    <n v="589"/>
    <x v="589"/>
    <s v="Services closer than you think..."/>
    <n v="7500"/>
    <n v="1"/>
    <x v="2"/>
    <s v="US"/>
    <s v="USD"/>
    <x v="589"/>
    <n v="1435070699"/>
    <b v="0"/>
    <n v="1"/>
    <b v="0"/>
    <s v="technology/web"/>
    <n v="1.3333333333333334E-4"/>
    <n v="1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s v="GB"/>
    <s v="GBP"/>
    <x v="59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s v="US"/>
    <s v="USD"/>
    <x v="591"/>
    <n v="1434978130"/>
    <b v="0"/>
    <n v="2"/>
    <b v="0"/>
    <s v="technology/web"/>
    <n v="6.0999999999999997E-4"/>
    <n v="30.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s v="US"/>
    <s v="USD"/>
    <x v="592"/>
    <n v="1414992860"/>
    <b v="0"/>
    <n v="1"/>
    <b v="0"/>
    <s v="technology/web"/>
    <n v="3.3333333333333333E-2"/>
    <n v="250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s v="GB"/>
    <s v="GBP"/>
    <x v="593"/>
    <n v="1425744945"/>
    <b v="0"/>
    <n v="7"/>
    <b v="0"/>
    <s v="technology/web"/>
    <n v="0.23"/>
    <n v="16.428571428571427"/>
    <x v="2"/>
    <s v="web"/>
    <x v="593"/>
    <d v="2015-04-06T15:15:45"/>
  </r>
  <r>
    <n v="594"/>
    <x v="594"/>
    <s v="Creating a fitness site that will change the fitness game forever!"/>
    <n v="25000"/>
    <n v="26"/>
    <x v="2"/>
    <s v="US"/>
    <s v="USD"/>
    <x v="594"/>
    <n v="1458240206"/>
    <b v="0"/>
    <n v="2"/>
    <b v="0"/>
    <s v="technology/web"/>
    <n v="1.0399999999999999E-3"/>
    <n v="13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s v="US"/>
    <s v="USD"/>
    <x v="595"/>
    <n v="1426815638"/>
    <b v="0"/>
    <n v="8"/>
    <b v="0"/>
    <s v="technology/web"/>
    <n v="4.2599999999999999E-3"/>
    <n v="53.25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s v="US"/>
    <s v="USD"/>
    <x v="596"/>
    <n v="1475530292"/>
    <b v="0"/>
    <n v="2"/>
    <b v="0"/>
    <s v="technology/web"/>
    <n v="2.9999999999999997E-4"/>
    <n v="3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s v="US"/>
    <s v="USD"/>
    <x v="597"/>
    <n v="1466787335"/>
    <b v="0"/>
    <n v="2"/>
    <b v="0"/>
    <s v="technology/web"/>
    <n v="2.6666666666666666E-3"/>
    <n v="1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s v="US"/>
    <s v="USD"/>
    <x v="598"/>
    <n v="1415145781"/>
    <b v="0"/>
    <n v="7"/>
    <b v="0"/>
    <s v="technology/web"/>
    <n v="0.34"/>
    <n v="121.42857142857143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s v="US"/>
    <s v="USD"/>
    <x v="599"/>
    <n v="1423769402"/>
    <b v="0"/>
    <n v="2"/>
    <b v="0"/>
    <s v="technology/web"/>
    <n v="6.2E-4"/>
    <n v="15.5"/>
    <x v="2"/>
    <s v="web"/>
    <x v="599"/>
    <d v="2015-03-08T15:16:00"/>
  </r>
  <r>
    <n v="600"/>
    <x v="600"/>
    <s v="Science Technology Engineering and Math + youth = a brighter tomorrow."/>
    <n v="5000"/>
    <n v="100"/>
    <x v="1"/>
    <s v="US"/>
    <s v="USD"/>
    <x v="600"/>
    <n v="1426014562"/>
    <b v="0"/>
    <n v="1"/>
    <b v="0"/>
    <s v="technology/web"/>
    <n v="0.02"/>
    <n v="100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s v="CA"/>
    <s v="CAD"/>
    <x v="601"/>
    <n v="1417034139"/>
    <b v="0"/>
    <n v="6"/>
    <b v="0"/>
    <s v="technology/web"/>
    <n v="1.4E-2"/>
    <n v="23.333333333333332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s v="US"/>
    <s v="USD"/>
    <x v="602"/>
    <n v="1432062215"/>
    <b v="0"/>
    <n v="0"/>
    <b v="0"/>
    <s v="technology/web"/>
    <n v="0"/>
    <e v="#DIV/0!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s v="US"/>
    <s v="USD"/>
    <x v="60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s v="US"/>
    <s v="USD"/>
    <x v="604"/>
    <n v="1406595056"/>
    <b v="0"/>
    <n v="0"/>
    <b v="0"/>
    <s v="technology/web"/>
    <n v="0"/>
    <e v="#DIV/0!"/>
    <x v="2"/>
    <s v="web"/>
    <x v="604"/>
    <d v="2014-08-28T00:50:56"/>
  </r>
  <r>
    <n v="605"/>
    <x v="605"/>
    <s v="An iPad support care package for your parents / seniors."/>
    <n v="5000"/>
    <n v="131"/>
    <x v="1"/>
    <s v="US"/>
    <s v="USD"/>
    <x v="605"/>
    <n v="1436430908"/>
    <b v="0"/>
    <n v="8"/>
    <b v="0"/>
    <s v="technology/web"/>
    <n v="2.6200000000000001E-2"/>
    <n v="16.37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s v="NL"/>
    <s v="EUR"/>
    <x v="606"/>
    <n v="1428507409"/>
    <b v="0"/>
    <n v="1"/>
    <b v="0"/>
    <s v="technology/web"/>
    <n v="2E-3"/>
    <n v="10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s v="US"/>
    <s v="USD"/>
    <x v="607"/>
    <n v="1445629736"/>
    <b v="0"/>
    <n v="0"/>
    <b v="0"/>
    <s v="technology/web"/>
    <n v="0"/>
    <e v="#DIV/0!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s v="US"/>
    <s v="USD"/>
    <x v="608"/>
    <n v="1431813980"/>
    <b v="0"/>
    <n v="5"/>
    <b v="0"/>
    <s v="technology/web"/>
    <n v="9.7400000000000004E-3"/>
    <n v="292.2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s v="GB"/>
    <s v="GBP"/>
    <x v="609"/>
    <n v="1446166144"/>
    <b v="0"/>
    <n v="1"/>
    <b v="0"/>
    <s v="technology/web"/>
    <n v="6.41025641025641E-3"/>
    <n v="5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s v="US"/>
    <s v="USD"/>
    <x v="610"/>
    <n v="1427140586"/>
    <b v="0"/>
    <n v="0"/>
    <b v="0"/>
    <s v="technology/web"/>
    <n v="0"/>
    <e v="#DIV/0!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s v="FR"/>
    <s v="EUR"/>
    <x v="611"/>
    <n v="1448026037"/>
    <b v="0"/>
    <n v="0"/>
    <b v="0"/>
    <s v="technology/web"/>
    <n v="0"/>
    <e v="#DIV/0!"/>
    <x v="2"/>
    <s v="web"/>
    <x v="611"/>
    <d v="2016-01-19T13:27:17"/>
  </r>
  <r>
    <n v="612"/>
    <x v="612"/>
    <s v="A Fast and Reliable new Web platform to stream videos from Internet"/>
    <n v="10000"/>
    <n v="0"/>
    <x v="1"/>
    <s v="IT"/>
    <s v="EUR"/>
    <x v="612"/>
    <n v="1470185146"/>
    <b v="0"/>
    <n v="0"/>
    <b v="0"/>
    <s v="technology/web"/>
    <n v="0"/>
    <e v="#DIV/0!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s v="US"/>
    <s v="USD"/>
    <x v="613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s v="US"/>
    <s v="USD"/>
    <x v="614"/>
    <n v="1464139740"/>
    <b v="0"/>
    <n v="0"/>
    <b v="0"/>
    <s v="technology/web"/>
    <n v="0"/>
    <e v="#DIV/0!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s v="NZ"/>
    <s v="NZD"/>
    <x v="615"/>
    <n v="1440557759"/>
    <b v="0"/>
    <n v="0"/>
    <b v="0"/>
    <s v="technology/web"/>
    <n v="0"/>
    <e v="#DIV/0!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s v="FR"/>
    <s v="EUR"/>
    <x v="616"/>
    <n v="1485421307"/>
    <b v="0"/>
    <n v="0"/>
    <b v="0"/>
    <s v="technology/web"/>
    <n v="0"/>
    <e v="#DIV/0!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s v="GB"/>
    <s v="GBP"/>
    <x v="617"/>
    <n v="1427184843"/>
    <b v="0"/>
    <n v="3"/>
    <b v="0"/>
    <s v="technology/web"/>
    <n v="0.03"/>
    <n v="20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s v="US"/>
    <s v="USD"/>
    <x v="618"/>
    <n v="1447097203"/>
    <b v="0"/>
    <n v="0"/>
    <b v="0"/>
    <s v="technology/web"/>
    <n v="0"/>
    <e v="#DIV/0!"/>
    <x v="2"/>
    <s v="web"/>
    <x v="618"/>
    <d v="2015-12-09T19:26:43"/>
  </r>
  <r>
    <n v="619"/>
    <x v="619"/>
    <s v="Big Data Sets for researchers interested in improving the quality of life."/>
    <n v="2500000"/>
    <n v="1"/>
    <x v="1"/>
    <s v="US"/>
    <s v="USD"/>
    <x v="619"/>
    <n v="1411745790"/>
    <b v="0"/>
    <n v="1"/>
    <b v="0"/>
    <s v="technology/web"/>
    <n v="3.9999999999999998E-7"/>
    <n v="1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s v="CA"/>
    <s v="CAD"/>
    <x v="620"/>
    <n v="1405098738"/>
    <b v="0"/>
    <n v="1"/>
    <b v="0"/>
    <s v="technology/web"/>
    <n v="0.01"/>
    <n v="30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s v="US"/>
    <s v="USD"/>
    <x v="621"/>
    <n v="1465342937"/>
    <b v="0"/>
    <n v="3"/>
    <b v="0"/>
    <s v="technology/web"/>
    <n v="1.044E-2"/>
    <n v="87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s v="US"/>
    <s v="USD"/>
    <x v="622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s v="AU"/>
    <s v="AUD"/>
    <x v="623"/>
    <n v="1430179997"/>
    <b v="0"/>
    <n v="0"/>
    <b v="0"/>
    <s v="technology/web"/>
    <n v="0"/>
    <e v="#DIV/0!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s v="US"/>
    <s v="USD"/>
    <x v="624"/>
    <n v="1429055041"/>
    <b v="0"/>
    <n v="0"/>
    <b v="0"/>
    <s v="technology/web"/>
    <n v="0"/>
    <e v="#DIV/0!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s v="CA"/>
    <s v="CAD"/>
    <x v="625"/>
    <n v="1487971777"/>
    <b v="0"/>
    <n v="0"/>
    <b v="0"/>
    <s v="technology/web"/>
    <n v="0"/>
    <e v="#DIV/0!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s v="US"/>
    <s v="USD"/>
    <x v="626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s v="SE"/>
    <s v="SEK"/>
    <x v="627"/>
    <n v="1452842511"/>
    <b v="0"/>
    <n v="1"/>
    <b v="0"/>
    <s v="technology/web"/>
    <n v="2.0000000000000001E-4"/>
    <n v="90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s v="US"/>
    <s v="USD"/>
    <x v="628"/>
    <n v="1402677457"/>
    <b v="0"/>
    <n v="0"/>
    <b v="0"/>
    <s v="technology/web"/>
    <n v="0"/>
    <e v="#DIV/0!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s v="AU"/>
    <s v="AUD"/>
    <x v="629"/>
    <n v="1460647108"/>
    <b v="0"/>
    <n v="3"/>
    <b v="0"/>
    <s v="technology/web"/>
    <n v="1.75E-3"/>
    <n v="116.66666666666667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s v="US"/>
    <s v="USD"/>
    <x v="630"/>
    <n v="1438959121"/>
    <b v="0"/>
    <n v="1"/>
    <b v="0"/>
    <s v="technology/web"/>
    <n v="8.3340278356529708E-4"/>
    <n v="10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s v="CA"/>
    <s v="CAD"/>
    <x v="631"/>
    <n v="1461954729"/>
    <b v="0"/>
    <n v="9"/>
    <b v="0"/>
    <s v="technology/web"/>
    <n v="1.38E-2"/>
    <n v="76.666666666666671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s v="NL"/>
    <s v="EUR"/>
    <x v="632"/>
    <n v="1445874565"/>
    <b v="0"/>
    <n v="0"/>
    <b v="0"/>
    <s v="technology/web"/>
    <n v="0"/>
    <e v="#DIV/0!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s v="US"/>
    <s v="USD"/>
    <x v="633"/>
    <n v="1463469062"/>
    <b v="0"/>
    <n v="25"/>
    <b v="0"/>
    <s v="technology/web"/>
    <n v="0.1245"/>
    <n v="49.8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s v="US"/>
    <s v="USD"/>
    <x v="634"/>
    <n v="1422397029"/>
    <b v="0"/>
    <n v="1"/>
    <b v="0"/>
    <s v="technology/web"/>
    <n v="2.0000000000000001E-4"/>
    <n v="1"/>
    <x v="2"/>
    <s v="web"/>
    <x v="634"/>
    <d v="2015-02-26T22:17:09"/>
  </r>
  <r>
    <n v="635"/>
    <x v="635"/>
    <s v="Network used for building technology development teams."/>
    <n v="25000"/>
    <n v="2"/>
    <x v="1"/>
    <s v="US"/>
    <s v="USD"/>
    <x v="635"/>
    <n v="1426212762"/>
    <b v="0"/>
    <n v="1"/>
    <b v="0"/>
    <s v="technology/web"/>
    <n v="8.0000000000000007E-5"/>
    <n v="2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s v="GB"/>
    <s v="GBP"/>
    <x v="636"/>
    <n v="1430996150"/>
    <b v="0"/>
    <n v="1"/>
    <b v="0"/>
    <s v="technology/web"/>
    <n v="2E-3"/>
    <n v="4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s v="GB"/>
    <s v="GBP"/>
    <x v="637"/>
    <n v="1485558318"/>
    <b v="0"/>
    <n v="0"/>
    <b v="0"/>
    <s v="technology/web"/>
    <n v="0"/>
    <e v="#DIV/0!"/>
    <x v="2"/>
    <s v="web"/>
    <x v="637"/>
    <d v="2017-02-25T23:04:00"/>
  </r>
  <r>
    <n v="638"/>
    <x v="638"/>
    <s v="O0"/>
    <n v="200000"/>
    <n v="18"/>
    <x v="1"/>
    <s v="DE"/>
    <s v="EUR"/>
    <x v="638"/>
    <n v="1485267262"/>
    <b v="0"/>
    <n v="6"/>
    <b v="0"/>
    <s v="technology/web"/>
    <n v="9.0000000000000006E-5"/>
    <n v="3"/>
    <x v="2"/>
    <s v="web"/>
    <x v="638"/>
    <d v="2017-03-25T13:14:22"/>
  </r>
  <r>
    <n v="639"/>
    <x v="639"/>
    <s v="Development of a Safe and Educational Social Media site for kids."/>
    <n v="1000000"/>
    <n v="1"/>
    <x v="1"/>
    <s v="US"/>
    <s v="USD"/>
    <x v="639"/>
    <n v="1408024795"/>
    <b v="0"/>
    <n v="1"/>
    <b v="0"/>
    <s v="technology/web"/>
    <n v="9.9999999999999995E-7"/>
    <n v="1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s v="FR"/>
    <s v="EUR"/>
    <x v="64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s v="US"/>
    <s v="USD"/>
    <x v="641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s v="DE"/>
    <s v="EUR"/>
    <x v="642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s v="US"/>
    <s v="USD"/>
    <x v="643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s v="US"/>
    <s v="USD"/>
    <x v="644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x v="645"/>
    <s v="Ever wanted to own something made out of carbon fiber? Now you can!"/>
    <n v="2000"/>
    <n v="5574"/>
    <x v="0"/>
    <s v="US"/>
    <s v="USD"/>
    <x v="645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s v="US"/>
    <s v="USD"/>
    <x v="646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s v="CA"/>
    <s v="CAD"/>
    <x v="647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x v="648"/>
    <s v="Get ready for the next product that you canâ€™t live without"/>
    <n v="35000"/>
    <n v="44388"/>
    <x v="0"/>
    <s v="US"/>
    <s v="USD"/>
    <x v="64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s v="US"/>
    <s v="USD"/>
    <x v="649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s v="US"/>
    <s v="USD"/>
    <x v="650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s v="US"/>
    <s v="USD"/>
    <x v="65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s v="US"/>
    <s v="USD"/>
    <x v="652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s v="US"/>
    <s v="USD"/>
    <x v="653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s v="US"/>
    <s v="USD"/>
    <x v="654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s v="US"/>
    <s v="USD"/>
    <x v="655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s v="US"/>
    <s v="USD"/>
    <x v="656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s v="US"/>
    <s v="USD"/>
    <x v="657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s v="US"/>
    <s v="USD"/>
    <x v="658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x v="659"/>
    <s v="Sync up your lifestyle"/>
    <n v="3000"/>
    <n v="3017"/>
    <x v="0"/>
    <s v="US"/>
    <s v="USD"/>
    <x v="659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s v="US"/>
    <s v="USD"/>
    <x v="660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s v="US"/>
    <s v="USD"/>
    <x v="661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s v="US"/>
    <s v="USD"/>
    <x v="662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s v="DK"/>
    <s v="DKK"/>
    <x v="663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s v="US"/>
    <s v="USD"/>
    <x v="664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s v="US"/>
    <s v="USD"/>
    <x v="665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s v="US"/>
    <s v="USD"/>
    <x v="666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s v="IT"/>
    <s v="EUR"/>
    <x v="667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s v="US"/>
    <s v="USD"/>
    <x v="668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s v="SE"/>
    <s v="SEK"/>
    <x v="669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s v="IT"/>
    <s v="EUR"/>
    <x v="67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s v="US"/>
    <s v="USD"/>
    <x v="671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s v="US"/>
    <s v="USD"/>
    <x v="672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s v="US"/>
    <s v="USD"/>
    <x v="673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s v="US"/>
    <s v="USD"/>
    <x v="674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s v="US"/>
    <s v="USD"/>
    <x v="675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s v="CA"/>
    <s v="CAD"/>
    <x v="676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s v="IT"/>
    <s v="EUR"/>
    <x v="677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s v="US"/>
    <s v="USD"/>
    <x v="67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s v="US"/>
    <s v="USD"/>
    <x v="67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s v="US"/>
    <s v="USD"/>
    <x v="680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s v="US"/>
    <s v="USD"/>
    <x v="681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s v="US"/>
    <s v="USD"/>
    <x v="682"/>
    <n v="1486923722"/>
    <b v="0"/>
    <n v="4"/>
    <b v="0"/>
    <s v="technology/wearables"/>
    <n v="1.06E-3"/>
    <n v="13.25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s v="US"/>
    <s v="USD"/>
    <x v="683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x v="684"/>
    <s v="Arcus gives your fingers super powers."/>
    <n v="320000"/>
    <n v="23948"/>
    <x v="2"/>
    <s v="US"/>
    <s v="USD"/>
    <x v="684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s v="US"/>
    <s v="USD"/>
    <x v="685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s v="IT"/>
    <s v="EUR"/>
    <x v="686"/>
    <n v="1436026170"/>
    <b v="0"/>
    <n v="0"/>
    <b v="0"/>
    <s v="technology/wearables"/>
    <n v="0"/>
    <e v="#DIV/0!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s v="MX"/>
    <s v="MXN"/>
    <x v="687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s v="US"/>
    <s v="USD"/>
    <x v="688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s v="US"/>
    <s v="USD"/>
    <x v="689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s v="US"/>
    <s v="USD"/>
    <x v="69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s v="US"/>
    <s v="USD"/>
    <x v="691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s v="GB"/>
    <s v="GBP"/>
    <x v="692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s v="US"/>
    <s v="USD"/>
    <x v="693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s v="US"/>
    <s v="USD"/>
    <x v="694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s v="US"/>
    <s v="USD"/>
    <x v="695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s v="NL"/>
    <s v="EUR"/>
    <x v="696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s v="DE"/>
    <s v="EUR"/>
    <x v="697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s v="US"/>
    <s v="USD"/>
    <x v="698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s v="US"/>
    <s v="USD"/>
    <x v="699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s v="ES"/>
    <s v="EUR"/>
    <x v="700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s v="GB"/>
    <s v="GBP"/>
    <x v="701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s v="US"/>
    <s v="USD"/>
    <x v="702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s v="US"/>
    <s v="USD"/>
    <x v="703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s v="CA"/>
    <s v="CAD"/>
    <x v="704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x v="705"/>
    <s v="The closest thing ever to the Holy Grail of wearables technology"/>
    <n v="100000"/>
    <n v="977"/>
    <x v="2"/>
    <s v="NL"/>
    <s v="EUR"/>
    <x v="705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s v="ES"/>
    <s v="EUR"/>
    <x v="706"/>
    <n v="1478130783"/>
    <b v="0"/>
    <n v="0"/>
    <b v="0"/>
    <s v="technology/wearables"/>
    <n v="0"/>
    <e v="#DIV/0!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s v="GB"/>
    <s v="GBP"/>
    <x v="70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s v="GB"/>
    <s v="GBP"/>
    <x v="708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s v="US"/>
    <s v="USD"/>
    <x v="70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s v="CA"/>
    <s v="CAD"/>
    <x v="710"/>
    <n v="1405640302"/>
    <b v="0"/>
    <n v="0"/>
    <b v="0"/>
    <s v="technology/wearables"/>
    <n v="0"/>
    <e v="#DIV/0!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s v="NL"/>
    <s v="EUR"/>
    <x v="711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s v="US"/>
    <s v="USD"/>
    <x v="71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s v="IT"/>
    <s v="EUR"/>
    <x v="713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s v="US"/>
    <s v="USD"/>
    <x v="714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s v="US"/>
    <s v="USD"/>
    <x v="715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s v="US"/>
    <s v="USD"/>
    <x v="716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x v="717"/>
    <s v="Cool air flowing under clothing keeps you cool."/>
    <n v="100000"/>
    <n v="305"/>
    <x v="2"/>
    <s v="US"/>
    <s v="USD"/>
    <x v="717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s v="US"/>
    <s v="USD"/>
    <x v="718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s v="US"/>
    <s v="USD"/>
    <x v="719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s v="US"/>
    <s v="USD"/>
    <x v="720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s v="US"/>
    <s v="USD"/>
    <x v="721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s v="US"/>
    <s v="USD"/>
    <x v="722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s v="US"/>
    <s v="USD"/>
    <x v="723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s v="US"/>
    <s v="USD"/>
    <x v="724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s v="US"/>
    <s v="USD"/>
    <x v="725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s v="US"/>
    <s v="USD"/>
    <x v="726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s v="US"/>
    <s v="USD"/>
    <x v="727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s v="US"/>
    <s v="USD"/>
    <x v="728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s v="US"/>
    <s v="USD"/>
    <x v="729"/>
    <n v="1342844861"/>
    <b v="0"/>
    <n v="120"/>
    <b v="1"/>
    <s v="publishing/nonfiction"/>
    <n v="1.3065"/>
    <n v="43.55"/>
    <x v="3"/>
    <s v="nonfiction"/>
    <x v="729"/>
    <d v="2012-09-19T04:27:41"/>
  </r>
  <r>
    <n v="730"/>
    <x v="730"/>
    <s v="A Massive but Cheerful Online Digital Archive of Surfing"/>
    <n v="20000"/>
    <n v="26438"/>
    <x v="0"/>
    <s v="US"/>
    <s v="USD"/>
    <x v="730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s v="US"/>
    <s v="USD"/>
    <x v="731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s v="GB"/>
    <s v="GBP"/>
    <x v="732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s v="GB"/>
    <s v="GBP"/>
    <x v="733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s v="CA"/>
    <s v="CAD"/>
    <x v="734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s v="US"/>
    <s v="USD"/>
    <x v="735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s v="US"/>
    <s v="USD"/>
    <x v="736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s v="US"/>
    <s v="USD"/>
    <x v="737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s v="US"/>
    <s v="USD"/>
    <x v="738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s v="US"/>
    <s v="USD"/>
    <x v="73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s v="US"/>
    <s v="USD"/>
    <x v="740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x v="741"/>
    <s v="A revolutionary digital mapping project of the Vilna Ghetto"/>
    <n v="13000"/>
    <n v="13293.8"/>
    <x v="0"/>
    <s v="US"/>
    <s v="USD"/>
    <x v="741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s v="US"/>
    <s v="USD"/>
    <x v="74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s v="US"/>
    <s v="USD"/>
    <x v="743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s v="US"/>
    <s v="USD"/>
    <x v="744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s v="US"/>
    <s v="USD"/>
    <x v="7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x v="746"/>
    <s v="This is a book of letters. Letters to our body parts."/>
    <n v="2987"/>
    <n v="3318"/>
    <x v="0"/>
    <s v="US"/>
    <s v="USD"/>
    <x v="746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s v="NL"/>
    <s v="EUR"/>
    <x v="747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s v="US"/>
    <s v="USD"/>
    <x v="748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s v="US"/>
    <s v="USD"/>
    <x v="749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s v="US"/>
    <s v="USD"/>
    <x v="750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s v="US"/>
    <s v="USD"/>
    <x v="751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s v="AU"/>
    <s v="AUD"/>
    <x v="752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s v="US"/>
    <s v="USD"/>
    <x v="753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s v="US"/>
    <s v="USD"/>
    <x v="754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s v="US"/>
    <s v="USD"/>
    <x v="755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s v="US"/>
    <s v="USD"/>
    <x v="756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s v="US"/>
    <s v="USD"/>
    <x v="757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s v="US"/>
    <s v="USD"/>
    <x v="75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s v="GB"/>
    <s v="GBP"/>
    <x v="75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s v="US"/>
    <s v="USD"/>
    <x v="760"/>
    <n v="1477592413"/>
    <b v="0"/>
    <n v="0"/>
    <b v="0"/>
    <s v="publishing/fiction"/>
    <n v="0"/>
    <e v="#DIV/0!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s v="US"/>
    <s v="USD"/>
    <x v="761"/>
    <n v="1388772126"/>
    <b v="0"/>
    <n v="6"/>
    <b v="0"/>
    <s v="publishing/fiction"/>
    <n v="4.7E-2"/>
    <n v="39.166666666666664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s v="MX"/>
    <s v="MXN"/>
    <x v="762"/>
    <n v="1479328570"/>
    <b v="0"/>
    <n v="0"/>
    <b v="0"/>
    <s v="publishing/fiction"/>
    <n v="0"/>
    <e v="#DIV/0!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s v="GB"/>
    <s v="GBP"/>
    <x v="763"/>
    <n v="1373971408"/>
    <b v="0"/>
    <n v="1"/>
    <b v="0"/>
    <s v="publishing/fiction"/>
    <n v="1.1655011655011655E-3"/>
    <n v="5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s v="US"/>
    <s v="USD"/>
    <x v="764"/>
    <n v="1439266161"/>
    <b v="0"/>
    <n v="0"/>
    <b v="0"/>
    <s v="publishing/fiction"/>
    <n v="0"/>
    <e v="#DIV/0!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s v="US"/>
    <s v="USD"/>
    <x v="765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s v="CA"/>
    <s v="CAD"/>
    <x v="766"/>
    <n v="1421520483"/>
    <b v="0"/>
    <n v="0"/>
    <b v="0"/>
    <s v="publishing/fiction"/>
    <n v="0"/>
    <e v="#DIV/0!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s v="US"/>
    <s v="USD"/>
    <x v="767"/>
    <n v="1429586810"/>
    <b v="0"/>
    <n v="3"/>
    <b v="0"/>
    <s v="publishing/fiction"/>
    <n v="3.5400000000000001E-2"/>
    <n v="59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s v="US"/>
    <s v="USD"/>
    <x v="768"/>
    <n v="1384577890"/>
    <b v="0"/>
    <n v="0"/>
    <b v="0"/>
    <s v="publishing/fiction"/>
    <n v="0"/>
    <e v="#DIV/0!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s v="US"/>
    <s v="USD"/>
    <x v="769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s v="US"/>
    <s v="USD"/>
    <x v="770"/>
    <n v="1358294369"/>
    <b v="0"/>
    <n v="0"/>
    <b v="0"/>
    <s v="publishing/fiction"/>
    <n v="0"/>
    <e v="#DIV/0!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s v="US"/>
    <s v="USD"/>
    <x v="771"/>
    <n v="1449863202"/>
    <b v="0"/>
    <n v="1"/>
    <b v="0"/>
    <s v="publishing/fiction"/>
    <n v="2.631578947368421E-4"/>
    <n v="10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s v="US"/>
    <s v="USD"/>
    <x v="772"/>
    <n v="1252718519"/>
    <b v="0"/>
    <n v="1"/>
    <b v="0"/>
    <s v="publishing/fiction"/>
    <n v="3.3333333333333333E-2"/>
    <n v="50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s v="GB"/>
    <s v="GBP"/>
    <x v="773"/>
    <n v="1428341985"/>
    <b v="0"/>
    <n v="2"/>
    <b v="0"/>
    <s v="publishing/fiction"/>
    <n v="8.5129023676509714E-3"/>
    <n v="16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s v="US"/>
    <s v="USD"/>
    <x v="774"/>
    <n v="1390589018"/>
    <b v="0"/>
    <n v="9"/>
    <b v="0"/>
    <s v="publishing/fiction"/>
    <n v="0.70199999999999996"/>
    <n v="39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s v="US"/>
    <s v="USD"/>
    <x v="775"/>
    <n v="1321406795"/>
    <b v="0"/>
    <n v="5"/>
    <b v="0"/>
    <s v="publishing/fiction"/>
    <n v="1.7000000000000001E-2"/>
    <n v="34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s v="US"/>
    <s v="USD"/>
    <x v="776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s v="US"/>
    <s v="USD"/>
    <x v="777"/>
    <n v="1372721577"/>
    <b v="0"/>
    <n v="3"/>
    <b v="0"/>
    <s v="publishing/fiction"/>
    <n v="7.0000000000000001E-3"/>
    <n v="7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s v="US"/>
    <s v="USD"/>
    <x v="778"/>
    <n v="1396284680"/>
    <b v="0"/>
    <n v="1"/>
    <b v="0"/>
    <s v="publishing/fiction"/>
    <n v="4.0000000000000001E-3"/>
    <n v="2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s v="US"/>
    <s v="USD"/>
    <x v="779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s v="US"/>
    <s v="USD"/>
    <x v="780"/>
    <n v="1301847025"/>
    <b v="0"/>
    <n v="27"/>
    <b v="1"/>
    <s v="music/rock"/>
    <n v="1.04"/>
    <n v="38.518518518518519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s v="US"/>
    <s v="USD"/>
    <x v="781"/>
    <n v="1368057674"/>
    <b v="0"/>
    <n v="25"/>
    <b v="1"/>
    <s v="music/rock"/>
    <n v="1.3315375"/>
    <n v="42.609200000000001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s v="US"/>
    <s v="USD"/>
    <x v="782"/>
    <n v="1343326302"/>
    <b v="0"/>
    <n v="14"/>
    <b v="1"/>
    <s v="music/rock"/>
    <n v="1"/>
    <n v="50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s v="US"/>
    <s v="USD"/>
    <x v="783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s v="US"/>
    <s v="USD"/>
    <x v="784"/>
    <n v="1391571319"/>
    <b v="0"/>
    <n v="10"/>
    <b v="1"/>
    <s v="music/rock"/>
    <n v="1.0249999999999999"/>
    <n v="102.5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s v="US"/>
    <s v="USD"/>
    <x v="78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s v="US"/>
    <s v="USD"/>
    <x v="786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s v="US"/>
    <s v="USD"/>
    <x v="787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s v="US"/>
    <s v="USD"/>
    <x v="788"/>
    <n v="1338336588"/>
    <b v="0"/>
    <n v="34"/>
    <b v="1"/>
    <s v="music/rock"/>
    <n v="2.03505"/>
    <n v="59.85441176470588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s v="US"/>
    <s v="USD"/>
    <x v="789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s v="US"/>
    <s v="USD"/>
    <x v="790"/>
    <n v="1357088939"/>
    <b v="0"/>
    <n v="156"/>
    <b v="1"/>
    <s v="music/rock"/>
    <n v="1.443746"/>
    <n v="92.547820512820508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s v="US"/>
    <s v="USD"/>
    <x v="791"/>
    <n v="1381430646"/>
    <b v="0"/>
    <n v="128"/>
    <b v="1"/>
    <s v="music/rock"/>
    <n v="1.0386666666666666"/>
    <n v="60.859375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s v="US"/>
    <s v="USD"/>
    <x v="792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s v="US"/>
    <s v="USD"/>
    <x v="793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s v="US"/>
    <s v="USD"/>
    <x v="794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s v="US"/>
    <s v="USD"/>
    <x v="795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s v="US"/>
    <s v="USD"/>
    <x v="796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s v="US"/>
    <s v="USD"/>
    <x v="797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s v="US"/>
    <s v="USD"/>
    <x v="798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s v="US"/>
    <s v="USD"/>
    <x v="799"/>
    <n v="1332950446"/>
    <b v="0"/>
    <n v="28"/>
    <b v="1"/>
    <s v="music/rock"/>
    <n v="1.0002"/>
    <n v="178.60714285714286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s v="GB"/>
    <s v="GBP"/>
    <x v="800"/>
    <n v="1407839054"/>
    <b v="0"/>
    <n v="56"/>
    <b v="1"/>
    <s v="music/rock"/>
    <n v="1.5213333333333334"/>
    <n v="40.7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s v="US"/>
    <s v="USD"/>
    <x v="801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s v="US"/>
    <s v="USD"/>
    <x v="802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s v="US"/>
    <s v="USD"/>
    <x v="803"/>
    <n v="1304376478"/>
    <b v="0"/>
    <n v="38"/>
    <b v="1"/>
    <s v="music/rock"/>
    <n v="1.232608695652174"/>
    <n v="74.60526315789474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s v="US"/>
    <s v="USD"/>
    <x v="804"/>
    <n v="1309919526"/>
    <b v="0"/>
    <n v="18"/>
    <b v="1"/>
    <s v="music/rock"/>
    <n v="1"/>
    <n v="305.55555555555554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s v="US"/>
    <s v="USD"/>
    <x v="805"/>
    <n v="1306525512"/>
    <b v="0"/>
    <n v="54"/>
    <b v="1"/>
    <s v="music/rock"/>
    <n v="1.05"/>
    <n v="58.333333333333336"/>
    <x v="4"/>
    <s v="rock"/>
    <x v="805"/>
    <d v="2011-07-16T23:00:00"/>
  </r>
  <r>
    <n v="806"/>
    <x v="806"/>
    <s v="Help Golden Animals finish their NEW Album!"/>
    <n v="8000"/>
    <n v="8355"/>
    <x v="0"/>
    <s v="US"/>
    <s v="USD"/>
    <x v="806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x v="807"/>
    <s v="Join the Sic Vita family and lend a hand as we create a new album!"/>
    <n v="4000"/>
    <n v="4205"/>
    <x v="0"/>
    <s v="US"/>
    <s v="USD"/>
    <x v="807"/>
    <n v="1485270311"/>
    <b v="0"/>
    <n v="57"/>
    <b v="1"/>
    <s v="music/rock"/>
    <n v="1.05125"/>
    <n v="73.771929824561397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s v="CA"/>
    <s v="CAD"/>
    <x v="808"/>
    <n v="1416363886"/>
    <b v="0"/>
    <n v="43"/>
    <b v="1"/>
    <s v="music/rock"/>
    <n v="1"/>
    <n v="104.65116279069767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s v="US"/>
    <s v="USD"/>
    <x v="809"/>
    <n v="1387569630"/>
    <b v="0"/>
    <n v="52"/>
    <b v="1"/>
    <s v="music/rock"/>
    <n v="1.03775"/>
    <n v="79.82692307692308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s v="US"/>
    <s v="USD"/>
    <x v="810"/>
    <n v="1343870462"/>
    <b v="0"/>
    <n v="27"/>
    <b v="1"/>
    <s v="music/rock"/>
    <n v="1.05"/>
    <n v="58.333333333333336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s v="US"/>
    <s v="USD"/>
    <x v="811"/>
    <n v="1371569202"/>
    <b v="0"/>
    <n v="12"/>
    <b v="1"/>
    <s v="music/rock"/>
    <n v="1.04"/>
    <n v="86.666666666666671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s v="US"/>
    <s v="USD"/>
    <x v="812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s v="US"/>
    <s v="USD"/>
    <x v="813"/>
    <n v="1340233365"/>
    <b v="0"/>
    <n v="96"/>
    <b v="1"/>
    <s v="music/rock"/>
    <n v="1.59996"/>
    <n v="24.999375000000001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s v="US"/>
    <s v="USD"/>
    <x v="814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x v="815"/>
    <s v="Be a part of helping The Early Reset finish their new 7 song EP."/>
    <n v="4000"/>
    <n v="4280"/>
    <x v="0"/>
    <s v="US"/>
    <s v="USD"/>
    <x v="815"/>
    <n v="1412287303"/>
    <b v="0"/>
    <n v="43"/>
    <b v="1"/>
    <s v="music/rock"/>
    <n v="1.07"/>
    <n v="99.534883720930239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s v="US"/>
    <s v="USD"/>
    <x v="816"/>
    <n v="1362776043"/>
    <b v="0"/>
    <n v="205"/>
    <b v="1"/>
    <s v="music/rock"/>
    <n v="1.1512214285714286"/>
    <n v="39.31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s v="US"/>
    <s v="USD"/>
    <x v="817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s v="US"/>
    <s v="USD"/>
    <x v="818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x v="819"/>
    <s v="We are touring the Southeast in support of our new EP"/>
    <n v="400"/>
    <n v="435"/>
    <x v="0"/>
    <s v="US"/>
    <s v="USD"/>
    <x v="819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s v="US"/>
    <s v="USD"/>
    <x v="820"/>
    <n v="1399666342"/>
    <b v="0"/>
    <n v="38"/>
    <b v="1"/>
    <s v="music/rock"/>
    <n v="1.3405"/>
    <n v="70.55263157894737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s v="US"/>
    <s v="USD"/>
    <x v="821"/>
    <n v="1427753265"/>
    <b v="0"/>
    <n v="78"/>
    <b v="1"/>
    <s v="music/rock"/>
    <n v="1"/>
    <n v="224.12820512820514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s v="US"/>
    <s v="USD"/>
    <x v="822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s v="US"/>
    <s v="USD"/>
    <x v="823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s v="US"/>
    <s v="USD"/>
    <x v="824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s v="US"/>
    <s v="USD"/>
    <x v="825"/>
    <n v="1349335284"/>
    <b v="0"/>
    <n v="99"/>
    <b v="1"/>
    <s v="music/rock"/>
    <n v="1.0043200000000001"/>
    <n v="126.8080808080808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s v="US"/>
    <s v="USD"/>
    <x v="826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s v="US"/>
    <s v="USD"/>
    <x v="827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s v="US"/>
    <s v="USD"/>
    <x v="828"/>
    <n v="1339549982"/>
    <b v="0"/>
    <n v="38"/>
    <b v="1"/>
    <s v="music/rock"/>
    <n v="1.07"/>
    <n v="36.6052631578947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s v="GB"/>
    <s v="GBP"/>
    <x v="829"/>
    <n v="1463253240"/>
    <b v="0"/>
    <n v="16"/>
    <b v="1"/>
    <s v="music/rock"/>
    <n v="1.04"/>
    <n v="32.5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s v="US"/>
    <s v="USD"/>
    <x v="830"/>
    <n v="1361363825"/>
    <b v="0"/>
    <n v="32"/>
    <b v="1"/>
    <s v="music/rock"/>
    <n v="1.0783333333333334"/>
    <n v="60.6562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s v="US"/>
    <s v="USD"/>
    <x v="831"/>
    <n v="1332948694"/>
    <b v="0"/>
    <n v="20"/>
    <b v="1"/>
    <s v="music/rock"/>
    <n v="2.3333333333333335"/>
    <n v="175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s v="US"/>
    <s v="USD"/>
    <x v="832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x v="833"/>
    <s v="This is an American rock album."/>
    <n v="6000"/>
    <n v="6100"/>
    <x v="0"/>
    <s v="US"/>
    <s v="USD"/>
    <x v="833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s v="US"/>
    <s v="USD"/>
    <x v="834"/>
    <n v="1369770292"/>
    <b v="0"/>
    <n v="75"/>
    <b v="1"/>
    <s v="music/rock"/>
    <n v="1.3101818181818181"/>
    <n v="96.08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s v="US"/>
    <s v="USD"/>
    <x v="835"/>
    <n v="1333709958"/>
    <b v="0"/>
    <n v="40"/>
    <b v="1"/>
    <s v="music/rock"/>
    <n v="1.1725000000000001"/>
    <n v="58.625"/>
    <x v="4"/>
    <s v="rock"/>
    <x v="835"/>
    <d v="2012-05-19T03:00:00"/>
  </r>
  <r>
    <n v="836"/>
    <x v="836"/>
    <s v="An album you can bring home to mom."/>
    <n v="5000"/>
    <n v="5046.5200000000004"/>
    <x v="0"/>
    <s v="US"/>
    <s v="USD"/>
    <x v="836"/>
    <n v="1378516918"/>
    <b v="0"/>
    <n v="46"/>
    <b v="1"/>
    <s v="music/rock"/>
    <n v="1.009304"/>
    <n v="109.70695652173914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s v="US"/>
    <s v="USD"/>
    <x v="837"/>
    <n v="1396396662"/>
    <b v="0"/>
    <n v="62"/>
    <b v="1"/>
    <s v="music/rock"/>
    <n v="1.218"/>
    <n v="49.112903225806448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s v="US"/>
    <s v="USD"/>
    <x v="838"/>
    <n v="1324243985"/>
    <b v="0"/>
    <n v="61"/>
    <b v="1"/>
    <s v="music/rock"/>
    <n v="1.454"/>
    <n v="47.672131147540981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s v="US"/>
    <s v="USD"/>
    <x v="839"/>
    <n v="1345745956"/>
    <b v="0"/>
    <n v="96"/>
    <b v="1"/>
    <s v="music/rock"/>
    <n v="1.166166"/>
    <n v="60.737812499999997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s v="US"/>
    <s v="USD"/>
    <x v="840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s v="US"/>
    <s v="USD"/>
    <x v="841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s v="CA"/>
    <s v="CAD"/>
    <x v="842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s v="US"/>
    <s v="USD"/>
    <x v="843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s v="US"/>
    <s v="USD"/>
    <x v="844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s v="US"/>
    <s v="USD"/>
    <x v="845"/>
    <n v="1469595396"/>
    <b v="0"/>
    <n v="177"/>
    <b v="1"/>
    <s v="music/metal"/>
    <n v="1.203802"/>
    <n v="34.005706214689269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s v="GB"/>
    <s v="GBP"/>
    <x v="846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x v="847"/>
    <s v="MUSIC WITH MEANING!  MUSIC THAT MATTERS!!!"/>
    <n v="10"/>
    <n v="10"/>
    <x v="0"/>
    <s v="US"/>
    <s v="USD"/>
    <x v="847"/>
    <n v="1433963376"/>
    <b v="0"/>
    <n v="1"/>
    <b v="1"/>
    <s v="music/metal"/>
    <n v="1"/>
    <n v="10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s v="US"/>
    <s v="USD"/>
    <x v="848"/>
    <n v="1426446033"/>
    <b v="0"/>
    <n v="16"/>
    <b v="1"/>
    <s v="music/metal"/>
    <n v="1"/>
    <n v="18.75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s v="US"/>
    <s v="USD"/>
    <x v="849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s v="US"/>
    <s v="USD"/>
    <x v="850"/>
    <n v="1458762717"/>
    <b v="0"/>
    <n v="133"/>
    <b v="1"/>
    <s v="music/metal"/>
    <n v="1.55175"/>
    <n v="46.669172932330824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s v="FR"/>
    <s v="EUR"/>
    <x v="851"/>
    <n v="1464815253"/>
    <b v="0"/>
    <n v="70"/>
    <b v="1"/>
    <s v="music/metal"/>
    <n v="1.3045"/>
    <n v="37.271428571428572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s v="US"/>
    <s v="USD"/>
    <x v="852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s v="US"/>
    <s v="USD"/>
    <x v="853"/>
    <n v="1421524709"/>
    <b v="0"/>
    <n v="10"/>
    <b v="1"/>
    <s v="music/metal"/>
    <n v="1"/>
    <n v="30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s v="US"/>
    <s v="USD"/>
    <x v="854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s v="US"/>
    <s v="USD"/>
    <x v="855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s v="DE"/>
    <s v="EUR"/>
    <x v="856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s v="ES"/>
    <s v="EUR"/>
    <x v="857"/>
    <n v="1444831031"/>
    <b v="0"/>
    <n v="24"/>
    <b v="1"/>
    <s v="music/metal"/>
    <n v="1"/>
    <n v="50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s v="GB"/>
    <s v="GBP"/>
    <x v="858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s v="US"/>
    <s v="USD"/>
    <x v="859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s v="US"/>
    <s v="USD"/>
    <x v="860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s v="US"/>
    <s v="USD"/>
    <x v="861"/>
    <n v="1471475404"/>
    <b v="0"/>
    <n v="2"/>
    <b v="0"/>
    <s v="music/jazz"/>
    <n v="2.2444444444444444E-2"/>
    <n v="50.5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s v="GB"/>
    <s v="GBP"/>
    <x v="862"/>
    <n v="1381583948"/>
    <b v="0"/>
    <n v="4"/>
    <b v="0"/>
    <s v="music/jazz"/>
    <n v="3.3999999999999998E-3"/>
    <n v="42.5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s v="US"/>
    <s v="USD"/>
    <x v="863"/>
    <n v="1326422966"/>
    <b v="0"/>
    <n v="5"/>
    <b v="0"/>
    <s v="music/jazz"/>
    <n v="4.4999999999999998E-2"/>
    <n v="18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s v="US"/>
    <s v="USD"/>
    <x v="864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s v="US"/>
    <s v="USD"/>
    <x v="865"/>
    <n v="1353177197"/>
    <b v="0"/>
    <n v="2"/>
    <b v="0"/>
    <s v="music/jazz"/>
    <n v="2.0454545454545454E-2"/>
    <n v="22.5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s v="US"/>
    <s v="USD"/>
    <x v="866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s v="US"/>
    <s v="USD"/>
    <x v="867"/>
    <n v="1254450706"/>
    <b v="0"/>
    <n v="11"/>
    <b v="0"/>
    <s v="music/jazz"/>
    <n v="0.2402"/>
    <n v="109.18181818181819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s v="US"/>
    <s v="USD"/>
    <x v="868"/>
    <n v="1386463198"/>
    <b v="0"/>
    <n v="1"/>
    <b v="0"/>
    <s v="music/jazz"/>
    <n v="1.1111111111111111E-3"/>
    <n v="50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s v="US"/>
    <s v="USD"/>
    <x v="869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s v="GB"/>
    <s v="GBP"/>
    <x v="870"/>
    <n v="1375403523"/>
    <b v="0"/>
    <n v="5"/>
    <b v="0"/>
    <s v="music/jazz"/>
    <n v="3.0999999999999999E-3"/>
    <n v="12.4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s v="US"/>
    <s v="USD"/>
    <x v="871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s v="US"/>
    <s v="USD"/>
    <x v="872"/>
    <n v="1295898527"/>
    <b v="0"/>
    <n v="2"/>
    <b v="0"/>
    <s v="music/jazz"/>
    <n v="8.1250000000000003E-3"/>
    <n v="32.5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s v="US"/>
    <s v="USD"/>
    <x v="873"/>
    <n v="1349150440"/>
    <b v="0"/>
    <n v="5"/>
    <b v="0"/>
    <s v="music/jazz"/>
    <n v="1.2857142857142857E-2"/>
    <n v="9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s v="US"/>
    <s v="USD"/>
    <x v="87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s v="US"/>
    <s v="USD"/>
    <x v="875"/>
    <n v="1441128131"/>
    <b v="0"/>
    <n v="0"/>
    <b v="0"/>
    <s v="music/jazz"/>
    <n v="0"/>
    <e v="#DIV/0!"/>
    <x v="4"/>
    <s v="jazz"/>
    <x v="875"/>
    <d v="2015-09-21T17:22:11"/>
  </r>
  <r>
    <n v="876"/>
    <x v="876"/>
    <s v="What was the greatest record shop ever?  DOBELLS!"/>
    <n v="3152"/>
    <n v="1286"/>
    <x v="2"/>
    <s v="GB"/>
    <s v="GBP"/>
    <x v="876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s v="US"/>
    <s v="USD"/>
    <x v="877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s v="US"/>
    <s v="USD"/>
    <x v="878"/>
    <n v="1290490524"/>
    <b v="0"/>
    <n v="2"/>
    <b v="0"/>
    <s v="music/jazz"/>
    <n v="1.2999999999999999E-2"/>
    <n v="32.5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s v="US"/>
    <s v="USD"/>
    <x v="879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s v="US"/>
    <s v="USD"/>
    <x v="880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s v="US"/>
    <s v="USD"/>
    <x v="881"/>
    <n v="1322632886"/>
    <b v="0"/>
    <n v="1"/>
    <b v="0"/>
    <s v="music/indie rock"/>
    <n v="8.0000000000000002E-3"/>
    <n v="30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s v="US"/>
    <s v="USD"/>
    <x v="882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s v="US"/>
    <s v="USD"/>
    <x v="883"/>
    <n v="1451773635"/>
    <b v="0"/>
    <n v="24"/>
    <b v="0"/>
    <s v="music/indie rock"/>
    <n v="0.4002"/>
    <n v="83.375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s v="US"/>
    <s v="USD"/>
    <x v="884"/>
    <n v="1331666146"/>
    <b v="0"/>
    <n v="2"/>
    <b v="0"/>
    <s v="music/indie rock"/>
    <n v="0.01"/>
    <n v="1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s v="US"/>
    <s v="USD"/>
    <x v="885"/>
    <n v="1481322911"/>
    <b v="0"/>
    <n v="21"/>
    <b v="0"/>
    <s v="music/indie rock"/>
    <n v="0.75"/>
    <n v="35.714285714285715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s v="US"/>
    <s v="USD"/>
    <x v="886"/>
    <n v="1471812813"/>
    <b v="0"/>
    <n v="7"/>
    <b v="0"/>
    <s v="music/indie rock"/>
    <n v="0.41"/>
    <n v="29.285714285714285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s v="US"/>
    <s v="USD"/>
    <x v="887"/>
    <n v="1335567655"/>
    <b v="0"/>
    <n v="0"/>
    <b v="0"/>
    <s v="music/indie rock"/>
    <n v="0"/>
    <e v="#DIV/0!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s v="US"/>
    <s v="USD"/>
    <x v="888"/>
    <n v="1311789885"/>
    <b v="0"/>
    <n v="4"/>
    <b v="0"/>
    <s v="music/indie rock"/>
    <n v="7.1999999999999995E-2"/>
    <n v="18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s v="US"/>
    <s v="USD"/>
    <x v="889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s v="US"/>
    <s v="USD"/>
    <x v="890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s v="US"/>
    <s v="USD"/>
    <x v="891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s v="US"/>
    <s v="USD"/>
    <x v="892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s v="US"/>
    <s v="USD"/>
    <x v="893"/>
    <n v="1425331963"/>
    <b v="0"/>
    <n v="5"/>
    <b v="0"/>
    <s v="music/indie rock"/>
    <n v="0.1"/>
    <n v="40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s v="US"/>
    <s v="USD"/>
    <x v="894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s v="US"/>
    <s v="USD"/>
    <x v="895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s v="US"/>
    <s v="USD"/>
    <x v="896"/>
    <n v="1438549026"/>
    <b v="0"/>
    <n v="72"/>
    <b v="0"/>
    <s v="music/indie rock"/>
    <n v="0.4"/>
    <n v="44.444444444444443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s v="US"/>
    <s v="USD"/>
    <x v="897"/>
    <n v="1351528308"/>
    <b v="0"/>
    <n v="0"/>
    <b v="0"/>
    <s v="music/indie rock"/>
    <n v="0"/>
    <e v="#DIV/0!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s v="US"/>
    <s v="USD"/>
    <x v="898"/>
    <n v="1322763110"/>
    <b v="0"/>
    <n v="2"/>
    <b v="0"/>
    <s v="music/indie rock"/>
    <n v="2.8000000000000001E-2"/>
    <n v="35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s v="US"/>
    <s v="USD"/>
    <x v="899"/>
    <n v="1302661362"/>
    <b v="0"/>
    <n v="8"/>
    <b v="0"/>
    <s v="music/indie rock"/>
    <n v="0.37333333333333335"/>
    <n v="35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s v="US"/>
    <s v="USD"/>
    <x v="900"/>
    <n v="1456777402"/>
    <b v="0"/>
    <n v="2"/>
    <b v="0"/>
    <s v="music/jazz"/>
    <n v="4.1999999999999997E-3"/>
    <n v="10.5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x v="901"/>
    <n v="1272050914"/>
    <b v="0"/>
    <n v="0"/>
    <b v="0"/>
    <s v="music/jazz"/>
    <n v="0"/>
    <e v="#DIV/0!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s v="US"/>
    <s v="USD"/>
    <x v="902"/>
    <n v="1404947422"/>
    <b v="0"/>
    <n v="3"/>
    <b v="0"/>
    <s v="music/jazz"/>
    <n v="3.0000000000000001E-3"/>
    <n v="30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s v="US"/>
    <s v="USD"/>
    <x v="903"/>
    <n v="1346180780"/>
    <b v="0"/>
    <n v="4"/>
    <b v="0"/>
    <s v="music/jazz"/>
    <n v="3.2000000000000001E-2"/>
    <n v="40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s v="US"/>
    <s v="USD"/>
    <x v="904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s v="US"/>
    <s v="USD"/>
    <x v="905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x v="906"/>
    <s v="The DMV's most respected saxophonist pay tribute to Motown."/>
    <n v="15000"/>
    <n v="0"/>
    <x v="2"/>
    <s v="US"/>
    <s v="USD"/>
    <x v="906"/>
    <n v="1392093190"/>
    <b v="0"/>
    <n v="0"/>
    <b v="0"/>
    <s v="music/jazz"/>
    <n v="0"/>
    <e v="#DIV/0!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s v="US"/>
    <s v="USD"/>
    <x v="907"/>
    <n v="1313123823"/>
    <b v="0"/>
    <n v="0"/>
    <b v="0"/>
    <s v="music/jazz"/>
    <n v="0"/>
    <e v="#DIV/0!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s v="US"/>
    <s v="USD"/>
    <x v="908"/>
    <n v="1276283655"/>
    <b v="0"/>
    <n v="0"/>
    <b v="0"/>
    <s v="music/jazz"/>
    <n v="0"/>
    <e v="#DIV/0!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s v="US"/>
    <s v="USD"/>
    <x v="909"/>
    <n v="1340296440"/>
    <b v="0"/>
    <n v="8"/>
    <b v="0"/>
    <s v="music/jazz"/>
    <n v="3.2500000000000001E-2"/>
    <n v="65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s v="GB"/>
    <s v="GBP"/>
    <x v="910"/>
    <n v="1483362319"/>
    <b v="0"/>
    <n v="5"/>
    <b v="0"/>
    <s v="music/jazz"/>
    <n v="0.22363636363636363"/>
    <n v="24.6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s v="US"/>
    <s v="USD"/>
    <x v="911"/>
    <n v="1388707645"/>
    <b v="0"/>
    <n v="0"/>
    <b v="0"/>
    <s v="music/jazz"/>
    <n v="0"/>
    <e v="#DIV/0!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s v="US"/>
    <s v="USD"/>
    <x v="912"/>
    <n v="1350009447"/>
    <b v="0"/>
    <n v="2"/>
    <b v="0"/>
    <s v="music/jazz"/>
    <n v="8.5714285714285719E-3"/>
    <n v="15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s v="US"/>
    <s v="USD"/>
    <x v="913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s v="US"/>
    <s v="USD"/>
    <x v="914"/>
    <n v="1343326747"/>
    <b v="0"/>
    <n v="0"/>
    <b v="0"/>
    <s v="music/jazz"/>
    <n v="0"/>
    <e v="#DIV/0!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s v="US"/>
    <s v="USD"/>
    <x v="915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s v="US"/>
    <s v="USD"/>
    <x v="916"/>
    <n v="1284409734"/>
    <b v="0"/>
    <n v="0"/>
    <b v="0"/>
    <s v="music/jazz"/>
    <n v="0"/>
    <e v="#DIV/0!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s v="US"/>
    <s v="USD"/>
    <x v="917"/>
    <n v="1402612730"/>
    <b v="0"/>
    <n v="1"/>
    <b v="0"/>
    <s v="music/jazz"/>
    <n v="6.0000000000000001E-3"/>
    <n v="30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s v="GB"/>
    <s v="GBP"/>
    <x v="918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x v="919"/>
    <s v="Cool jazz with a New Orleans flavor."/>
    <n v="20000"/>
    <n v="100"/>
    <x v="2"/>
    <s v="US"/>
    <s v="USD"/>
    <x v="919"/>
    <n v="1352906645"/>
    <b v="0"/>
    <n v="1"/>
    <b v="0"/>
    <s v="music/jazz"/>
    <n v="5.0000000000000001E-3"/>
    <n v="100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s v="US"/>
    <s v="USD"/>
    <x v="920"/>
    <n v="1381853222"/>
    <b v="0"/>
    <n v="0"/>
    <b v="0"/>
    <s v="music/jazz"/>
    <n v="0"/>
    <e v="#DIV/0!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s v="US"/>
    <s v="USD"/>
    <x v="921"/>
    <n v="1320033976"/>
    <b v="0"/>
    <n v="20"/>
    <b v="0"/>
    <s v="music/jazz"/>
    <n v="0.309"/>
    <n v="231.7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s v="US"/>
    <s v="USD"/>
    <x v="922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s v="US"/>
    <s v="USD"/>
    <x v="923"/>
    <n v="1414018923"/>
    <b v="0"/>
    <n v="6"/>
    <b v="0"/>
    <s v="music/jazz"/>
    <n v="2.1999999999999999E-2"/>
    <n v="55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s v="US"/>
    <s v="USD"/>
    <x v="924"/>
    <n v="1358203069"/>
    <b v="0"/>
    <n v="15"/>
    <b v="0"/>
    <s v="music/jazz"/>
    <n v="0.109"/>
    <n v="21.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s v="US"/>
    <s v="USD"/>
    <x v="925"/>
    <n v="1382994511"/>
    <b v="0"/>
    <n v="5"/>
    <b v="0"/>
    <s v="music/jazz"/>
    <n v="2.6666666666666668E-2"/>
    <n v="32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s v="US"/>
    <s v="USD"/>
    <x v="926"/>
    <n v="1276043330"/>
    <b v="0"/>
    <n v="0"/>
    <b v="0"/>
    <s v="music/jazz"/>
    <n v="0"/>
    <e v="#DIV/0!"/>
    <x v="4"/>
    <s v="jazz"/>
    <x v="926"/>
    <d v="2010-07-08T22:40:00"/>
  </r>
  <r>
    <n v="927"/>
    <x v="927"/>
    <s v="Studio CD/DVD Solo project of Pianist &amp; Keyboardist Jetro da Silva"/>
    <n v="20000"/>
    <n v="0"/>
    <x v="2"/>
    <s v="US"/>
    <s v="USD"/>
    <x v="927"/>
    <n v="1334432695"/>
    <b v="0"/>
    <n v="0"/>
    <b v="0"/>
    <s v="music/jazz"/>
    <n v="0"/>
    <e v="#DIV/0!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s v="US"/>
    <s v="USD"/>
    <x v="928"/>
    <n v="1348864913"/>
    <b v="0"/>
    <n v="28"/>
    <b v="0"/>
    <s v="music/jazz"/>
    <n v="0.10862068965517241"/>
    <n v="56.25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s v="US"/>
    <s v="USD"/>
    <x v="929"/>
    <n v="1331358169"/>
    <b v="0"/>
    <n v="0"/>
    <b v="0"/>
    <s v="music/jazz"/>
    <n v="0"/>
    <e v="#DIV/0!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s v="US"/>
    <s v="USD"/>
    <x v="930"/>
    <n v="1273874306"/>
    <b v="0"/>
    <n v="5"/>
    <b v="0"/>
    <s v="music/jazz"/>
    <n v="0.38333333333333336"/>
    <n v="69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s v="GB"/>
    <s v="GBP"/>
    <x v="931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s v="US"/>
    <s v="USD"/>
    <x v="932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s v="US"/>
    <s v="USD"/>
    <x v="933"/>
    <n v="1394683409"/>
    <b v="0"/>
    <n v="2"/>
    <b v="0"/>
    <s v="music/jazz"/>
    <n v="0.06"/>
    <n v="60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s v="CA"/>
    <s v="CAD"/>
    <x v="934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s v="US"/>
    <s v="USD"/>
    <x v="935"/>
    <n v="1451462429"/>
    <b v="0"/>
    <n v="2"/>
    <b v="0"/>
    <s v="music/jazz"/>
    <n v="1.4285714285714285E-2"/>
    <n v="2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s v="US"/>
    <s v="USD"/>
    <x v="936"/>
    <n v="1323131689"/>
    <b v="0"/>
    <n v="0"/>
    <b v="0"/>
    <s v="music/jazz"/>
    <n v="0"/>
    <e v="#DIV/0!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s v="US"/>
    <s v="USD"/>
    <x v="937"/>
    <n v="1380913757"/>
    <b v="0"/>
    <n v="2"/>
    <b v="0"/>
    <s v="music/jazz"/>
    <n v="1.1428571428571429E-2"/>
    <n v="20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s v="US"/>
    <s v="USD"/>
    <x v="938"/>
    <n v="1343993448"/>
    <b v="0"/>
    <n v="1"/>
    <b v="0"/>
    <s v="music/jazz"/>
    <n v="3.5714285714285713E-3"/>
    <n v="25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s v="US"/>
    <s v="USD"/>
    <x v="939"/>
    <n v="1369246738"/>
    <b v="0"/>
    <n v="2"/>
    <b v="0"/>
    <s v="music/jazz"/>
    <n v="1.4545454545454545E-2"/>
    <n v="20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s v="US"/>
    <s v="USD"/>
    <x v="940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s v="US"/>
    <s v="USD"/>
    <x v="941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s v="US"/>
    <s v="USD"/>
    <x v="942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s v="US"/>
    <s v="USD"/>
    <x v="943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s v="US"/>
    <s v="USD"/>
    <x v="944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s v="FR"/>
    <s v="EUR"/>
    <x v="945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s v="US"/>
    <s v="USD"/>
    <x v="946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s v="US"/>
    <s v="USD"/>
    <x v="947"/>
    <n v="1462128306"/>
    <b v="0"/>
    <n v="0"/>
    <b v="0"/>
    <s v="technology/wearables"/>
    <n v="0"/>
    <e v="#DIV/0!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s v="NL"/>
    <s v="EUR"/>
    <x v="948"/>
    <n v="1455220364"/>
    <b v="0"/>
    <n v="8"/>
    <b v="0"/>
    <s v="technology/wearables"/>
    <n v="0.12"/>
    <n v="60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s v="DE"/>
    <s v="EUR"/>
    <x v="949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s v="CA"/>
    <s v="CAD"/>
    <x v="950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x v="951"/>
    <s v="Revolutionizing the way we walk our dogs!"/>
    <n v="50000"/>
    <n v="19195"/>
    <x v="2"/>
    <s v="US"/>
    <s v="USD"/>
    <x v="951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s v="US"/>
    <s v="USD"/>
    <x v="95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s v="US"/>
    <s v="USD"/>
    <x v="953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s v="US"/>
    <s v="USD"/>
    <x v="954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s v="US"/>
    <s v="USD"/>
    <x v="955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s v="US"/>
    <s v="USD"/>
    <x v="956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s v="US"/>
    <s v="USD"/>
    <x v="957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s v="US"/>
    <s v="USD"/>
    <x v="958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s v="US"/>
    <s v="USD"/>
    <x v="959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s v="US"/>
    <s v="USD"/>
    <x v="960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s v="US"/>
    <s v="USD"/>
    <x v="961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s v="US"/>
    <s v="USD"/>
    <x v="962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x v="963"/>
    <s v="WE are molding an educated, motivated, non violent GENERATION!"/>
    <n v="35000"/>
    <n v="377"/>
    <x v="2"/>
    <s v="US"/>
    <s v="USD"/>
    <x v="963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s v="CA"/>
    <s v="CAD"/>
    <x v="964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s v="US"/>
    <s v="USD"/>
    <x v="965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s v="US"/>
    <s v="USD"/>
    <x v="966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s v="US"/>
    <s v="USD"/>
    <x v="967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s v="US"/>
    <s v="USD"/>
    <x v="968"/>
    <n v="1405542034"/>
    <b v="0"/>
    <n v="4"/>
    <b v="0"/>
    <s v="technology/wearables"/>
    <n v="1.325E-2"/>
    <n v="26.5"/>
    <x v="2"/>
    <s v="wearables"/>
    <x v="968"/>
    <d v="2014-08-15T20:20:34"/>
  </r>
  <r>
    <n v="969"/>
    <x v="969"/>
    <s v="Geek &amp; Chic Smart Jewelry Collection, Wearables Meet Style!"/>
    <n v="30000"/>
    <n v="14000"/>
    <x v="2"/>
    <s v="MX"/>
    <s v="MXN"/>
    <x v="969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s v="CA"/>
    <s v="CAD"/>
    <x v="970"/>
    <n v="1481951853"/>
    <b v="0"/>
    <n v="14"/>
    <b v="0"/>
    <s v="technology/wearables"/>
    <n v="0.4592"/>
    <n v="164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s v="US"/>
    <s v="USD"/>
    <x v="971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s v="US"/>
    <s v="USD"/>
    <x v="972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s v="US"/>
    <s v="USD"/>
    <x v="97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s v="US"/>
    <s v="USD"/>
    <x v="974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s v="US"/>
    <s v="USD"/>
    <x v="97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s v="AU"/>
    <s v="AUD"/>
    <x v="976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s v="AT"/>
    <s v="EUR"/>
    <x v="97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s v="SE"/>
    <s v="SEK"/>
    <x v="978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s v="US"/>
    <s v="USD"/>
    <x v="979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s v="US"/>
    <s v="USD"/>
    <x v="980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s v="US"/>
    <s v="USD"/>
    <x v="981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s v="US"/>
    <s v="USD"/>
    <x v="982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s v="ES"/>
    <s v="EUR"/>
    <x v="983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s v="US"/>
    <s v="USD"/>
    <x v="984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s v="DE"/>
    <s v="EUR"/>
    <x v="985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s v="GB"/>
    <s v="GBP"/>
    <x v="986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s v="NL"/>
    <s v="EUR"/>
    <x v="987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s v="IT"/>
    <s v="EUR"/>
    <x v="988"/>
    <n v="1472718825"/>
    <b v="0"/>
    <n v="0"/>
    <b v="0"/>
    <s v="technology/wearables"/>
    <n v="0"/>
    <e v="#DIV/0!"/>
    <x v="2"/>
    <s v="wearables"/>
    <x v="988"/>
    <d v="2016-10-01T08:33:45"/>
  </r>
  <r>
    <n v="989"/>
    <x v="989"/>
    <s v="The most useful phone charger you will ever buy"/>
    <n v="10000"/>
    <n v="1677"/>
    <x v="2"/>
    <s v="US"/>
    <s v="USD"/>
    <x v="989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s v="US"/>
    <s v="USD"/>
    <x v="990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s v="GB"/>
    <s v="GBP"/>
    <x v="991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s v="US"/>
    <s v="USD"/>
    <x v="992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s v="US"/>
    <s v="USD"/>
    <x v="993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s v="US"/>
    <s v="USD"/>
    <x v="994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s v="US"/>
    <s v="USD"/>
    <x v="995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s v="US"/>
    <s v="USD"/>
    <x v="996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s v="US"/>
    <s v="USD"/>
    <x v="9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s v="CA"/>
    <s v="CAD"/>
    <x v="998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s v="CA"/>
    <s v="CAD"/>
    <x v="999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s v="US"/>
    <s v="USD"/>
    <x v="100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s v="GB"/>
    <s v="GBP"/>
    <x v="1001"/>
    <n v="1481908613"/>
    <b v="0"/>
    <n v="4"/>
    <b v="0"/>
    <s v="technology/wearables"/>
    <n v="1.04"/>
    <n v="1300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s v="US"/>
    <s v="USD"/>
    <x v="1002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s v="FR"/>
    <s v="EUR"/>
    <x v="1003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s v="US"/>
    <s v="USD"/>
    <x v="1004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s v="US"/>
    <s v="USD"/>
    <x v="1005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s v="US"/>
    <s v="USD"/>
    <x v="1006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s v="US"/>
    <s v="USD"/>
    <x v="1007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s v="MX"/>
    <s v="MXN"/>
    <x v="1008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s v="US"/>
    <s v="USD"/>
    <x v="1009"/>
    <n v="1463754646"/>
    <b v="0"/>
    <n v="101"/>
    <b v="0"/>
    <s v="technology/wearables"/>
    <n v="0.1313"/>
    <n v="65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s v="US"/>
    <s v="USD"/>
    <x v="101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s v="US"/>
    <s v="USD"/>
    <x v="1011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s v="US"/>
    <s v="USD"/>
    <x v="101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s v="US"/>
    <s v="USD"/>
    <x v="1013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s v="US"/>
    <s v="USD"/>
    <x v="1014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s v="CH"/>
    <s v="CHF"/>
    <x v="101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s v="US"/>
    <s v="USD"/>
    <x v="101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s v="US"/>
    <s v="USD"/>
    <x v="1017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s v="US"/>
    <s v="USD"/>
    <x v="1018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s v="US"/>
    <s v="USD"/>
    <x v="101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s v="CA"/>
    <s v="CAD"/>
    <x v="1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s v="US"/>
    <s v="USD"/>
    <x v="1021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s v="US"/>
    <s v="USD"/>
    <x v="1022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s v="GB"/>
    <s v="GBP"/>
    <x v="1023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s v="SE"/>
    <s v="SEK"/>
    <x v="1024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s v="US"/>
    <s v="USD"/>
    <x v="1025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s v="GB"/>
    <s v="GBP"/>
    <x v="102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s v="US"/>
    <s v="USD"/>
    <x v="102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s v="GB"/>
    <s v="GBP"/>
    <x v="1028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s v="SE"/>
    <s v="SEK"/>
    <x v="1029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x v="1030"/>
    <s v="Help fund the latest Gothsicles mega-album, I FEEL SICLE!"/>
    <n v="2000"/>
    <n v="6842"/>
    <x v="0"/>
    <s v="US"/>
    <s v="USD"/>
    <x v="1030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s v="US"/>
    <s v="USD"/>
    <x v="1031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x v="1032"/>
    <s v="Ideal for living rooms and open spaces."/>
    <n v="5400"/>
    <n v="5858.84"/>
    <x v="0"/>
    <s v="US"/>
    <s v="USD"/>
    <x v="1032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s v="GB"/>
    <s v="GBP"/>
    <x v="1033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s v="US"/>
    <s v="USD"/>
    <x v="1034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s v="US"/>
    <s v="USD"/>
    <x v="1035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s v="US"/>
    <s v="USD"/>
    <x v="1036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s v="US"/>
    <s v="USD"/>
    <x v="1037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s v="US"/>
    <s v="USD"/>
    <x v="1038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s v="US"/>
    <s v="USD"/>
    <x v="1039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s v="US"/>
    <s v="USD"/>
    <x v="1040"/>
    <n v="1469725209"/>
    <b v="0"/>
    <n v="1"/>
    <b v="0"/>
    <s v="journalism/audio"/>
    <n v="2.9411764705882353E-3"/>
    <n v="250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s v="US"/>
    <s v="USD"/>
    <x v="1041"/>
    <n v="1405041992"/>
    <b v="0"/>
    <n v="0"/>
    <b v="0"/>
    <s v="journalism/audio"/>
    <n v="0"/>
    <e v="#DIV/0!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s v="US"/>
    <s v="USD"/>
    <x v="1042"/>
    <n v="1406824948"/>
    <b v="0"/>
    <n v="1"/>
    <b v="0"/>
    <s v="journalism/audio"/>
    <n v="1.5384615384615385E-2"/>
    <n v="10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s v="US"/>
    <s v="USD"/>
    <x v="1043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s v="US"/>
    <s v="USD"/>
    <x v="1044"/>
    <n v="1420668801"/>
    <b v="0"/>
    <n v="2"/>
    <b v="0"/>
    <s v="journalism/audio"/>
    <n v="8.571428571428571E-4"/>
    <n v="3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s v="US"/>
    <s v="USD"/>
    <x v="1045"/>
    <n v="1406235550"/>
    <b v="0"/>
    <n v="8"/>
    <b v="0"/>
    <s v="journalism/audio"/>
    <n v="2.6599999999999999E-2"/>
    <n v="33.25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s v="DE"/>
    <s v="EUR"/>
    <x v="1046"/>
    <n v="1447273560"/>
    <b v="0"/>
    <n v="0"/>
    <b v="0"/>
    <s v="journalism/audio"/>
    <n v="0"/>
    <e v="#DIV/0!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s v="US"/>
    <s v="USD"/>
    <x v="1047"/>
    <n v="1412624315"/>
    <b v="0"/>
    <n v="1"/>
    <b v="0"/>
    <s v="journalism/audio"/>
    <n v="5.0000000000000001E-4"/>
    <n v="1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s v="US"/>
    <s v="USD"/>
    <x v="1048"/>
    <n v="1471310189"/>
    <b v="0"/>
    <n v="4"/>
    <b v="0"/>
    <s v="journalism/audio"/>
    <n v="1.4133333333333333E-2"/>
    <n v="53"/>
    <x v="5"/>
    <s v="audio"/>
    <x v="1048"/>
    <d v="2016-09-25T01:16:29"/>
  </r>
  <r>
    <n v="1049"/>
    <x v="1049"/>
    <s v="------"/>
    <n v="12000"/>
    <n v="0"/>
    <x v="1"/>
    <s v="US"/>
    <s v="USD"/>
    <x v="1049"/>
    <n v="1452680445"/>
    <b v="0"/>
    <n v="0"/>
    <b v="0"/>
    <s v="journalism/audio"/>
    <n v="0"/>
    <e v="#DIV/0!"/>
    <x v="5"/>
    <s v="audio"/>
    <x v="1049"/>
    <d v="2016-02-12T10:20:45"/>
  </r>
  <r>
    <n v="1050"/>
    <x v="1050"/>
    <s v="Secularism is on the rise and I hear you.Talk to me."/>
    <n v="2500"/>
    <n v="0"/>
    <x v="1"/>
    <s v="US"/>
    <s v="USD"/>
    <x v="1050"/>
    <n v="1439665677"/>
    <b v="0"/>
    <n v="0"/>
    <b v="0"/>
    <s v="journalism/audio"/>
    <n v="0"/>
    <e v="#DIV/0!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s v="US"/>
    <s v="USD"/>
    <x v="1051"/>
    <n v="1406679625"/>
    <b v="0"/>
    <n v="0"/>
    <b v="0"/>
    <s v="journalism/audio"/>
    <n v="0"/>
    <e v="#DIV/0!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s v="US"/>
    <s v="USD"/>
    <x v="1052"/>
    <n v="1461438495"/>
    <b v="0"/>
    <n v="0"/>
    <b v="0"/>
    <s v="journalism/audio"/>
    <n v="0"/>
    <e v="#DIV/0!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s v="US"/>
    <s v="USD"/>
    <x v="1053"/>
    <n v="1486613332"/>
    <b v="0"/>
    <n v="1"/>
    <b v="0"/>
    <s v="journalism/audio"/>
    <n v="0.01"/>
    <n v="15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s v="US"/>
    <s v="USD"/>
    <x v="1054"/>
    <n v="1405110399"/>
    <b v="0"/>
    <n v="0"/>
    <b v="0"/>
    <s v="journalism/audio"/>
    <n v="0"/>
    <e v="#DIV/0!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s v="US"/>
    <s v="USD"/>
    <x v="1055"/>
    <n v="1454802545"/>
    <b v="0"/>
    <n v="0"/>
    <b v="0"/>
    <s v="journalism/audio"/>
    <n v="0"/>
    <e v="#DIV/0!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s v="US"/>
    <s v="USD"/>
    <x v="1056"/>
    <n v="1424711777"/>
    <b v="0"/>
    <n v="0"/>
    <b v="0"/>
    <s v="journalism/audio"/>
    <n v="0"/>
    <e v="#DIV/0!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s v="US"/>
    <s v="USD"/>
    <x v="1057"/>
    <n v="1478292883"/>
    <b v="0"/>
    <n v="0"/>
    <b v="0"/>
    <s v="journalism/audio"/>
    <n v="0"/>
    <e v="#DIV/0!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s v="US"/>
    <s v="USD"/>
    <x v="1058"/>
    <n v="1423777043"/>
    <b v="0"/>
    <n v="0"/>
    <b v="0"/>
    <s v="journalism/audio"/>
    <n v="0"/>
    <e v="#DIV/0!"/>
    <x v="5"/>
    <s v="audio"/>
    <x v="1058"/>
    <d v="2015-03-26T00:00:00"/>
  </r>
  <r>
    <n v="1059"/>
    <x v="1059"/>
    <s v="Turning myself into a vocal artist."/>
    <n v="1100"/>
    <n v="0"/>
    <x v="1"/>
    <s v="US"/>
    <s v="USD"/>
    <x v="1059"/>
    <n v="1423681056"/>
    <b v="0"/>
    <n v="0"/>
    <b v="0"/>
    <s v="journalism/audio"/>
    <n v="0"/>
    <e v="#DIV/0!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s v="US"/>
    <s v="USD"/>
    <x v="1060"/>
    <n v="1426542893"/>
    <b v="0"/>
    <n v="1"/>
    <b v="0"/>
    <s v="journalism/audio"/>
    <n v="0.01"/>
    <n v="5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s v="US"/>
    <s v="USD"/>
    <x v="1061"/>
    <n v="1456987108"/>
    <b v="0"/>
    <n v="0"/>
    <b v="0"/>
    <s v="journalism/audio"/>
    <n v="0"/>
    <e v="#DIV/0!"/>
    <x v="5"/>
    <s v="audio"/>
    <x v="1061"/>
    <d v="2016-05-02T01:00:00"/>
  </r>
  <r>
    <n v="1062"/>
    <x v="1062"/>
    <s v="SEE US ON PATREON www.badgirlartwork.com"/>
    <n v="199"/>
    <n v="190"/>
    <x v="1"/>
    <s v="US"/>
    <s v="USD"/>
    <x v="1062"/>
    <n v="1467746541"/>
    <b v="0"/>
    <n v="4"/>
    <b v="0"/>
    <s v="journalism/audio"/>
    <n v="0.95477386934673369"/>
    <n v="47.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s v="US"/>
    <s v="USD"/>
    <x v="1063"/>
    <n v="1470012262"/>
    <b v="0"/>
    <n v="0"/>
    <b v="0"/>
    <s v="journalism/audio"/>
    <n v="0"/>
    <e v="#DIV/0!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s v="US"/>
    <s v="USD"/>
    <x v="1064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s v="AU"/>
    <s v="AUD"/>
    <x v="1065"/>
    <n v="1390381722"/>
    <b v="0"/>
    <n v="5"/>
    <b v="0"/>
    <s v="games/video games"/>
    <n v="2.7E-2"/>
    <n v="16.2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s v="US"/>
    <s v="USD"/>
    <x v="1066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s v="US"/>
    <s v="USD"/>
    <x v="1067"/>
    <n v="1385065931"/>
    <b v="0"/>
    <n v="10"/>
    <b v="0"/>
    <s v="games/video games"/>
    <n v="0.26"/>
    <n v="13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s v="US"/>
    <s v="USD"/>
    <x v="1068"/>
    <n v="1457686464"/>
    <b v="0"/>
    <n v="4"/>
    <b v="0"/>
    <s v="games/video games"/>
    <n v="1.5E-3"/>
    <n v="11.25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s v="US"/>
    <s v="USD"/>
    <x v="106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s v="US"/>
    <s v="USD"/>
    <x v="1070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s v="NO"/>
    <s v="NOK"/>
    <x v="1071"/>
    <n v="1445191493"/>
    <b v="0"/>
    <n v="0"/>
    <b v="0"/>
    <s v="games/video games"/>
    <n v="0"/>
    <e v="#DIV/0!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s v="US"/>
    <s v="USD"/>
    <x v="1072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s v="US"/>
    <s v="USD"/>
    <x v="1073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s v="US"/>
    <s v="USD"/>
    <x v="1074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s v="US"/>
    <s v="USD"/>
    <x v="1075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s v="US"/>
    <s v="USD"/>
    <x v="1076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s v="US"/>
    <s v="USD"/>
    <x v="1077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s v="US"/>
    <s v="USD"/>
    <x v="1078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s v="DE"/>
    <s v="EUR"/>
    <x v="1079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s v="US"/>
    <s v="USD"/>
    <x v="1080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s v="US"/>
    <s v="USD"/>
    <x v="1081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s v="US"/>
    <s v="USD"/>
    <x v="1082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s v="CA"/>
    <s v="CAD"/>
    <x v="10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x v="1084"/>
    <s v="I want to start my own channel for gaming"/>
    <n v="550"/>
    <n v="0"/>
    <x v="2"/>
    <s v="US"/>
    <s v="USD"/>
    <x v="1084"/>
    <n v="1404942804"/>
    <b v="0"/>
    <n v="0"/>
    <b v="0"/>
    <s v="games/video games"/>
    <n v="0"/>
    <e v="#DIV/0!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s v="CA"/>
    <s v="CAD"/>
    <x v="108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x v="1086"/>
    <s v="Humanity's future in the Galaxy"/>
    <n v="18000"/>
    <n v="15"/>
    <x v="2"/>
    <s v="US"/>
    <s v="USD"/>
    <x v="1086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s v="US"/>
    <s v="USD"/>
    <x v="1087"/>
    <n v="1400260087"/>
    <b v="0"/>
    <n v="0"/>
    <b v="0"/>
    <s v="games/video games"/>
    <n v="0"/>
    <e v="#DIV/0!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s v="US"/>
    <s v="USD"/>
    <x v="1088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s v="FR"/>
    <s v="EUR"/>
    <x v="1089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s v="AU"/>
    <s v="AUD"/>
    <x v="1090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s v="GB"/>
    <s v="GBP"/>
    <x v="1091"/>
    <n v="1457725272"/>
    <b v="0"/>
    <n v="2"/>
    <b v="0"/>
    <s v="games/video games"/>
    <n v="0.125"/>
    <n v="12.5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s v="US"/>
    <s v="USD"/>
    <x v="1092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s v="CA"/>
    <s v="CAD"/>
    <x v="1093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s v="US"/>
    <s v="USD"/>
    <x v="1094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s v="US"/>
    <s v="USD"/>
    <x v="1095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s v="US"/>
    <s v="USD"/>
    <x v="1096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s v="US"/>
    <s v="USD"/>
    <x v="109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s v="US"/>
    <s v="USD"/>
    <x v="1098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s v="GB"/>
    <s v="GBP"/>
    <x v="1099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s v="DE"/>
    <s v="EUR"/>
    <x v="1100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s v="US"/>
    <s v="USD"/>
    <x v="1101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s v="US"/>
    <s v="USD"/>
    <x v="1102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s v="US"/>
    <s v="USD"/>
    <x v="1103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s v="GB"/>
    <s v="GBP"/>
    <x v="1104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s v="US"/>
    <s v="USD"/>
    <x v="1105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s v="US"/>
    <s v="USD"/>
    <x v="1106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s v="US"/>
    <s v="USD"/>
    <x v="1107"/>
    <n v="1403556024"/>
    <b v="0"/>
    <n v="0"/>
    <b v="0"/>
    <s v="games/video games"/>
    <n v="0"/>
    <e v="#DIV/0!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s v="US"/>
    <s v="USD"/>
    <x v="1108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s v="US"/>
    <s v="USD"/>
    <x v="1109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s v="US"/>
    <s v="USD"/>
    <x v="1110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s v="US"/>
    <s v="USD"/>
    <x v="1111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s v="US"/>
    <s v="USD"/>
    <x v="1112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s v="GB"/>
    <s v="GBP"/>
    <x v="1113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s v="GB"/>
    <s v="GBP"/>
    <x v="1114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s v="US"/>
    <s v="USD"/>
    <x v="1115"/>
    <n v="1456764095"/>
    <b v="0"/>
    <n v="4"/>
    <b v="0"/>
    <s v="games/video games"/>
    <n v="1.325E-3"/>
    <n v="13.2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s v="US"/>
    <s v="USD"/>
    <x v="1116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s v="DE"/>
    <s v="EUR"/>
    <x v="1117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s v="AU"/>
    <s v="AUD"/>
    <x v="1118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s v="US"/>
    <s v="USD"/>
    <x v="1119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s v="US"/>
    <s v="USD"/>
    <x v="1120"/>
    <n v="1315947400"/>
    <b v="0"/>
    <n v="0"/>
    <b v="0"/>
    <s v="games/video games"/>
    <n v="0"/>
    <e v="#DIV/0!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s v="US"/>
    <s v="USD"/>
    <x v="1121"/>
    <n v="1455315916"/>
    <b v="0"/>
    <n v="5"/>
    <b v="0"/>
    <s v="games/video games"/>
    <n v="1.16E-4"/>
    <n v="5.8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s v="GB"/>
    <s v="GBP"/>
    <x v="1122"/>
    <n v="1368723225"/>
    <b v="0"/>
    <n v="0"/>
    <b v="0"/>
    <s v="games/video games"/>
    <n v="0"/>
    <e v="#DIV/0!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s v="US"/>
    <s v="USD"/>
    <x v="1123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s v="US"/>
    <s v="USD"/>
    <x v="1124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s v="GB"/>
    <s v="GBP"/>
    <x v="1125"/>
    <n v="1438009130"/>
    <b v="0"/>
    <n v="0"/>
    <b v="0"/>
    <s v="games/mobile games"/>
    <n v="0"/>
    <e v="#DIV/0!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s v="US"/>
    <s v="USD"/>
    <x v="1126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s v="US"/>
    <s v="USD"/>
    <x v="1127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x v="1128"/>
    <s v="#havingfunFTW"/>
    <n v="1000"/>
    <n v="1"/>
    <x v="2"/>
    <s v="GB"/>
    <s v="GBP"/>
    <x v="1128"/>
    <n v="1404833717"/>
    <b v="0"/>
    <n v="1"/>
    <b v="0"/>
    <s v="games/mobile games"/>
    <n v="1E-3"/>
    <n v="1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s v="US"/>
    <s v="USD"/>
    <x v="1129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s v="US"/>
    <s v="USD"/>
    <x v="113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s v="AU"/>
    <s v="AUD"/>
    <x v="1131"/>
    <n v="1448401668"/>
    <b v="0"/>
    <n v="0"/>
    <b v="0"/>
    <s v="games/mobile games"/>
    <n v="0"/>
    <e v="#DIV/0!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s v="CA"/>
    <s v="CAD"/>
    <x v="1132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s v="GB"/>
    <s v="GBP"/>
    <x v="1133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s v="AU"/>
    <s v="AUD"/>
    <x v="1134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s v="DE"/>
    <s v="EUR"/>
    <x v="1135"/>
    <n v="1467935094"/>
    <b v="0"/>
    <n v="1"/>
    <b v="0"/>
    <s v="games/mobile games"/>
    <n v="0.05"/>
    <n v="50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s v="FR"/>
    <s v="EUR"/>
    <x v="1136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s v="US"/>
    <s v="USD"/>
    <x v="1137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s v="US"/>
    <s v="USD"/>
    <x v="1138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s v="US"/>
    <s v="USD"/>
    <x v="1139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s v="GB"/>
    <s v="GBP"/>
    <x v="1140"/>
    <n v="1436267121"/>
    <b v="0"/>
    <n v="0"/>
    <b v="0"/>
    <s v="games/mobile games"/>
    <n v="0"/>
    <e v="#DIV/0!"/>
    <x v="6"/>
    <s v="mobile games"/>
    <x v="1140"/>
    <d v="2015-08-06T11:05:21"/>
  </r>
  <r>
    <n v="1141"/>
    <x v="1141"/>
    <s v="I think this will be a great game!"/>
    <n v="500"/>
    <n v="0"/>
    <x v="2"/>
    <s v="DE"/>
    <s v="EUR"/>
    <x v="1141"/>
    <n v="1433868450"/>
    <b v="0"/>
    <n v="0"/>
    <b v="0"/>
    <s v="games/mobile games"/>
    <n v="0"/>
    <e v="#DIV/0!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s v="US"/>
    <s v="USD"/>
    <x v="1142"/>
    <n v="1421539727"/>
    <b v="0"/>
    <n v="0"/>
    <b v="0"/>
    <s v="games/mobile games"/>
    <n v="0"/>
    <e v="#DIV/0!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s v="US"/>
    <s v="USD"/>
    <x v="1143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s v="US"/>
    <s v="USD"/>
    <x v="1144"/>
    <n v="1427689320"/>
    <b v="0"/>
    <n v="0"/>
    <b v="0"/>
    <s v="food/food trucks"/>
    <n v="0"/>
    <e v="#DIV/0!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s v="US"/>
    <s v="USD"/>
    <x v="1145"/>
    <n v="1407088592"/>
    <b v="0"/>
    <n v="1"/>
    <b v="0"/>
    <s v="food/food trucks"/>
    <n v="1.25E-3"/>
    <n v="100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s v="US"/>
    <s v="USD"/>
    <x v="1146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s v="CA"/>
    <s v="CAD"/>
    <x v="1147"/>
    <n v="1408576783"/>
    <b v="0"/>
    <n v="0"/>
    <b v="0"/>
    <s v="food/food trucks"/>
    <n v="0"/>
    <e v="#DIV/0!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s v="US"/>
    <s v="USD"/>
    <x v="1148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x v="1149"/>
    <s v="Bringing culturally diverse Floridian cuisine to the people!"/>
    <n v="50000"/>
    <n v="75"/>
    <x v="2"/>
    <s v="US"/>
    <s v="USD"/>
    <x v="1149"/>
    <n v="1463504566"/>
    <b v="0"/>
    <n v="2"/>
    <b v="0"/>
    <s v="food/food trucks"/>
    <n v="1.5E-3"/>
    <n v="37.5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s v="US"/>
    <s v="USD"/>
    <x v="1150"/>
    <n v="1447109675"/>
    <b v="0"/>
    <n v="6"/>
    <b v="0"/>
    <s v="food/food trucks"/>
    <n v="0.1008"/>
    <n v="42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s v="US"/>
    <s v="USD"/>
    <x v="1151"/>
    <n v="1439000863"/>
    <b v="0"/>
    <n v="0"/>
    <b v="0"/>
    <s v="food/food trucks"/>
    <n v="0"/>
    <e v="#DIV/0!"/>
    <x v="7"/>
    <s v="food trucks"/>
    <x v="1151"/>
    <d v="2015-09-07T02:27:43"/>
  </r>
  <r>
    <n v="1152"/>
    <x v="1152"/>
    <s v="Peruvian food truck with an LA twist."/>
    <n v="16000"/>
    <n v="911"/>
    <x v="2"/>
    <s v="US"/>
    <s v="USD"/>
    <x v="115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s v="US"/>
    <s v="USD"/>
    <x v="1153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s v="US"/>
    <s v="USD"/>
    <x v="1154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s v="US"/>
    <s v="USD"/>
    <x v="1155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s v="US"/>
    <s v="USD"/>
    <x v="1156"/>
    <n v="1422150162"/>
    <b v="0"/>
    <n v="0"/>
    <b v="0"/>
    <s v="food/food trucks"/>
    <n v="0"/>
    <e v="#DIV/0!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s v="US"/>
    <s v="USD"/>
    <x v="1157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s v="US"/>
    <s v="USD"/>
    <x v="115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s v="US"/>
    <s v="USD"/>
    <x v="1159"/>
    <n v="1433006765"/>
    <b v="0"/>
    <n v="0"/>
    <b v="0"/>
    <s v="food/food trucks"/>
    <n v="0"/>
    <e v="#DIV/0!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s v="US"/>
    <s v="USD"/>
    <x v="1160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s v="US"/>
    <s v="USD"/>
    <x v="1161"/>
    <n v="1430233589"/>
    <b v="0"/>
    <n v="0"/>
    <b v="0"/>
    <s v="food/food trucks"/>
    <n v="0"/>
    <e v="#DIV/0!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s v="US"/>
    <s v="USD"/>
    <x v="1162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s v="US"/>
    <s v="USD"/>
    <x v="1163"/>
    <n v="1405012920"/>
    <b v="0"/>
    <n v="0"/>
    <b v="0"/>
    <s v="food/food trucks"/>
    <n v="0"/>
    <e v="#DIV/0!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s v="US"/>
    <s v="USD"/>
    <x v="1164"/>
    <n v="1463678582"/>
    <b v="0"/>
    <n v="0"/>
    <b v="0"/>
    <s v="food/food trucks"/>
    <n v="0"/>
    <e v="#DIV/0!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s v="US"/>
    <s v="USD"/>
    <x v="1165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s v="US"/>
    <s v="USD"/>
    <x v="1166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s v="US"/>
    <s v="USD"/>
    <x v="1167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s v="US"/>
    <s v="USD"/>
    <x v="1168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s v="US"/>
    <s v="USD"/>
    <x v="1169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s v="GB"/>
    <s v="GBP"/>
    <x v="1170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s v="US"/>
    <s v="USD"/>
    <x v="1171"/>
    <n v="1414351127"/>
    <b v="0"/>
    <n v="1"/>
    <b v="0"/>
    <s v="food/food trucks"/>
    <n v="1E-3"/>
    <n v="25"/>
    <x v="7"/>
    <s v="food trucks"/>
    <x v="1171"/>
    <d v="2014-11-13T20:18:47"/>
  </r>
  <r>
    <n v="1172"/>
    <x v="1172"/>
    <s v="Bringing YOUR favorite dog recipes to the streets."/>
    <n v="9000"/>
    <n v="0"/>
    <x v="2"/>
    <s v="US"/>
    <s v="USD"/>
    <x v="1172"/>
    <n v="1405959752"/>
    <b v="0"/>
    <n v="0"/>
    <b v="0"/>
    <s v="food/food trucks"/>
    <n v="0"/>
    <e v="#DIV/0!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s v="US"/>
    <s v="USD"/>
    <x v="1173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s v="US"/>
    <s v="USD"/>
    <x v="1174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s v="US"/>
    <s v="USD"/>
    <x v="1175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s v="AU"/>
    <s v="AUD"/>
    <x v="1176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s v="GB"/>
    <s v="GBP"/>
    <x v="1177"/>
    <n v="1410796296"/>
    <b v="0"/>
    <n v="0"/>
    <b v="0"/>
    <s v="food/food trucks"/>
    <n v="0"/>
    <e v="#DIV/0!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s v="US"/>
    <s v="USD"/>
    <x v="1178"/>
    <n v="1405633452"/>
    <b v="0"/>
    <n v="1"/>
    <b v="0"/>
    <s v="food/food trucks"/>
    <n v="6.666666666666667E-5"/>
    <n v="5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s v="CA"/>
    <s v="CAD"/>
    <x v="1179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s v="US"/>
    <s v="USD"/>
    <x v="1180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x v="1181"/>
    <s v="Bringing the best tacos to the streets of Chicago!"/>
    <n v="50000"/>
    <n v="4"/>
    <x v="2"/>
    <s v="US"/>
    <s v="USD"/>
    <x v="118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s v="US"/>
    <s v="USD"/>
    <x v="1182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s v="US"/>
    <s v="USD"/>
    <x v="1183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s v="GB"/>
    <s v="GBP"/>
    <x v="1184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s v="US"/>
    <s v="USD"/>
    <x v="1185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s v="GB"/>
    <s v="GBP"/>
    <x v="1186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s v="US"/>
    <s v="USD"/>
    <x v="1187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s v="CA"/>
    <s v="CAD"/>
    <x v="1188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s v="US"/>
    <s v="USD"/>
    <x v="1189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s v="US"/>
    <s v="USD"/>
    <x v="1190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s v="US"/>
    <s v="USD"/>
    <x v="1191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s v="GB"/>
    <s v="GBP"/>
    <x v="1192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s v="US"/>
    <s v="USD"/>
    <x v="119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s v="IE"/>
    <s v="EUR"/>
    <x v="1194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s v="IT"/>
    <s v="EUR"/>
    <x v="1195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s v="GB"/>
    <s v="GBP"/>
    <x v="1196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s v="US"/>
    <s v="USD"/>
    <x v="1197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s v="US"/>
    <s v="USD"/>
    <x v="1198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s v="GB"/>
    <s v="GBP"/>
    <x v="1199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s v="US"/>
    <s v="USD"/>
    <x v="1200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s v="GB"/>
    <s v="GBP"/>
    <x v="1201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s v="AU"/>
    <s v="AUD"/>
    <x v="1202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s v="US"/>
    <s v="USD"/>
    <x v="1203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s v="US"/>
    <s v="USD"/>
    <x v="1204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s v="DE"/>
    <s v="EUR"/>
    <x v="1205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s v="AT"/>
    <s v="EUR"/>
    <x v="1206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s v="IT"/>
    <s v="EUR"/>
    <x v="1207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s v="US"/>
    <s v="USD"/>
    <x v="1208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s v="US"/>
    <s v="USD"/>
    <x v="1209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x v="1210"/>
    <s v="En fotobok om livet i det enda andra GÃ¶teborg i vÃ¤rlden"/>
    <n v="20000"/>
    <n v="50863"/>
    <x v="0"/>
    <s v="SE"/>
    <s v="SEK"/>
    <x v="121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s v="CA"/>
    <s v="CAD"/>
    <x v="121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s v="US"/>
    <s v="USD"/>
    <x v="1212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s v="GB"/>
    <s v="GBP"/>
    <x v="1213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s v="US"/>
    <s v="USD"/>
    <x v="1214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s v="US"/>
    <s v="USD"/>
    <x v="1215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s v="US"/>
    <s v="USD"/>
    <x v="1216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s v="US"/>
    <s v="USD"/>
    <x v="1217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s v="US"/>
    <s v="USD"/>
    <x v="1218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s v="US"/>
    <s v="USD"/>
    <x v="1219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s v="DE"/>
    <s v="EUR"/>
    <x v="1220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s v="GB"/>
    <s v="GBP"/>
    <x v="1221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s v="CA"/>
    <s v="CAD"/>
    <x v="1222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s v="US"/>
    <s v="USD"/>
    <x v="1223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s v="US"/>
    <s v="USD"/>
    <x v="1224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s v="US"/>
    <s v="USD"/>
    <x v="1225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s v="US"/>
    <s v="USD"/>
    <x v="1226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s v="US"/>
    <s v="USD"/>
    <x v="1227"/>
    <n v="1404770616"/>
    <b v="0"/>
    <n v="0"/>
    <b v="0"/>
    <s v="music/world music"/>
    <n v="0"/>
    <e v="#DIV/0!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s v="US"/>
    <s v="USD"/>
    <x v="122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s v="US"/>
    <s v="USD"/>
    <x v="1229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s v="US"/>
    <s v="USD"/>
    <x v="1230"/>
    <n v="1295997630"/>
    <b v="0"/>
    <n v="0"/>
    <b v="0"/>
    <s v="music/world music"/>
    <n v="0"/>
    <e v="#DIV/0!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s v="US"/>
    <s v="USD"/>
    <x v="1231"/>
    <n v="1436394968"/>
    <b v="0"/>
    <n v="0"/>
    <b v="0"/>
    <s v="music/world music"/>
    <n v="0"/>
    <e v="#DIV/0!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s v="US"/>
    <s v="USD"/>
    <x v="1232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s v="US"/>
    <s v="USD"/>
    <x v="1233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s v="GB"/>
    <s v="GBP"/>
    <x v="1234"/>
    <n v="1420311342"/>
    <b v="0"/>
    <n v="0"/>
    <b v="0"/>
    <s v="music/world music"/>
    <n v="0"/>
    <e v="#DIV/0!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s v="US"/>
    <s v="USD"/>
    <x v="1235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x v="1236"/>
    <s v="Raising money to give the musicians their due."/>
    <n v="2500"/>
    <n v="0"/>
    <x v="1"/>
    <s v="US"/>
    <s v="USD"/>
    <x v="1236"/>
    <n v="1342801164"/>
    <b v="0"/>
    <n v="0"/>
    <b v="0"/>
    <s v="music/world music"/>
    <n v="0"/>
    <e v="#DIV/0!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s v="US"/>
    <s v="USD"/>
    <x v="1237"/>
    <n v="1344062865"/>
    <b v="0"/>
    <n v="0"/>
    <b v="0"/>
    <s v="music/world music"/>
    <n v="0"/>
    <e v="#DIV/0!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s v="US"/>
    <s v="USD"/>
    <x v="1238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x v="1239"/>
    <s v="Please consider helping us with our new CD and Riverdance Tour"/>
    <n v="2500"/>
    <n v="0"/>
    <x v="1"/>
    <s v="US"/>
    <s v="USD"/>
    <x v="1239"/>
    <n v="1323212767"/>
    <b v="0"/>
    <n v="0"/>
    <b v="0"/>
    <s v="music/world music"/>
    <n v="0"/>
    <e v="#DIV/0!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s v="US"/>
    <s v="USD"/>
    <x v="124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s v="US"/>
    <s v="USD"/>
    <x v="1241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s v="US"/>
    <s v="USD"/>
    <x v="1242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s v="US"/>
    <s v="USD"/>
    <x v="1243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s v="US"/>
    <s v="USD"/>
    <x v="1244"/>
    <n v="1363981723"/>
    <b v="1"/>
    <n v="45"/>
    <b v="1"/>
    <s v="music/rock"/>
    <n v="1.038"/>
    <n v="46.133333333333333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s v="US"/>
    <s v="USD"/>
    <x v="1245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s v="US"/>
    <s v="USD"/>
    <x v="1246"/>
    <n v="1319245349"/>
    <b v="1"/>
    <n v="31"/>
    <b v="1"/>
    <s v="music/rock"/>
    <n v="1.17"/>
    <n v="75.483870967741936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s v="US"/>
    <s v="USD"/>
    <x v="1247"/>
    <n v="1365231655"/>
    <b v="1"/>
    <n v="50"/>
    <b v="1"/>
    <s v="music/rock"/>
    <n v="1.2214285714285715"/>
    <n v="85.5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s v="US"/>
    <s v="USD"/>
    <x v="1248"/>
    <n v="1399563953"/>
    <b v="1"/>
    <n v="59"/>
    <b v="1"/>
    <s v="music/rock"/>
    <n v="1.5164"/>
    <n v="64.25423728813559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s v="US"/>
    <s v="USD"/>
    <x v="1249"/>
    <n v="1339091211"/>
    <b v="1"/>
    <n v="81"/>
    <b v="1"/>
    <s v="music/rock"/>
    <n v="1.0444"/>
    <n v="64.46913580246914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s v="US"/>
    <s v="USD"/>
    <x v="1250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s v="US"/>
    <s v="USD"/>
    <x v="1251"/>
    <n v="1311795167"/>
    <b v="1"/>
    <n v="74"/>
    <b v="1"/>
    <s v="music/rock"/>
    <n v="1.018"/>
    <n v="82.540540540540547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s v="US"/>
    <s v="USD"/>
    <x v="1252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s v="US"/>
    <s v="USD"/>
    <x v="1253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s v="US"/>
    <s v="USD"/>
    <x v="1254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s v="US"/>
    <s v="USD"/>
    <x v="1255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s v="US"/>
    <s v="USD"/>
    <x v="1256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s v="US"/>
    <s v="USD"/>
    <x v="1257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s v="US"/>
    <s v="USD"/>
    <x v="1258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s v="US"/>
    <s v="USD"/>
    <x v="1259"/>
    <n v="1399504664"/>
    <b v="1"/>
    <n v="96"/>
    <b v="1"/>
    <s v="music/rock"/>
    <n v="1.0424"/>
    <n v="27.145833333333332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s v="US"/>
    <s v="USD"/>
    <x v="126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s v="US"/>
    <s v="USD"/>
    <x v="1261"/>
    <n v="1388391227"/>
    <b v="1"/>
    <n v="52"/>
    <b v="1"/>
    <s v="music/rock"/>
    <n v="1.0125"/>
    <n v="38.942307692307693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s v="CA"/>
    <s v="CAD"/>
    <x v="126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x v="1263"/>
    <s v="A fresh batch of chaos from Toledo, Ohio's reggae-rockers, Tropic Bombs!"/>
    <n v="1500"/>
    <n v="1785"/>
    <x v="0"/>
    <s v="US"/>
    <s v="USD"/>
    <x v="1263"/>
    <n v="1393034470"/>
    <b v="1"/>
    <n v="41"/>
    <b v="1"/>
    <s v="music/rock"/>
    <n v="1.19"/>
    <n v="43.536585365853661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s v="US"/>
    <s v="USD"/>
    <x v="1264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s v="US"/>
    <s v="USD"/>
    <x v="126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s v="US"/>
    <s v="USD"/>
    <x v="1266"/>
    <n v="1386882145"/>
    <b v="1"/>
    <n v="50"/>
    <b v="1"/>
    <s v="music/rock"/>
    <n v="1.0047368421052632"/>
    <n v="190.9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s v="US"/>
    <s v="USD"/>
    <x v="1267"/>
    <n v="1372082558"/>
    <b v="1"/>
    <n v="159"/>
    <b v="1"/>
    <s v="music/rock"/>
    <n v="1.018"/>
    <n v="140.85534591194968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s v="US"/>
    <s v="USD"/>
    <x v="1268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s v="US"/>
    <s v="USD"/>
    <x v="1269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s v="US"/>
    <s v="USD"/>
    <x v="1270"/>
    <n v="1327523642"/>
    <b v="1"/>
    <n v="169"/>
    <b v="1"/>
    <s v="music/rock"/>
    <n v="1.1472"/>
    <n v="67.881656804733723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s v="US"/>
    <s v="USD"/>
    <x v="1271"/>
    <n v="1381767859"/>
    <b v="1"/>
    <n v="31"/>
    <b v="1"/>
    <s v="music/rock"/>
    <n v="1.018"/>
    <n v="246.29032258064515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s v="US"/>
    <s v="USD"/>
    <x v="1272"/>
    <n v="1270576379"/>
    <b v="1"/>
    <n v="28"/>
    <b v="1"/>
    <s v="music/rock"/>
    <n v="1.06"/>
    <n v="189.2857142857142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s v="CA"/>
    <s v="CAD"/>
    <x v="1273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s v="US"/>
    <s v="USD"/>
    <x v="1274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s v="US"/>
    <s v="USD"/>
    <x v="1275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s v="US"/>
    <s v="USD"/>
    <x v="1276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s v="US"/>
    <s v="USD"/>
    <x v="127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s v="US"/>
    <s v="USD"/>
    <x v="1278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s v="US"/>
    <s v="USD"/>
    <x v="1279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s v="US"/>
    <s v="USD"/>
    <x v="1280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s v="US"/>
    <s v="USD"/>
    <x v="1281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s v="US"/>
    <s v="USD"/>
    <x v="1282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s v="US"/>
    <s v="USD"/>
    <x v="1283"/>
    <n v="1360948389"/>
    <b v="1"/>
    <n v="22"/>
    <b v="1"/>
    <s v="music/rock"/>
    <n v="2.1105"/>
    <n v="95.931818181818187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s v="US"/>
    <s v="USD"/>
    <x v="1284"/>
    <n v="1481175482"/>
    <b v="0"/>
    <n v="31"/>
    <b v="1"/>
    <s v="theater/plays"/>
    <n v="1.01"/>
    <n v="65.161290322580641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s v="GB"/>
    <s v="GBP"/>
    <x v="1285"/>
    <n v="1433512775"/>
    <b v="0"/>
    <n v="63"/>
    <b v="1"/>
    <s v="theater/plays"/>
    <n v="1.0165"/>
    <n v="32.269841269841272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s v="GB"/>
    <s v="GBP"/>
    <x v="1286"/>
    <n v="1423041227"/>
    <b v="0"/>
    <n v="20"/>
    <b v="1"/>
    <s v="theater/plays"/>
    <n v="1.0833333333333333"/>
    <n v="81.25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s v="GB"/>
    <s v="GBP"/>
    <x v="1287"/>
    <n v="1428936856"/>
    <b v="0"/>
    <n v="25"/>
    <b v="1"/>
    <s v="theater/plays"/>
    <n v="2.42"/>
    <n v="24.2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s v="US"/>
    <s v="USD"/>
    <x v="1288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s v="US"/>
    <s v="USD"/>
    <x v="1289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x v="1290"/>
    <s v="Sometimes your Heart has to STOP for your Life to START."/>
    <n v="3500"/>
    <n v="3800"/>
    <x v="0"/>
    <s v="US"/>
    <s v="USD"/>
    <x v="129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s v="US"/>
    <s v="USD"/>
    <x v="1291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s v="GB"/>
    <s v="GBP"/>
    <x v="1292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s v="US"/>
    <s v="USD"/>
    <x v="1293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s v="GB"/>
    <s v="GBP"/>
    <x v="1294"/>
    <n v="1443696797"/>
    <b v="0"/>
    <n v="22"/>
    <b v="1"/>
    <s v="theater/plays"/>
    <n v="1.22"/>
    <n v="27.727272727272727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s v="GB"/>
    <s v="GBP"/>
    <x v="1295"/>
    <n v="1435585497"/>
    <b v="0"/>
    <n v="64"/>
    <b v="1"/>
    <s v="theater/plays"/>
    <n v="1.0196000000000001"/>
    <n v="39.828125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s v="GB"/>
    <s v="GBP"/>
    <x v="1296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s v="US"/>
    <s v="USD"/>
    <x v="1297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s v="GB"/>
    <s v="GBP"/>
    <x v="1298"/>
    <n v="1459268432"/>
    <b v="0"/>
    <n v="33"/>
    <b v="1"/>
    <s v="theater/plays"/>
    <n v="1.0465"/>
    <n v="63.424242424242422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s v="US"/>
    <s v="USD"/>
    <x v="1299"/>
    <n v="1434310359"/>
    <b v="0"/>
    <n v="32"/>
    <b v="1"/>
    <s v="theater/plays"/>
    <n v="1.24"/>
    <n v="135.625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s v="US"/>
    <s v="USD"/>
    <x v="1300"/>
    <n v="1461427938"/>
    <b v="0"/>
    <n v="24"/>
    <b v="1"/>
    <s v="theater/plays"/>
    <n v="1.35"/>
    <n v="168.75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s v="US"/>
    <s v="USD"/>
    <x v="1301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s v="US"/>
    <s v="USD"/>
    <x v="1302"/>
    <n v="1477963411"/>
    <b v="0"/>
    <n v="50"/>
    <b v="1"/>
    <s v="theater/plays"/>
    <n v="1"/>
    <n v="50"/>
    <x v="1"/>
    <s v="plays"/>
    <x v="1302"/>
    <d v="2016-12-01T02:23:31"/>
  </r>
  <r>
    <n v="1303"/>
    <x v="1303"/>
    <s v="Groundbreaking queer theatre."/>
    <n v="3500"/>
    <n v="4559.13"/>
    <x v="0"/>
    <s v="GB"/>
    <s v="GBP"/>
    <x v="1303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s v="GB"/>
    <s v="GBP"/>
    <x v="1304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s v="US"/>
    <s v="USD"/>
    <x v="1305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s v="US"/>
    <s v="USD"/>
    <x v="1306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x v="1307"/>
    <s v="Get VR to Everyone with Mailable, Ready to Use Viewers"/>
    <n v="50000"/>
    <n v="5757"/>
    <x v="1"/>
    <s v="US"/>
    <s v="USD"/>
    <x v="1307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x v="1308"/>
    <s v="Boost Band, a wristband that charges any device"/>
    <n v="10000"/>
    <n v="1136"/>
    <x v="1"/>
    <s v="US"/>
    <s v="USD"/>
    <x v="1308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s v="US"/>
    <s v="USD"/>
    <x v="1309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s v="US"/>
    <s v="USD"/>
    <x v="131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s v="US"/>
    <s v="USD"/>
    <x v="1311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s v="US"/>
    <s v="USD"/>
    <x v="131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s v="US"/>
    <s v="USD"/>
    <x v="1313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s v="US"/>
    <s v="USD"/>
    <x v="1314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s v="US"/>
    <s v="USD"/>
    <x v="1315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s v="US"/>
    <s v="USD"/>
    <x v="1316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s v="DK"/>
    <s v="DKK"/>
    <x v="1317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s v="US"/>
    <s v="USD"/>
    <x v="1318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s v="GB"/>
    <s v="GBP"/>
    <x v="1319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s v="NL"/>
    <s v="EUR"/>
    <x v="132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s v="SE"/>
    <s v="SEK"/>
    <x v="1321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s v="GB"/>
    <s v="GBP"/>
    <x v="1322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s v="US"/>
    <s v="USD"/>
    <x v="1323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s v="US"/>
    <s v="USD"/>
    <x v="1324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s v="US"/>
    <s v="USD"/>
    <x v="132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s v="US"/>
    <s v="USD"/>
    <x v="1326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s v="US"/>
    <s v="USD"/>
    <x v="1327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s v="US"/>
    <s v="USD"/>
    <x v="1328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s v="US"/>
    <s v="USD"/>
    <x v="1329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s v="US"/>
    <s v="USD"/>
    <x v="133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s v="US"/>
    <s v="USD"/>
    <x v="1331"/>
    <n v="1468843554"/>
    <b v="0"/>
    <n v="34"/>
    <b v="0"/>
    <s v="technology/wearables"/>
    <n v="1.3668E-2"/>
    <n v="100.5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s v="CH"/>
    <s v="CHF"/>
    <x v="1332"/>
    <n v="1482888408"/>
    <b v="0"/>
    <n v="0"/>
    <b v="0"/>
    <s v="technology/wearables"/>
    <n v="0"/>
    <e v="#DIV/0!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s v="AU"/>
    <s v="AUD"/>
    <x v="1333"/>
    <n v="1402886025"/>
    <b v="0"/>
    <n v="0"/>
    <b v="0"/>
    <s v="technology/wearables"/>
    <n v="0"/>
    <e v="#DIV/0!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s v="US"/>
    <s v="USD"/>
    <x v="1334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s v="US"/>
    <s v="USD"/>
    <x v="1335"/>
    <n v="1446762502"/>
    <b v="0"/>
    <n v="16"/>
    <b v="0"/>
    <s v="technology/wearables"/>
    <n v="0.1976"/>
    <n v="308.75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s v="US"/>
    <s v="USD"/>
    <x v="1336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s v="US"/>
    <s v="USD"/>
    <x v="1337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s v="US"/>
    <s v="USD"/>
    <x v="1338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x v="1339"/>
    <s v="World's Smallest customizable Phone &amp; GPS Watch for kids !"/>
    <n v="50000"/>
    <n v="3317"/>
    <x v="1"/>
    <s v="US"/>
    <s v="USD"/>
    <x v="1339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s v="US"/>
    <s v="USD"/>
    <x v="1340"/>
    <n v="1405520253"/>
    <b v="0"/>
    <n v="0"/>
    <b v="0"/>
    <s v="technology/wearables"/>
    <n v="0"/>
    <e v="#DIV/0!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s v="GB"/>
    <s v="GBP"/>
    <x v="1341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s v="US"/>
    <s v="USD"/>
    <x v="1342"/>
    <n v="1434569739"/>
    <b v="0"/>
    <n v="1"/>
    <b v="0"/>
    <s v="technology/wearables"/>
    <n v="2E-3"/>
    <n v="100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s v="US"/>
    <s v="USD"/>
    <x v="1343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s v="CA"/>
    <s v="CAD"/>
    <x v="1344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s v="US"/>
    <s v="USD"/>
    <x v="1345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s v="US"/>
    <s v="USD"/>
    <x v="1346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s v="US"/>
    <s v="USD"/>
    <x v="1347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s v="US"/>
    <s v="USD"/>
    <x v="1348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s v="CA"/>
    <s v="CAD"/>
    <x v="1349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s v="US"/>
    <s v="USD"/>
    <x v="1350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s v="US"/>
    <s v="USD"/>
    <x v="1351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s v="US"/>
    <s v="USD"/>
    <x v="1352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s v="US"/>
    <s v="USD"/>
    <x v="1353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s v="GB"/>
    <s v="GBP"/>
    <x v="1354"/>
    <n v="1463080979"/>
    <b v="0"/>
    <n v="64"/>
    <b v="1"/>
    <s v="publishing/nonfiction"/>
    <n v="1.3025"/>
    <n v="24.421875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s v="GB"/>
    <s v="GBP"/>
    <x v="1355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s v="US"/>
    <s v="USD"/>
    <x v="1356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s v="US"/>
    <s v="USD"/>
    <x v="1357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s v="US"/>
    <s v="USD"/>
    <x v="1358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s v="US"/>
    <s v="USD"/>
    <x v="1359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s v="US"/>
    <s v="USD"/>
    <x v="136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s v="GB"/>
    <s v="GBP"/>
    <x v="1361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s v="US"/>
    <s v="USD"/>
    <x v="1362"/>
    <n v="1373408731"/>
    <b v="0"/>
    <n v="25"/>
    <b v="1"/>
    <s v="publishing/nonfiction"/>
    <n v="1.091"/>
    <n v="43.64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s v="US"/>
    <s v="USD"/>
    <x v="1363"/>
    <n v="1453925727"/>
    <b v="0"/>
    <n v="5"/>
    <b v="1"/>
    <s v="publishing/nonfiction"/>
    <n v="1"/>
    <n v="40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s v="DK"/>
    <s v="DKK"/>
    <x v="1364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s v="US"/>
    <s v="USD"/>
    <x v="1365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x v="1366"/>
    <s v="A musical memorial for Alexi Petersen."/>
    <n v="7500"/>
    <n v="9486.69"/>
    <x v="0"/>
    <s v="US"/>
    <s v="USD"/>
    <x v="1366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s v="US"/>
    <s v="USD"/>
    <x v="1367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s v="US"/>
    <s v="USD"/>
    <x v="1368"/>
    <n v="1432269294"/>
    <b v="0"/>
    <n v="87"/>
    <b v="1"/>
    <s v="music/rock"/>
    <n v="1.107"/>
    <n v="63.620689655172413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s v="US"/>
    <s v="USD"/>
    <x v="1369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s v="US"/>
    <s v="USD"/>
    <x v="1370"/>
    <n v="1380585890"/>
    <b v="0"/>
    <n v="20"/>
    <b v="1"/>
    <s v="music/rock"/>
    <n v="1.0366666666666666"/>
    <n v="77.75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s v="US"/>
    <s v="USD"/>
    <x v="1371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x v="1372"/>
    <s v="Please help us raise funds to press our new CD!"/>
    <n v="500"/>
    <n v="620"/>
    <x v="0"/>
    <s v="US"/>
    <s v="USD"/>
    <x v="1372"/>
    <n v="1339523132"/>
    <b v="0"/>
    <n v="16"/>
    <b v="1"/>
    <s v="music/rock"/>
    <n v="1.24"/>
    <n v="38.75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s v="US"/>
    <s v="USD"/>
    <x v="1373"/>
    <n v="1480546233"/>
    <b v="0"/>
    <n v="52"/>
    <b v="1"/>
    <s v="music/rock"/>
    <n v="1.0501"/>
    <n v="201.94230769230768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s v="US"/>
    <s v="USD"/>
    <x v="1374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s v="FR"/>
    <s v="EUR"/>
    <x v="1375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s v="GB"/>
    <s v="GBP"/>
    <x v="137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s v="US"/>
    <s v="USD"/>
    <x v="1377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x v="1378"/>
    <s v="A psychedelic post rock masterpiece!"/>
    <n v="2000"/>
    <n v="4067"/>
    <x v="0"/>
    <s v="GB"/>
    <s v="GBP"/>
    <x v="1378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x v="1379"/>
    <s v="---------The long-awaited debut full-length from Justin Ruddy--------"/>
    <n v="10000"/>
    <n v="11160"/>
    <x v="0"/>
    <s v="US"/>
    <s v="USD"/>
    <x v="1379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s v="US"/>
    <s v="USD"/>
    <x v="1380"/>
    <n v="1431886706"/>
    <b v="0"/>
    <n v="5"/>
    <b v="1"/>
    <s v="music/rock"/>
    <n v="4.24"/>
    <n v="21.2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s v="US"/>
    <s v="USD"/>
    <x v="1381"/>
    <n v="1480396125"/>
    <b v="0"/>
    <n v="73"/>
    <b v="1"/>
    <s v="music/rock"/>
    <n v="1.071"/>
    <n v="73.35616438356164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s v="US"/>
    <s v="USD"/>
    <x v="1382"/>
    <n v="1365275536"/>
    <b v="0"/>
    <n v="148"/>
    <b v="1"/>
    <s v="music/rock"/>
    <n v="1.043625"/>
    <n v="56.412162162162161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s v="CA"/>
    <s v="CAD"/>
    <x v="1383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s v="US"/>
    <s v="USD"/>
    <x v="1384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s v="DE"/>
    <s v="EUR"/>
    <x v="1385"/>
    <n v="1457109121"/>
    <b v="0"/>
    <n v="134"/>
    <b v="1"/>
    <s v="music/rock"/>
    <n v="1.10406125"/>
    <n v="65.914104477611943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s v="US"/>
    <s v="USD"/>
    <x v="1386"/>
    <n v="1435591889"/>
    <b v="0"/>
    <n v="14"/>
    <b v="1"/>
    <s v="music/rock"/>
    <n v="2.1875"/>
    <n v="62.5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s v="US"/>
    <s v="USD"/>
    <x v="1387"/>
    <n v="1430604395"/>
    <b v="0"/>
    <n v="78"/>
    <b v="1"/>
    <s v="music/rock"/>
    <n v="1.36625"/>
    <n v="70.064102564102569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s v="US"/>
    <s v="USD"/>
    <x v="1388"/>
    <n v="1474469117"/>
    <b v="0"/>
    <n v="112"/>
    <b v="1"/>
    <s v="music/rock"/>
    <n v="1.348074"/>
    <n v="60.181874999999998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s v="GB"/>
    <s v="GBP"/>
    <x v="1389"/>
    <n v="1468495957"/>
    <b v="0"/>
    <n v="34"/>
    <b v="1"/>
    <s v="music/rock"/>
    <n v="1.454"/>
    <n v="21.382352941176471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s v="US"/>
    <s v="USD"/>
    <x v="139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s v="US"/>
    <s v="USD"/>
    <x v="1391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s v="US"/>
    <s v="USD"/>
    <x v="1392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x v="1393"/>
    <s v="Rock n' Roll tales of our times"/>
    <n v="10000"/>
    <n v="10235"/>
    <x v="0"/>
    <s v="US"/>
    <s v="USD"/>
    <x v="139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s v="US"/>
    <s v="USD"/>
    <x v="1394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x v="1395"/>
    <s v="Help Quiet Oaks record their debut album!!!"/>
    <n v="3500"/>
    <n v="3916"/>
    <x v="0"/>
    <s v="US"/>
    <s v="USD"/>
    <x v="1395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s v="US"/>
    <s v="USD"/>
    <x v="1396"/>
    <n v="1421279882"/>
    <b v="0"/>
    <n v="73"/>
    <b v="1"/>
    <s v="music/rock"/>
    <n v="1.073"/>
    <n v="88.191780821917803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s v="US"/>
    <s v="USD"/>
    <x v="1397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s v="US"/>
    <s v="USD"/>
    <x v="1398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s v="US"/>
    <s v="USD"/>
    <x v="1399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s v="GB"/>
    <s v="GBP"/>
    <x v="1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s v="US"/>
    <s v="USD"/>
    <x v="1401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s v="GB"/>
    <s v="GBP"/>
    <x v="1402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s v="US"/>
    <s v="USD"/>
    <x v="1403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s v="GB"/>
    <s v="GBP"/>
    <x v="1404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s v="US"/>
    <s v="USD"/>
    <x v="1405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x v="1406"/>
    <s v="The White coat and the battle dress uniform"/>
    <n v="12000"/>
    <n v="15"/>
    <x v="2"/>
    <s v="IT"/>
    <s v="EUR"/>
    <x v="1406"/>
    <n v="1445336607"/>
    <b v="0"/>
    <n v="3"/>
    <b v="0"/>
    <s v="publishing/translations"/>
    <n v="1.25E-3"/>
    <n v="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s v="US"/>
    <s v="USD"/>
    <x v="1407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s v="GB"/>
    <s v="GBP"/>
    <x v="1408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s v="US"/>
    <s v="USD"/>
    <x v="1409"/>
    <n v="1414897935"/>
    <b v="0"/>
    <n v="0"/>
    <b v="0"/>
    <s v="publishing/translations"/>
    <n v="0"/>
    <e v="#DIV/0!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s v="IT"/>
    <s v="EUR"/>
    <x v="141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s v="GB"/>
    <s v="GBP"/>
    <x v="1411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s v="US"/>
    <s v="USD"/>
    <x v="1412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s v="IT"/>
    <s v="EUR"/>
    <x v="1413"/>
    <n v="1450780170"/>
    <b v="0"/>
    <n v="1"/>
    <b v="0"/>
    <s v="publishing/translations"/>
    <n v="0.05"/>
    <n v="100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s v="US"/>
    <s v="USD"/>
    <x v="1414"/>
    <n v="1480831467"/>
    <b v="0"/>
    <n v="1"/>
    <b v="0"/>
    <s v="publishing/translations"/>
    <n v="2E-3"/>
    <n v="1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s v="US"/>
    <s v="USD"/>
    <x v="1415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s v="US"/>
    <s v="USD"/>
    <x v="1416"/>
    <n v="1445552019"/>
    <b v="0"/>
    <n v="0"/>
    <b v="0"/>
    <s v="publishing/translations"/>
    <n v="0"/>
    <e v="#DIV/0!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s v="US"/>
    <s v="USD"/>
    <x v="1417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s v="ES"/>
    <s v="EUR"/>
    <x v="1418"/>
    <n v="1453805834"/>
    <b v="0"/>
    <n v="1"/>
    <b v="0"/>
    <s v="publishing/translations"/>
    <n v="2E-3"/>
    <n v="6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s v="US"/>
    <s v="USD"/>
    <x v="14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x v="1420"/>
    <s v="Help me butcher Shakespeare in a satirical fashion."/>
    <n v="110"/>
    <n v="3"/>
    <x v="2"/>
    <s v="US"/>
    <s v="USD"/>
    <x v="1420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s v="SE"/>
    <s v="SEK"/>
    <x v="1421"/>
    <n v="1420840709"/>
    <b v="0"/>
    <n v="2"/>
    <b v="0"/>
    <s v="publishing/translations"/>
    <n v="1E-3"/>
    <n v="10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s v="NZ"/>
    <s v="NZD"/>
    <x v="1422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s v="AU"/>
    <s v="AUD"/>
    <x v="1423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s v="US"/>
    <s v="USD"/>
    <x v="1424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s v="US"/>
    <s v="USD"/>
    <x v="1425"/>
    <n v="1427684959"/>
    <b v="0"/>
    <n v="0"/>
    <b v="0"/>
    <s v="publishing/translations"/>
    <n v="0"/>
    <e v="#DIV/0!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s v="DE"/>
    <s v="EUR"/>
    <x v="1426"/>
    <n v="1435224120"/>
    <b v="0"/>
    <n v="0"/>
    <b v="0"/>
    <s v="publishing/translations"/>
    <n v="0"/>
    <e v="#DIV/0!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s v="DE"/>
    <s v="EUR"/>
    <x v="1427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s v="ES"/>
    <s v="EUR"/>
    <x v="1428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s v="US"/>
    <s v="USD"/>
    <x v="1429"/>
    <n v="1426037242"/>
    <b v="0"/>
    <n v="0"/>
    <b v="0"/>
    <s v="publishing/translations"/>
    <n v="0"/>
    <e v="#DIV/0!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s v="US"/>
    <s v="USD"/>
    <x v="1430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s v="US"/>
    <s v="USD"/>
    <x v="1431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s v="US"/>
    <s v="USD"/>
    <x v="1432"/>
    <n v="1434825828"/>
    <b v="0"/>
    <n v="0"/>
    <b v="0"/>
    <s v="publishing/translations"/>
    <n v="0"/>
    <e v="#DIV/0!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s v="IT"/>
    <s v="EUR"/>
    <x v="1433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s v="DK"/>
    <s v="DKK"/>
    <x v="1434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s v="IT"/>
    <s v="EUR"/>
    <x v="1435"/>
    <n v="1441997020"/>
    <b v="0"/>
    <n v="2"/>
    <b v="0"/>
    <s v="publishing/translations"/>
    <n v="1E-3"/>
    <n v="7.5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s v="DE"/>
    <s v="EUR"/>
    <x v="1436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s v="US"/>
    <s v="USD"/>
    <x v="1437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s v="DK"/>
    <s v="DKK"/>
    <x v="1438"/>
    <n v="1459198499"/>
    <b v="0"/>
    <n v="8"/>
    <b v="0"/>
    <s v="publishing/translations"/>
    <n v="0.03"/>
    <n v="75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s v="CA"/>
    <s v="CAD"/>
    <x v="1439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s v="IT"/>
    <s v="EUR"/>
    <x v="1440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s v="GB"/>
    <s v="GBP"/>
    <x v="1441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s v="US"/>
    <s v="USD"/>
    <x v="1442"/>
    <n v="1461598158"/>
    <b v="0"/>
    <n v="0"/>
    <b v="0"/>
    <s v="publishing/translations"/>
    <n v="0"/>
    <e v="#DIV/0!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s v="FR"/>
    <s v="EUR"/>
    <x v="1443"/>
    <n v="1480803209"/>
    <b v="0"/>
    <n v="0"/>
    <b v="0"/>
    <s v="publishing/translations"/>
    <n v="0"/>
    <e v="#DIV/0!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s v="DE"/>
    <s v="EUR"/>
    <x v="1444"/>
    <n v="1436907462"/>
    <b v="0"/>
    <n v="0"/>
    <b v="0"/>
    <s v="publishing/translations"/>
    <n v="0"/>
    <e v="#DIV/0!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s v="DE"/>
    <s v="EUR"/>
    <x v="1445"/>
    <n v="1431694855"/>
    <b v="0"/>
    <n v="0"/>
    <b v="0"/>
    <s v="publishing/translations"/>
    <n v="0"/>
    <e v="#DIV/0!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s v="IT"/>
    <s v="EUR"/>
    <x v="1446"/>
    <n v="1459507478"/>
    <b v="0"/>
    <n v="0"/>
    <b v="0"/>
    <s v="publishing/translations"/>
    <n v="0"/>
    <e v="#DIV/0!"/>
    <x v="3"/>
    <s v="translations"/>
    <x v="1446"/>
    <d v="2016-04-21T10:44:38"/>
  </r>
  <r>
    <n v="1447"/>
    <x v="1447"/>
    <s v="I'm creating a dictionary of multiple Indian languages."/>
    <n v="500000"/>
    <n v="75"/>
    <x v="2"/>
    <s v="US"/>
    <s v="USD"/>
    <x v="1447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s v="AU"/>
    <s v="AUD"/>
    <x v="1448"/>
    <n v="1429655318"/>
    <b v="0"/>
    <n v="0"/>
    <b v="0"/>
    <s v="publishing/translations"/>
    <n v="0"/>
    <e v="#DIV/0!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s v="US"/>
    <s v="USD"/>
    <x v="1449"/>
    <n v="1427138905"/>
    <b v="0"/>
    <n v="0"/>
    <b v="0"/>
    <s v="publishing/translations"/>
    <n v="0"/>
    <e v="#DIV/0!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s v="US"/>
    <s v="USD"/>
    <x v="1450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s v="US"/>
    <s v="USD"/>
    <x v="1451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s v="US"/>
    <s v="USD"/>
    <x v="1452"/>
    <n v="1403974363"/>
    <b v="0"/>
    <n v="0"/>
    <b v="0"/>
    <s v="publishing/translations"/>
    <n v="0"/>
    <e v="#DIV/0!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s v="FR"/>
    <s v="EUR"/>
    <x v="1453"/>
    <n v="1488386547"/>
    <b v="0"/>
    <n v="0"/>
    <b v="0"/>
    <s v="publishing/translations"/>
    <n v="0"/>
    <e v="#DIV/0!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s v="ES"/>
    <s v="EUR"/>
    <x v="1454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s v="US"/>
    <s v="USD"/>
    <x v="1455"/>
    <n v="1405181320"/>
    <b v="0"/>
    <n v="7"/>
    <b v="0"/>
    <s v="publishing/translations"/>
    <n v="0.105"/>
    <n v="225"/>
    <x v="3"/>
    <s v="translations"/>
    <x v="1455"/>
    <d v="2014-09-05T13:39:00"/>
  </r>
  <r>
    <n v="1456"/>
    <x v="1456"/>
    <s v="English Version of my auto-published novel"/>
    <n v="5000"/>
    <n v="145"/>
    <x v="1"/>
    <s v="IT"/>
    <s v="EUR"/>
    <x v="1456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x v="1457"/>
    <s v="Age is more than just a number, I hope your younger than you feel."/>
    <n v="6000"/>
    <n v="0"/>
    <x v="1"/>
    <s v="US"/>
    <s v="USD"/>
    <x v="1457"/>
    <n v="1444685444"/>
    <b v="0"/>
    <n v="0"/>
    <b v="0"/>
    <s v="publishing/translations"/>
    <n v="0"/>
    <e v="#DIV/0!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s v="US"/>
    <s v="USD"/>
    <x v="1458"/>
    <n v="1405097760"/>
    <b v="0"/>
    <n v="0"/>
    <b v="0"/>
    <s v="publishing/translations"/>
    <n v="0"/>
    <e v="#DIV/0!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s v="DK"/>
    <s v="DKK"/>
    <x v="1459"/>
    <n v="1446612896"/>
    <b v="0"/>
    <n v="0"/>
    <b v="0"/>
    <s v="publishing/translations"/>
    <n v="0"/>
    <e v="#DIV/0!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s v="US"/>
    <s v="USD"/>
    <x v="1460"/>
    <n v="1412371898"/>
    <b v="0"/>
    <n v="0"/>
    <b v="0"/>
    <s v="publishing/translations"/>
    <n v="0"/>
    <e v="#DIV/0!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s v="US"/>
    <s v="USD"/>
    <x v="1461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s v="US"/>
    <s v="USD"/>
    <x v="1462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s v="US"/>
    <s v="USD"/>
    <x v="1463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x v="1464"/>
    <s v="The Best Science Media on the Web"/>
    <n v="5000"/>
    <n v="8160"/>
    <x v="0"/>
    <s v="US"/>
    <s v="USD"/>
    <x v="1464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s v="US"/>
    <s v="USD"/>
    <x v="1465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s v="US"/>
    <s v="USD"/>
    <x v="1466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s v="US"/>
    <s v="USD"/>
    <x v="1467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s v="US"/>
    <s v="USD"/>
    <x v="1468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s v="US"/>
    <s v="USD"/>
    <x v="146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s v="US"/>
    <s v="USD"/>
    <x v="1470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s v="US"/>
    <s v="USD"/>
    <x v="1471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s v="US"/>
    <s v="USD"/>
    <x v="1472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x v="1473"/>
    <s v="Public Radio Project"/>
    <n v="1500"/>
    <n v="1807.74"/>
    <x v="0"/>
    <s v="US"/>
    <s v="USD"/>
    <x v="1473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s v="US"/>
    <s v="USD"/>
    <x v="1474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s v="US"/>
    <s v="USD"/>
    <x v="1475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s v="US"/>
    <s v="USD"/>
    <x v="1476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s v="US"/>
    <s v="USD"/>
    <x v="1477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s v="US"/>
    <s v="USD"/>
    <x v="1478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s v="US"/>
    <s v="USD"/>
    <x v="1479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s v="US"/>
    <s v="USD"/>
    <x v="148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s v="CA"/>
    <s v="CAD"/>
    <x v="1481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s v="US"/>
    <s v="USD"/>
    <x v="1482"/>
    <n v="1345062936"/>
    <b v="0"/>
    <n v="1"/>
    <b v="0"/>
    <s v="publishing/fiction"/>
    <n v="1E-3"/>
    <n v="5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s v="US"/>
    <s v="USD"/>
    <x v="1483"/>
    <n v="1467002275"/>
    <b v="0"/>
    <n v="2"/>
    <b v="0"/>
    <s v="publishing/fiction"/>
    <n v="7.1428571428571426E-3"/>
    <n v="25"/>
    <x v="3"/>
    <s v="fiction"/>
    <x v="1483"/>
    <d v="2016-07-22T04:37:55"/>
  </r>
  <r>
    <n v="1484"/>
    <x v="1484"/>
    <s v="The mussings of an old wizard"/>
    <n v="2000"/>
    <n v="0"/>
    <x v="2"/>
    <s v="US"/>
    <s v="USD"/>
    <x v="1484"/>
    <n v="1337834963"/>
    <b v="0"/>
    <n v="0"/>
    <b v="0"/>
    <s v="publishing/fiction"/>
    <n v="0"/>
    <e v="#DIV/0!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s v="US"/>
    <s v="USD"/>
    <x v="1485"/>
    <n v="1430939173"/>
    <b v="0"/>
    <n v="3"/>
    <b v="0"/>
    <s v="publishing/fiction"/>
    <n v="2.2388059701492536E-2"/>
    <n v="50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s v="US"/>
    <s v="USD"/>
    <x v="1486"/>
    <n v="1422417761"/>
    <b v="0"/>
    <n v="3"/>
    <b v="0"/>
    <s v="publishing/fiction"/>
    <n v="2.3999999999999998E-3"/>
    <n v="1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s v="US"/>
    <s v="USD"/>
    <x v="1487"/>
    <n v="1467583271"/>
    <b v="0"/>
    <n v="0"/>
    <b v="0"/>
    <s v="publishing/fiction"/>
    <n v="0"/>
    <e v="#DIV/0!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s v="AU"/>
    <s v="AUD"/>
    <x v="1488"/>
    <n v="1386336660"/>
    <b v="0"/>
    <n v="6"/>
    <b v="0"/>
    <s v="publishing/fiction"/>
    <n v="2.4E-2"/>
    <n v="60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s v="US"/>
    <s v="USD"/>
    <x v="1489"/>
    <n v="1350398452"/>
    <b v="0"/>
    <n v="0"/>
    <b v="0"/>
    <s v="publishing/fiction"/>
    <n v="0"/>
    <e v="#DIV/0!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s v="US"/>
    <s v="USD"/>
    <x v="1490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s v="US"/>
    <s v="USD"/>
    <x v="1491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s v="US"/>
    <s v="USD"/>
    <x v="1492"/>
    <n v="1305839646"/>
    <b v="0"/>
    <n v="2"/>
    <b v="0"/>
    <s v="publishing/fiction"/>
    <n v="7.4999999999999997E-3"/>
    <n v="15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s v="US"/>
    <s v="USD"/>
    <x v="1493"/>
    <n v="1368823675"/>
    <b v="0"/>
    <n v="0"/>
    <b v="0"/>
    <s v="publishing/fiction"/>
    <n v="0"/>
    <e v="#DIV/0!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s v="US"/>
    <s v="USD"/>
    <x v="1494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s v="US"/>
    <s v="USD"/>
    <x v="1495"/>
    <n v="1311879431"/>
    <b v="0"/>
    <n v="0"/>
    <b v="0"/>
    <s v="publishing/fiction"/>
    <n v="0"/>
    <e v="#DIV/0!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s v="US"/>
    <s v="USD"/>
    <x v="1496"/>
    <n v="1405682659"/>
    <b v="0"/>
    <n v="0"/>
    <b v="0"/>
    <s v="publishing/fiction"/>
    <n v="0"/>
    <e v="#DIV/0!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s v="US"/>
    <s v="USD"/>
    <x v="1497"/>
    <n v="1371655522"/>
    <b v="0"/>
    <n v="1"/>
    <b v="0"/>
    <s v="publishing/fiction"/>
    <n v="6.666666666666667E-5"/>
    <n v="1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s v="US"/>
    <s v="USD"/>
    <x v="1498"/>
    <n v="1405899378"/>
    <b v="0"/>
    <n v="3"/>
    <b v="0"/>
    <s v="publishing/fiction"/>
    <n v="1.9E-2"/>
    <n v="19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s v="US"/>
    <s v="USD"/>
    <x v="1499"/>
    <n v="1465171833"/>
    <b v="0"/>
    <n v="1"/>
    <b v="0"/>
    <s v="publishing/fiction"/>
    <n v="2.5000000000000001E-3"/>
    <n v="5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s v="US"/>
    <s v="USD"/>
    <x v="1500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s v="CA"/>
    <s v="CAD"/>
    <x v="1501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s v="GB"/>
    <s v="GBP"/>
    <x v="1502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s v="BE"/>
    <s v="EUR"/>
    <x v="1503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s v="GB"/>
    <s v="GBP"/>
    <x v="1504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s v="DE"/>
    <s v="EUR"/>
    <x v="1505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s v="GB"/>
    <s v="GBP"/>
    <x v="1506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s v="US"/>
    <s v="USD"/>
    <x v="1507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s v="US"/>
    <s v="USD"/>
    <x v="1508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s v="DE"/>
    <s v="EUR"/>
    <x v="1509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s v="GB"/>
    <s v="GBP"/>
    <x v="1510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s v="US"/>
    <s v="USD"/>
    <x v="1511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s v="US"/>
    <s v="USD"/>
    <x v="1512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s v="GB"/>
    <s v="GBP"/>
    <x v="1513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s v="US"/>
    <s v="USD"/>
    <x v="1514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s v="NO"/>
    <s v="NOK"/>
    <x v="1515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s v="US"/>
    <s v="USD"/>
    <x v="1516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s v="US"/>
    <s v="USD"/>
    <x v="1517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s v="US"/>
    <s v="USD"/>
    <x v="1518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s v="US"/>
    <s v="USD"/>
    <x v="1519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s v="US"/>
    <s v="USD"/>
    <x v="152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s v="US"/>
    <s v="USD"/>
    <x v="152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s v="US"/>
    <s v="USD"/>
    <x v="1522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s v="US"/>
    <s v="USD"/>
    <x v="1523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s v="SE"/>
    <s v="SEK"/>
    <x v="1524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s v="US"/>
    <s v="USD"/>
    <x v="1525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s v="US"/>
    <s v="USD"/>
    <x v="1526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s v="US"/>
    <s v="USD"/>
    <x v="1527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s v="US"/>
    <s v="USD"/>
    <x v="1528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s v="US"/>
    <s v="USD"/>
    <x v="1529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s v="US"/>
    <s v="USD"/>
    <x v="1530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s v="US"/>
    <s v="USD"/>
    <x v="1531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s v="AU"/>
    <s v="AUD"/>
    <x v="1532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s v="US"/>
    <s v="USD"/>
    <x v="1533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s v="US"/>
    <s v="USD"/>
    <x v="1534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s v="US"/>
    <s v="USD"/>
    <x v="1535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s v="US"/>
    <s v="USD"/>
    <x v="1536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s v="DE"/>
    <s v="EUR"/>
    <x v="1537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s v="US"/>
    <s v="USD"/>
    <x v="1538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s v="US"/>
    <s v="USD"/>
    <x v="153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s v="US"/>
    <s v="USD"/>
    <x v="154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s v="US"/>
    <s v="USD"/>
    <x v="1541"/>
    <n v="1417453538"/>
    <b v="0"/>
    <n v="2"/>
    <b v="0"/>
    <s v="photography/nature"/>
    <n v="3.3333333333333332E-4"/>
    <n v="3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s v="CA"/>
    <s v="CAD"/>
    <x v="1542"/>
    <n v="1434412500"/>
    <b v="0"/>
    <n v="1"/>
    <b v="0"/>
    <s v="photography/nature"/>
    <n v="0.04"/>
    <n v="20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s v="US"/>
    <s v="USD"/>
    <x v="1543"/>
    <n v="1414066434"/>
    <b v="0"/>
    <n v="1"/>
    <b v="0"/>
    <s v="photography/nature"/>
    <n v="4.4444444444444444E-3"/>
    <n v="10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s v="US"/>
    <s v="USD"/>
    <x v="1544"/>
    <n v="1424222024"/>
    <b v="0"/>
    <n v="0"/>
    <b v="0"/>
    <s v="photography/nature"/>
    <n v="0"/>
    <e v="#DIV/0!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s v="US"/>
    <s v="USD"/>
    <x v="1545"/>
    <n v="1422393234"/>
    <b v="0"/>
    <n v="1"/>
    <b v="0"/>
    <s v="photography/nature"/>
    <n v="3.3333333333333332E-4"/>
    <n v="1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s v="GB"/>
    <s v="GBP"/>
    <x v="1546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s v="US"/>
    <s v="USD"/>
    <x v="1547"/>
    <n v="1487240082"/>
    <b v="0"/>
    <n v="0"/>
    <b v="0"/>
    <s v="photography/nature"/>
    <n v="0"/>
    <e v="#DIV/0!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s v="US"/>
    <s v="USD"/>
    <x v="1548"/>
    <n v="1444425020"/>
    <b v="0"/>
    <n v="1"/>
    <b v="0"/>
    <s v="photography/nature"/>
    <n v="8.5714285714285715E-2"/>
    <n v="60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s v="US"/>
    <s v="USD"/>
    <x v="1549"/>
    <n v="1443928559"/>
    <b v="0"/>
    <n v="6"/>
    <b v="0"/>
    <s v="photography/nature"/>
    <n v="0.34"/>
    <n v="28.333333333333332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s v="GB"/>
    <s v="GBP"/>
    <x v="1550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s v="US"/>
    <s v="USD"/>
    <x v="1551"/>
    <n v="1430164039"/>
    <b v="0"/>
    <n v="0"/>
    <b v="0"/>
    <s v="photography/nature"/>
    <n v="0"/>
    <e v="#DIV/0!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s v="US"/>
    <s v="USD"/>
    <x v="341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s v="US"/>
    <s v="USD"/>
    <x v="1552"/>
    <n v="1438584447"/>
    <b v="0"/>
    <n v="0"/>
    <b v="0"/>
    <s v="photography/nature"/>
    <n v="0"/>
    <e v="#DIV/0!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s v="AU"/>
    <s v="AUD"/>
    <x v="1553"/>
    <n v="1435903390"/>
    <b v="0"/>
    <n v="0"/>
    <b v="0"/>
    <s v="photography/nature"/>
    <n v="0"/>
    <e v="#DIV/0!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s v="US"/>
    <s v="USD"/>
    <x v="1554"/>
    <n v="1440513832"/>
    <b v="0"/>
    <n v="0"/>
    <b v="0"/>
    <s v="photography/nature"/>
    <n v="0"/>
    <e v="#DIV/0!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s v="CA"/>
    <s v="CAD"/>
    <x v="1555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s v="US"/>
    <s v="USD"/>
    <x v="1556"/>
    <n v="1408549233"/>
    <b v="0"/>
    <n v="1"/>
    <b v="0"/>
    <s v="photography/nature"/>
    <n v="0.04"/>
    <n v="100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s v="GB"/>
    <s v="GBP"/>
    <x v="1557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s v="US"/>
    <s v="USD"/>
    <x v="1558"/>
    <n v="1428974199"/>
    <b v="0"/>
    <n v="1"/>
    <b v="0"/>
    <s v="photography/nature"/>
    <n v="3.3333333333333335E-3"/>
    <n v="50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s v="US"/>
    <s v="USD"/>
    <x v="1559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s v="US"/>
    <s v="USD"/>
    <x v="1560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s v="US"/>
    <s v="USD"/>
    <x v="1561"/>
    <n v="1253712916"/>
    <b v="0"/>
    <n v="0"/>
    <b v="0"/>
    <s v="publishing/art books"/>
    <n v="0"/>
    <e v="#DIV/0!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s v="GB"/>
    <s v="GBP"/>
    <x v="1562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s v="US"/>
    <s v="USD"/>
    <x v="1563"/>
    <n v="1430124509"/>
    <b v="0"/>
    <n v="1"/>
    <b v="0"/>
    <s v="publishing/art books"/>
    <n v="1E-3"/>
    <n v="1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s v="US"/>
    <s v="USD"/>
    <x v="1564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s v="US"/>
    <s v="USD"/>
    <x v="1565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s v="US"/>
    <s v="USD"/>
    <x v="1566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s v="US"/>
    <s v="USD"/>
    <x v="1567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x v="1569"/>
    <s v="to be removed"/>
    <n v="30000"/>
    <n v="0"/>
    <x v="1"/>
    <s v="US"/>
    <s v="USD"/>
    <x v="1568"/>
    <n v="1366906714"/>
    <b v="0"/>
    <n v="0"/>
    <b v="0"/>
    <s v="publishing/art books"/>
    <n v="0"/>
    <e v="#DIV/0!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s v="US"/>
    <s v="USD"/>
    <x v="1569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s v="GB"/>
    <s v="GBP"/>
    <x v="1570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s v="GB"/>
    <s v="GBP"/>
    <x v="1571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s v="CA"/>
    <s v="CAD"/>
    <x v="1572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s v="US"/>
    <s v="USD"/>
    <x v="1573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s v="US"/>
    <s v="USD"/>
    <x v="1574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s v="US"/>
    <s v="USD"/>
    <x v="1575"/>
    <n v="1431810368"/>
    <b v="0"/>
    <n v="10"/>
    <b v="0"/>
    <s v="publishing/art books"/>
    <n v="0.13"/>
    <n v="6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s v="US"/>
    <s v="USD"/>
    <x v="1576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s v="US"/>
    <s v="USD"/>
    <x v="1577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s v="US"/>
    <s v="USD"/>
    <x v="1578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s v="US"/>
    <s v="USD"/>
    <x v="1579"/>
    <n v="1332378726"/>
    <b v="0"/>
    <n v="0"/>
    <b v="0"/>
    <s v="publishing/art books"/>
    <n v="0"/>
    <e v="#DIV/0!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s v="GB"/>
    <s v="GBP"/>
    <x v="1580"/>
    <n v="1447757190"/>
    <b v="0"/>
    <n v="1"/>
    <b v="0"/>
    <s v="photography/places"/>
    <n v="5.0000000000000001E-3"/>
    <n v="5"/>
    <x v="8"/>
    <s v="places"/>
    <x v="1581"/>
    <d v="2015-12-19T10:46:30"/>
  </r>
  <r>
    <n v="1582"/>
    <x v="1582"/>
    <s v="I create canvas prints of images from in and around New Orleans"/>
    <n v="1000"/>
    <n v="93"/>
    <x v="2"/>
    <s v="US"/>
    <s v="USD"/>
    <x v="1581"/>
    <n v="1440961053"/>
    <b v="0"/>
    <n v="3"/>
    <b v="0"/>
    <s v="photography/places"/>
    <n v="9.2999999999999999E-2"/>
    <n v="31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s v="GB"/>
    <s v="GBP"/>
    <x v="1582"/>
    <n v="1409089391"/>
    <b v="0"/>
    <n v="1"/>
    <b v="0"/>
    <s v="photography/places"/>
    <n v="7.5000000000000002E-4"/>
    <n v="15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s v="US"/>
    <s v="USD"/>
    <x v="1583"/>
    <n v="1400600101"/>
    <b v="0"/>
    <n v="0"/>
    <b v="0"/>
    <s v="photography/places"/>
    <n v="0"/>
    <e v="#DIV/0!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s v="CA"/>
    <s v="CAD"/>
    <x v="1584"/>
    <n v="1480800568"/>
    <b v="0"/>
    <n v="12"/>
    <b v="0"/>
    <s v="photography/places"/>
    <n v="0.79"/>
    <n v="131.66666666666666"/>
    <x v="8"/>
    <s v="places"/>
    <x v="1585"/>
    <d v="2016-12-25T11:00:00"/>
  </r>
  <r>
    <n v="1586"/>
    <x v="1586"/>
    <s v="Show the world the beauty that is in all of our back yards!"/>
    <n v="1500"/>
    <n v="0"/>
    <x v="2"/>
    <s v="US"/>
    <s v="USD"/>
    <x v="1585"/>
    <n v="1425609022"/>
    <b v="0"/>
    <n v="0"/>
    <b v="0"/>
    <s v="photography/places"/>
    <n v="0"/>
    <e v="#DIV/0!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s v="US"/>
    <s v="USD"/>
    <x v="1586"/>
    <n v="1415918965"/>
    <b v="0"/>
    <n v="1"/>
    <b v="0"/>
    <s v="photography/places"/>
    <n v="1.3333333333333334E-4"/>
    <n v="1"/>
    <x v="8"/>
    <s v="places"/>
    <x v="1587"/>
    <d v="2014-12-13T22:49:25"/>
  </r>
  <r>
    <n v="1588"/>
    <x v="1588"/>
    <s v="Southeast Texas as seen through the lens of a cell phone camera"/>
    <n v="516"/>
    <n v="0"/>
    <x v="2"/>
    <s v="US"/>
    <s v="USD"/>
    <x v="1587"/>
    <n v="1420091999"/>
    <b v="0"/>
    <n v="0"/>
    <b v="0"/>
    <s v="photography/places"/>
    <n v="0"/>
    <e v="#DIV/0!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s v="US"/>
    <s v="USD"/>
    <x v="1588"/>
    <n v="1441841886"/>
    <b v="0"/>
    <n v="0"/>
    <b v="0"/>
    <s v="photography/places"/>
    <n v="0"/>
    <e v="#DIV/0!"/>
    <x v="8"/>
    <s v="places"/>
    <x v="1589"/>
    <d v="2015-10-09T23:38:06"/>
  </r>
  <r>
    <n v="1590"/>
    <x v="1590"/>
    <s v="Discover Italy through photography."/>
    <n v="60000"/>
    <n v="1020"/>
    <x v="2"/>
    <s v="IT"/>
    <s v="EUR"/>
    <x v="1589"/>
    <n v="1440448464"/>
    <b v="0"/>
    <n v="2"/>
    <b v="0"/>
    <s v="photography/places"/>
    <n v="1.7000000000000001E-2"/>
    <n v="510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s v="GB"/>
    <s v="GBP"/>
    <x v="1590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s v="US"/>
    <s v="USD"/>
    <x v="1591"/>
    <n v="1423619085"/>
    <b v="0"/>
    <n v="0"/>
    <b v="0"/>
    <s v="photography/places"/>
    <n v="0"/>
    <e v="#DIV/0!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s v="US"/>
    <s v="USD"/>
    <x v="1592"/>
    <n v="1422562655"/>
    <b v="0"/>
    <n v="3"/>
    <b v="0"/>
    <s v="photography/places"/>
    <n v="1.3636363636363637E-4"/>
    <n v="1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s v="US"/>
    <s v="USD"/>
    <x v="1593"/>
    <n v="1458147982"/>
    <b v="0"/>
    <n v="10"/>
    <b v="0"/>
    <s v="photography/places"/>
    <n v="0.20499999999999999"/>
    <n v="20.5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s v="US"/>
    <s v="USD"/>
    <x v="1594"/>
    <n v="1400634728"/>
    <b v="0"/>
    <n v="7"/>
    <b v="0"/>
    <s v="photography/places"/>
    <n v="2.8E-3"/>
    <n v="40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s v="GB"/>
    <s v="GBP"/>
    <x v="1595"/>
    <n v="1414577969"/>
    <b v="0"/>
    <n v="3"/>
    <b v="0"/>
    <s v="photography/places"/>
    <n v="2.3076923076923078E-2"/>
    <n v="25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s v="US"/>
    <s v="USD"/>
    <x v="1596"/>
    <n v="1471768197"/>
    <b v="0"/>
    <n v="0"/>
    <b v="0"/>
    <s v="photography/places"/>
    <n v="0"/>
    <e v="#DIV/0!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s v="US"/>
    <s v="USD"/>
    <x v="1597"/>
    <n v="1432742458"/>
    <b v="0"/>
    <n v="1"/>
    <b v="0"/>
    <s v="photography/places"/>
    <n v="1.25E-3"/>
    <n v="1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s v="GB"/>
    <s v="GBP"/>
    <x v="1598"/>
    <n v="1457528176"/>
    <b v="0"/>
    <n v="0"/>
    <b v="0"/>
    <s v="photography/places"/>
    <n v="0"/>
    <e v="#DIV/0!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s v="US"/>
    <s v="USD"/>
    <x v="1599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s v="US"/>
    <s v="USD"/>
    <x v="1600"/>
    <n v="1301969633"/>
    <b v="0"/>
    <n v="56"/>
    <b v="1"/>
    <s v="music/rock"/>
    <n v="1.082492"/>
    <n v="48.325535714285714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s v="US"/>
    <s v="USD"/>
    <x v="1601"/>
    <n v="1314947317"/>
    <b v="0"/>
    <n v="32"/>
    <b v="1"/>
    <s v="music/rock"/>
    <n v="1.0016666666666667"/>
    <n v="46.9531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s v="US"/>
    <s v="USD"/>
    <x v="1602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s v="US"/>
    <s v="USD"/>
    <x v="1603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s v="US"/>
    <s v="USD"/>
    <x v="1604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s v="US"/>
    <s v="USD"/>
    <x v="1605"/>
    <n v="1293158438"/>
    <b v="0"/>
    <n v="92"/>
    <b v="1"/>
    <s v="music/rock"/>
    <n v="1.01004125"/>
    <n v="87.829673913043479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s v="US"/>
    <s v="USD"/>
    <x v="1606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s v="US"/>
    <s v="USD"/>
    <x v="1607"/>
    <n v="1385754986"/>
    <b v="0"/>
    <n v="23"/>
    <b v="1"/>
    <s v="music/rock"/>
    <n v="1.0125"/>
    <n v="52.82608695652174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s v="US"/>
    <s v="USD"/>
    <x v="1608"/>
    <n v="1315612909"/>
    <b v="0"/>
    <n v="4"/>
    <b v="1"/>
    <s v="music/rock"/>
    <n v="1.1833333333333333"/>
    <n v="443.75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s v="US"/>
    <s v="USD"/>
    <x v="1609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x v="1611"/>
    <s v="Skelton-Luns CD/7&quot; No Big Deal."/>
    <n v="800"/>
    <n v="1001"/>
    <x v="0"/>
    <s v="US"/>
    <s v="USD"/>
    <x v="1610"/>
    <n v="1368576032"/>
    <b v="0"/>
    <n v="27"/>
    <b v="1"/>
    <s v="music/rock"/>
    <n v="1.25125"/>
    <n v="37.074074074074076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s v="US"/>
    <s v="USD"/>
    <x v="1611"/>
    <n v="1354568384"/>
    <b v="0"/>
    <n v="11"/>
    <b v="1"/>
    <s v="music/rock"/>
    <n v="1.1000000000000001"/>
    <n v="50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s v="US"/>
    <s v="USD"/>
    <x v="161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s v="US"/>
    <s v="USD"/>
    <x v="1613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s v="US"/>
    <s v="USD"/>
    <x v="1614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s v="US"/>
    <s v="USD"/>
    <x v="1615"/>
    <n v="1350061821"/>
    <b v="0"/>
    <n v="157"/>
    <b v="1"/>
    <s v="music/rock"/>
    <n v="1.042"/>
    <n v="66.369426751592357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s v="US"/>
    <s v="USD"/>
    <x v="1616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s v="US"/>
    <s v="USD"/>
    <x v="1617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s v="US"/>
    <s v="USD"/>
    <x v="1618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x v="1620"/>
    <s v="Kickstarting my music career with 300 hard copy CDs of my first release."/>
    <n v="1000"/>
    <n v="1130"/>
    <x v="0"/>
    <s v="US"/>
    <s v="USD"/>
    <x v="1619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s v="US"/>
    <s v="USD"/>
    <x v="1620"/>
    <n v="1333550015"/>
    <b v="0"/>
    <n v="37"/>
    <b v="1"/>
    <s v="music/rock"/>
    <n v="1.212"/>
    <n v="163.78378378378378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s v="US"/>
    <s v="USD"/>
    <x v="1621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s v="GB"/>
    <s v="GBP"/>
    <x v="1622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s v="US"/>
    <s v="USD"/>
    <x v="1623"/>
    <n v="1354265335"/>
    <b v="0"/>
    <n v="25"/>
    <b v="1"/>
    <s v="music/rock"/>
    <n v="1.18"/>
    <n v="47.2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s v="US"/>
    <s v="USD"/>
    <x v="1624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s v="US"/>
    <s v="USD"/>
    <x v="1625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s v="US"/>
    <s v="USD"/>
    <x v="1626"/>
    <n v="1351011489"/>
    <b v="0"/>
    <n v="38"/>
    <b v="1"/>
    <s v="music/rock"/>
    <n v="1.17"/>
    <n v="61.578947368421055"/>
    <x v="4"/>
    <s v="rock"/>
    <x v="1627"/>
    <d v="2012-11-26T04:59:00"/>
  </r>
  <r>
    <n v="1628"/>
    <x v="1628"/>
    <s v="Original Jewish rock music on human relationships and identity"/>
    <n v="4000"/>
    <n v="4037"/>
    <x v="0"/>
    <s v="US"/>
    <s v="USD"/>
    <x v="1627"/>
    <n v="1400175682"/>
    <b v="0"/>
    <n v="88"/>
    <b v="1"/>
    <s v="music/rock"/>
    <n v="1.00925"/>
    <n v="45.875"/>
    <x v="4"/>
    <s v="rock"/>
    <x v="1628"/>
    <d v="2014-06-17T17:41:22"/>
  </r>
  <r>
    <n v="1629"/>
    <x v="1629"/>
    <s v="Help Off The Turnpike release new music, and set fire to everything!"/>
    <n v="6000"/>
    <n v="6220"/>
    <x v="0"/>
    <s v="US"/>
    <s v="USD"/>
    <x v="1628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s v="US"/>
    <s v="USD"/>
    <x v="1629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s v="US"/>
    <s v="USD"/>
    <x v="1630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s v="US"/>
    <s v="USD"/>
    <x v="1631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s v="US"/>
    <s v="USD"/>
    <x v="1632"/>
    <n v="1324329156"/>
    <b v="0"/>
    <n v="58"/>
    <b v="1"/>
    <s v="music/rock"/>
    <n v="1"/>
    <n v="172.41379310344828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s v="US"/>
    <s v="USD"/>
    <x v="1633"/>
    <n v="1303706001"/>
    <b v="0"/>
    <n v="32"/>
    <b v="1"/>
    <s v="music/rock"/>
    <n v="1.0049999999999999"/>
    <n v="62.8125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s v="US"/>
    <s v="USD"/>
    <x v="1634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s v="US"/>
    <s v="USD"/>
    <x v="1635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s v="US"/>
    <s v="USD"/>
    <x v="1636"/>
    <n v="1257444140"/>
    <b v="0"/>
    <n v="15"/>
    <b v="1"/>
    <s v="music/rock"/>
    <n v="1.038"/>
    <n v="34.6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s v="US"/>
    <s v="USD"/>
    <x v="1637"/>
    <n v="1358180968"/>
    <b v="0"/>
    <n v="27"/>
    <b v="1"/>
    <s v="music/rock"/>
    <n v="1.05"/>
    <n v="38.888888888888886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s v="US"/>
    <s v="USD"/>
    <x v="1638"/>
    <n v="1328197165"/>
    <b v="0"/>
    <n v="19"/>
    <b v="1"/>
    <s v="music/rock"/>
    <n v="1"/>
    <n v="94.736842105263165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s v="US"/>
    <s v="USD"/>
    <x v="1639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x v="1641"/>
    <s v="Music Video For Upbeat and Inspiring Song - Run For Your Life"/>
    <n v="2500"/>
    <n v="2535"/>
    <x v="0"/>
    <s v="US"/>
    <s v="USD"/>
    <x v="1640"/>
    <n v="1416406744"/>
    <b v="0"/>
    <n v="26"/>
    <b v="1"/>
    <s v="music/pop"/>
    <n v="1.014"/>
    <n v="97.5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s v="US"/>
    <s v="USD"/>
    <x v="1641"/>
    <n v="1306283727"/>
    <b v="0"/>
    <n v="28"/>
    <b v="1"/>
    <s v="music/pop"/>
    <n v="1"/>
    <n v="42.857142857142854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s v="US"/>
    <s v="USD"/>
    <x v="164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s v="US"/>
    <s v="USD"/>
    <x v="1643"/>
    <n v="1348363560"/>
    <b v="0"/>
    <n v="128"/>
    <b v="1"/>
    <s v="music/pop"/>
    <n v="1.095"/>
    <n v="85.546875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s v="US"/>
    <s v="USD"/>
    <x v="1644"/>
    <n v="1378306140"/>
    <b v="0"/>
    <n v="10"/>
    <b v="1"/>
    <s v="music/pop"/>
    <n v="1.1080000000000001"/>
    <n v="554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s v="GB"/>
    <s v="GBP"/>
    <x v="1645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s v="US"/>
    <s v="USD"/>
    <x v="1646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s v="US"/>
    <s v="USD"/>
    <x v="1647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s v="US"/>
    <s v="USD"/>
    <x v="1648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s v="US"/>
    <s v="USD"/>
    <x v="1649"/>
    <n v="1378722437"/>
    <b v="0"/>
    <n v="32"/>
    <b v="1"/>
    <s v="music/pop"/>
    <n v="1.4155"/>
    <n v="88.4687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s v="US"/>
    <s v="USD"/>
    <x v="1650"/>
    <n v="1300916220"/>
    <b v="0"/>
    <n v="20"/>
    <b v="1"/>
    <s v="music/pop"/>
    <n v="1.0075000000000001"/>
    <n v="100.75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s v="US"/>
    <s v="USD"/>
    <x v="1651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s v="US"/>
    <s v="USD"/>
    <x v="1652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s v="US"/>
    <s v="USD"/>
    <x v="1653"/>
    <n v="1332192160"/>
    <b v="0"/>
    <n v="34"/>
    <b v="1"/>
    <s v="music/pop"/>
    <n v="1.199090909090909"/>
    <n v="38.794117647058826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s v="US"/>
    <s v="USD"/>
    <x v="1654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s v="US"/>
    <s v="USD"/>
    <x v="1655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s v="US"/>
    <s v="USD"/>
    <x v="1656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s v="US"/>
    <s v="USD"/>
    <x v="1657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s v="GB"/>
    <s v="GBP"/>
    <x v="1658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s v="IT"/>
    <s v="EUR"/>
    <x v="1659"/>
    <n v="1459355950"/>
    <b v="0"/>
    <n v="36"/>
    <b v="1"/>
    <s v="music/pop"/>
    <n v="12.5375"/>
    <n v="27.861111111111111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s v="AT"/>
    <s v="EUR"/>
    <x v="166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s v="US"/>
    <s v="USD"/>
    <x v="1661"/>
    <n v="1320122736"/>
    <b v="0"/>
    <n v="62"/>
    <b v="1"/>
    <s v="music/pop"/>
    <n v="1.026375"/>
    <n v="132.43548387096774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s v="US"/>
    <s v="USD"/>
    <x v="1662"/>
    <n v="1420158707"/>
    <b v="0"/>
    <n v="32"/>
    <b v="1"/>
    <s v="music/pop"/>
    <n v="1.08"/>
    <n v="33.75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s v="US"/>
    <s v="USD"/>
    <x v="1663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s v="US"/>
    <s v="USD"/>
    <x v="1664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s v="US"/>
    <s v="USD"/>
    <x v="1665"/>
    <n v="1361858673"/>
    <b v="0"/>
    <n v="98"/>
    <b v="1"/>
    <s v="music/pop"/>
    <n v="1.6088"/>
    <n v="41.04081632653061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s v="US"/>
    <s v="USD"/>
    <x v="1666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s v="US"/>
    <s v="USD"/>
    <x v="1667"/>
    <n v="1319859339"/>
    <b v="0"/>
    <n v="116"/>
    <b v="1"/>
    <s v="music/pop"/>
    <n v="1.026375"/>
    <n v="70.784482758620683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s v="US"/>
    <s v="USD"/>
    <x v="1668"/>
    <n v="1459545276"/>
    <b v="0"/>
    <n v="52"/>
    <b v="1"/>
    <s v="music/pop"/>
    <n v="1.3975"/>
    <n v="53.75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s v="US"/>
    <s v="USD"/>
    <x v="1669"/>
    <n v="1273961999"/>
    <b v="0"/>
    <n v="23"/>
    <b v="1"/>
    <s v="music/pop"/>
    <n v="1.026"/>
    <n v="44.608695652173914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s v="US"/>
    <s v="USD"/>
    <x v="1670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s v="US"/>
    <s v="USD"/>
    <x v="1671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s v="US"/>
    <s v="USD"/>
    <x v="167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s v="US"/>
    <s v="USD"/>
    <x v="1673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s v="US"/>
    <s v="USD"/>
    <x v="1674"/>
    <n v="1316194540"/>
    <b v="0"/>
    <n v="34"/>
    <b v="1"/>
    <s v="music/pop"/>
    <n v="1.37416"/>
    <n v="40.416470588235299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s v="US"/>
    <s v="USD"/>
    <x v="1675"/>
    <n v="1330968347"/>
    <b v="0"/>
    <n v="42"/>
    <b v="1"/>
    <s v="music/pop"/>
    <n v="1.1533333333333333"/>
    <n v="82.3809523809523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s v="ES"/>
    <s v="EUR"/>
    <x v="1676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s v="US"/>
    <s v="USD"/>
    <x v="1677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s v="US"/>
    <s v="USD"/>
    <x v="1678"/>
    <n v="1309311545"/>
    <b v="0"/>
    <n v="56"/>
    <b v="1"/>
    <s v="music/pop"/>
    <n v="1.75"/>
    <n v="62.5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s v="US"/>
    <s v="USD"/>
    <x v="1679"/>
    <n v="1402596667"/>
    <b v="0"/>
    <n v="25"/>
    <b v="1"/>
    <s v="music/pop"/>
    <n v="1.175"/>
    <n v="47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s v="US"/>
    <s v="USD"/>
    <x v="168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s v="US"/>
    <s v="USD"/>
    <x v="1681"/>
    <n v="1486962460"/>
    <b v="0"/>
    <n v="0"/>
    <b v="0"/>
    <s v="music/faith"/>
    <n v="0"/>
    <e v="#DIV/0!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s v="FR"/>
    <s v="EUR"/>
    <x v="1682"/>
    <n v="1489517138"/>
    <b v="0"/>
    <n v="10"/>
    <b v="0"/>
    <s v="music/faith"/>
    <n v="0.21714285714285714"/>
    <n v="76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s v="US"/>
    <s v="USD"/>
    <x v="1683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s v="US"/>
    <s v="USD"/>
    <x v="1684"/>
    <n v="1487743223"/>
    <b v="0"/>
    <n v="15"/>
    <b v="0"/>
    <s v="music/faith"/>
    <n v="1.0285714285714285"/>
    <n v="24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s v="CA"/>
    <s v="CAD"/>
    <x v="1685"/>
    <n v="1488140119"/>
    <b v="0"/>
    <n v="1"/>
    <b v="0"/>
    <s v="music/faith"/>
    <n v="3.5999999999999999E-3"/>
    <n v="18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s v="US"/>
    <s v="USD"/>
    <x v="1686"/>
    <n v="1488935245"/>
    <b v="0"/>
    <n v="39"/>
    <b v="0"/>
    <s v="music/faith"/>
    <n v="0.3125"/>
    <n v="80.128205128205124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s v="US"/>
    <s v="USD"/>
    <x v="1687"/>
    <n v="1489150194"/>
    <b v="0"/>
    <n v="7"/>
    <b v="0"/>
    <s v="music/faith"/>
    <n v="0.443"/>
    <n v="253.14285714285714"/>
    <x v="4"/>
    <s v="faith"/>
    <x v="1688"/>
    <d v="2017-04-09T11:49:54"/>
  </r>
  <r>
    <n v="1689"/>
    <x v="1689"/>
    <s v="Praising the Living God in the second half of life."/>
    <n v="2400"/>
    <n v="2400"/>
    <x v="3"/>
    <s v="US"/>
    <s v="USD"/>
    <x v="1688"/>
    <n v="1487111830"/>
    <b v="0"/>
    <n v="14"/>
    <b v="0"/>
    <s v="music/faith"/>
    <n v="1"/>
    <n v="171.42857142857142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s v="US"/>
    <s v="USD"/>
    <x v="1689"/>
    <n v="1488882042"/>
    <b v="0"/>
    <n v="11"/>
    <b v="0"/>
    <s v="music/faith"/>
    <n v="0.254"/>
    <n v="57.727272727272727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s v="US"/>
    <s v="USD"/>
    <x v="169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s v="US"/>
    <s v="USD"/>
    <x v="1691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s v="GB"/>
    <s v="GBP"/>
    <x v="1692"/>
    <n v="1489097112"/>
    <b v="0"/>
    <n v="8"/>
    <b v="0"/>
    <s v="music/faith"/>
    <n v="9.3333333333333338E-2"/>
    <n v="35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s v="US"/>
    <s v="USD"/>
    <x v="1693"/>
    <n v="1488038674"/>
    <b v="0"/>
    <n v="1"/>
    <b v="0"/>
    <s v="music/faith"/>
    <n v="5.0000000000000001E-4"/>
    <n v="5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s v="US"/>
    <s v="USD"/>
    <x v="1694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s v="US"/>
    <s v="USD"/>
    <x v="1695"/>
    <n v="1488418811"/>
    <b v="0"/>
    <n v="0"/>
    <b v="0"/>
    <s v="music/faith"/>
    <n v="0"/>
    <e v="#DIV/0!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s v="US"/>
    <s v="USD"/>
    <x v="1696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s v="US"/>
    <s v="USD"/>
    <x v="1697"/>
    <n v="1488430760"/>
    <b v="0"/>
    <n v="0"/>
    <b v="0"/>
    <s v="music/faith"/>
    <n v="0"/>
    <e v="#DIV/0!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s v="US"/>
    <s v="USD"/>
    <x v="1698"/>
    <n v="1489351445"/>
    <b v="0"/>
    <n v="4"/>
    <b v="0"/>
    <s v="music/faith"/>
    <n v="4.2311459353574929E-2"/>
    <n v="5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s v="US"/>
    <s v="USD"/>
    <x v="1699"/>
    <n v="1488418990"/>
    <b v="0"/>
    <n v="79"/>
    <b v="0"/>
    <s v="music/faith"/>
    <n v="0.2606"/>
    <n v="65.974683544303801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s v="US"/>
    <s v="USD"/>
    <x v="1700"/>
    <n v="1418745405"/>
    <b v="0"/>
    <n v="2"/>
    <b v="0"/>
    <s v="music/faith"/>
    <n v="1.9801980198019802E-3"/>
    <n v="5"/>
    <x v="4"/>
    <s v="faith"/>
    <x v="1701"/>
    <d v="2015-01-15T15:56:45"/>
  </r>
  <r>
    <n v="1702"/>
    <x v="1702"/>
    <s v="I can do all things through christ jesus"/>
    <n v="16500"/>
    <n v="1"/>
    <x v="2"/>
    <s v="US"/>
    <s v="USD"/>
    <x v="1701"/>
    <n v="1425156750"/>
    <b v="0"/>
    <n v="1"/>
    <b v="0"/>
    <s v="music/faith"/>
    <n v="6.0606060606060605E-5"/>
    <n v="1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s v="US"/>
    <s v="USD"/>
    <x v="1702"/>
    <n v="1435819537"/>
    <b v="0"/>
    <n v="2"/>
    <b v="0"/>
    <s v="music/faith"/>
    <n v="1.0200000000000001E-2"/>
    <n v="25.5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s v="US"/>
    <s v="USD"/>
    <x v="170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s v="US"/>
    <s v="USD"/>
    <x v="1704"/>
    <n v="1440807846"/>
    <b v="0"/>
    <n v="0"/>
    <b v="0"/>
    <s v="music/faith"/>
    <n v="0"/>
    <e v="#DIV/0!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s v="DE"/>
    <s v="EUR"/>
    <x v="1705"/>
    <n v="1435130472"/>
    <b v="0"/>
    <n v="0"/>
    <b v="0"/>
    <s v="music/faith"/>
    <n v="0"/>
    <e v="#DIV/0!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s v="US"/>
    <s v="USD"/>
    <x v="1706"/>
    <n v="1456593495"/>
    <b v="0"/>
    <n v="9"/>
    <b v="0"/>
    <s v="music/faith"/>
    <n v="9.74E-2"/>
    <n v="54.111111111111114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s v="US"/>
    <s v="USD"/>
    <x v="1707"/>
    <n v="1458679706"/>
    <b v="0"/>
    <n v="0"/>
    <b v="0"/>
    <s v="music/faith"/>
    <n v="0"/>
    <e v="#DIV/0!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s v="US"/>
    <s v="USD"/>
    <x v="1708"/>
    <n v="1405949514"/>
    <b v="0"/>
    <n v="4"/>
    <b v="0"/>
    <s v="music/faith"/>
    <n v="4.8571428571428571E-2"/>
    <n v="21.25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s v="DE"/>
    <s v="EUR"/>
    <x v="1709"/>
    <n v="1449151888"/>
    <b v="0"/>
    <n v="1"/>
    <b v="0"/>
    <s v="music/faith"/>
    <n v="6.7999999999999996E-3"/>
    <n v="34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s v="US"/>
    <s v="USD"/>
    <x v="1710"/>
    <n v="1406907034"/>
    <b v="0"/>
    <n v="2"/>
    <b v="0"/>
    <s v="music/faith"/>
    <n v="0.105"/>
    <n v="525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s v="US"/>
    <s v="USD"/>
    <x v="1711"/>
    <n v="1430517353"/>
    <b v="0"/>
    <n v="0"/>
    <b v="0"/>
    <s v="music/faith"/>
    <n v="0"/>
    <e v="#DIV/0!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s v="US"/>
    <s v="USD"/>
    <x v="1712"/>
    <n v="1409944412"/>
    <b v="0"/>
    <n v="1"/>
    <b v="0"/>
    <s v="music/faith"/>
    <n v="1.6666666666666666E-2"/>
    <n v="50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s v="US"/>
    <s v="USD"/>
    <x v="1713"/>
    <n v="1427925761"/>
    <b v="0"/>
    <n v="17"/>
    <b v="0"/>
    <s v="music/faith"/>
    <n v="7.868E-2"/>
    <n v="115.70588235294117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s v="US"/>
    <s v="USD"/>
    <x v="1714"/>
    <n v="1425186785"/>
    <b v="0"/>
    <n v="2"/>
    <b v="0"/>
    <s v="music/faith"/>
    <n v="2.2000000000000001E-3"/>
    <n v="5.5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s v="US"/>
    <s v="USD"/>
    <x v="1715"/>
    <n v="1477835499"/>
    <b v="0"/>
    <n v="3"/>
    <b v="0"/>
    <s v="music/faith"/>
    <n v="7.4999999999999997E-2"/>
    <n v="50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s v="US"/>
    <s v="USD"/>
    <x v="1716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x v="1718"/>
    <s v="A melody for the galaxy."/>
    <n v="35000"/>
    <n v="75"/>
    <x v="2"/>
    <s v="US"/>
    <s v="USD"/>
    <x v="1717"/>
    <n v="1459435149"/>
    <b v="0"/>
    <n v="2"/>
    <b v="0"/>
    <s v="music/faith"/>
    <n v="2.142857142857143E-3"/>
    <n v="37.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s v="US"/>
    <s v="USD"/>
    <x v="1718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s v="US"/>
    <s v="USD"/>
    <x v="1719"/>
    <n v="1412966871"/>
    <b v="0"/>
    <n v="8"/>
    <b v="0"/>
    <s v="music/faith"/>
    <n v="5.6250000000000001E-2"/>
    <n v="28.125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s v="US"/>
    <s v="USD"/>
    <x v="1720"/>
    <n v="1447239863"/>
    <b v="0"/>
    <n v="0"/>
    <b v="0"/>
    <s v="music/faith"/>
    <n v="0"/>
    <e v="#DIV/0!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s v="US"/>
    <s v="USD"/>
    <x v="1721"/>
    <n v="1456441429"/>
    <b v="0"/>
    <n v="1"/>
    <b v="0"/>
    <s v="music/faith"/>
    <n v="3.4722222222222224E-4"/>
    <n v="1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s v="US"/>
    <s v="USD"/>
    <x v="1722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s v="US"/>
    <s v="USD"/>
    <x v="1723"/>
    <n v="1412115762"/>
    <b v="0"/>
    <n v="4"/>
    <b v="0"/>
    <s v="music/faith"/>
    <n v="5.8333333333333336E-3"/>
    <n v="8.75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s v="US"/>
    <s v="USD"/>
    <x v="1724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s v="US"/>
    <s v="USD"/>
    <x v="1725"/>
    <n v="1401401064"/>
    <b v="0"/>
    <n v="16"/>
    <b v="0"/>
    <s v="music/faith"/>
    <n v="0.33784615384615385"/>
    <n v="137.25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s v="GB"/>
    <s v="GBP"/>
    <x v="1726"/>
    <n v="1423520177"/>
    <b v="0"/>
    <n v="1"/>
    <b v="0"/>
    <s v="music/faith"/>
    <n v="3.3333333333333332E-4"/>
    <n v="1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s v="US"/>
    <s v="USD"/>
    <x v="1727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s v="US"/>
    <s v="USD"/>
    <x v="1728"/>
    <n v="1460337306"/>
    <b v="0"/>
    <n v="0"/>
    <b v="0"/>
    <s v="music/faith"/>
    <n v="0"/>
    <e v="#DIV/0!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s v="US"/>
    <s v="USD"/>
    <x v="1729"/>
    <n v="1443146783"/>
    <b v="0"/>
    <n v="0"/>
    <b v="0"/>
    <s v="music/faith"/>
    <n v="0"/>
    <e v="#DIV/0!"/>
    <x v="4"/>
    <s v="faith"/>
    <x v="1730"/>
    <d v="2015-10-25T02:06:23"/>
  </r>
  <r>
    <n v="1731"/>
    <x v="1731"/>
    <s v="We are a Christin Worship band looking to midwest tour. God Bless!"/>
    <n v="1000"/>
    <n v="0"/>
    <x v="2"/>
    <s v="US"/>
    <s v="USD"/>
    <x v="1730"/>
    <n v="1432849552"/>
    <b v="0"/>
    <n v="0"/>
    <b v="0"/>
    <s v="music/faith"/>
    <n v="0"/>
    <e v="#DIV/0!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s v="US"/>
    <s v="USD"/>
    <x v="1731"/>
    <n v="1447777481"/>
    <b v="0"/>
    <n v="0"/>
    <b v="0"/>
    <s v="music/faith"/>
    <n v="0"/>
    <e v="#DIV/0!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s v="US"/>
    <s v="USD"/>
    <x v="1732"/>
    <n v="1472746374"/>
    <b v="0"/>
    <n v="0"/>
    <b v="0"/>
    <s v="music/faith"/>
    <n v="0"/>
    <e v="#DIV/0!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s v="US"/>
    <s v="USD"/>
    <x v="1733"/>
    <n v="1428454356"/>
    <b v="0"/>
    <n v="1"/>
    <b v="0"/>
    <s v="music/faith"/>
    <n v="2.2222222222222223E-4"/>
    <n v="1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s v="US"/>
    <s v="USD"/>
    <x v="1734"/>
    <n v="1468006345"/>
    <b v="0"/>
    <n v="2"/>
    <b v="0"/>
    <s v="music/faith"/>
    <n v="0.11"/>
    <n v="55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s v="US"/>
    <s v="USD"/>
    <x v="1735"/>
    <n v="1444423233"/>
    <b v="0"/>
    <n v="1"/>
    <b v="0"/>
    <s v="music/faith"/>
    <n v="7.3333333333333332E-3"/>
    <n v="22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s v="US"/>
    <s v="USD"/>
    <x v="1736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s v="US"/>
    <s v="USD"/>
    <x v="1737"/>
    <n v="1409691542"/>
    <b v="0"/>
    <n v="1"/>
    <b v="0"/>
    <s v="music/faith"/>
    <n v="4.0000000000000001E-3"/>
    <n v="20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s v="US"/>
    <s v="USD"/>
    <x v="1738"/>
    <n v="1457297932"/>
    <b v="0"/>
    <n v="1"/>
    <b v="0"/>
    <s v="music/faith"/>
    <n v="1E-3"/>
    <n v="1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s v="US"/>
    <s v="USD"/>
    <x v="1739"/>
    <n v="1434483422"/>
    <b v="0"/>
    <n v="0"/>
    <b v="0"/>
    <s v="music/faith"/>
    <n v="0"/>
    <e v="#DIV/0!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s v="GB"/>
    <s v="GBP"/>
    <x v="1740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s v="US"/>
    <s v="USD"/>
    <x v="1741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s v="US"/>
    <s v="USD"/>
    <x v="1742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s v="GB"/>
    <s v="GBP"/>
    <x v="1743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s v="US"/>
    <s v="USD"/>
    <x v="1744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s v="US"/>
    <s v="USD"/>
    <x v="1745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s v="GB"/>
    <s v="GBP"/>
    <x v="1746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s v="CA"/>
    <s v="CAD"/>
    <x v="1747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s v="LU"/>
    <s v="EUR"/>
    <x v="1748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s v="US"/>
    <s v="USD"/>
    <x v="1749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s v="US"/>
    <s v="USD"/>
    <x v="1750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s v="GB"/>
    <s v="GBP"/>
    <x v="1751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s v="DK"/>
    <s v="DKK"/>
    <x v="1752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s v="CA"/>
    <s v="CAD"/>
    <x v="17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s v="US"/>
    <s v="USD"/>
    <x v="1754"/>
    <n v="1441479361"/>
    <b v="0"/>
    <n v="4"/>
    <b v="1"/>
    <s v="photography/photobooks"/>
    <n v="1.2"/>
    <n v="7.5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s v="US"/>
    <s v="USD"/>
    <x v="1755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s v="US"/>
    <s v="USD"/>
    <x v="1756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s v="US"/>
    <s v="USD"/>
    <x v="1757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x v="1759"/>
    <s v="Death Valley will be the first photo book of Andi State"/>
    <n v="5000"/>
    <n v="5330"/>
    <x v="0"/>
    <s v="US"/>
    <s v="USD"/>
    <x v="1758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s v="US"/>
    <s v="USD"/>
    <x v="1759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s v="GB"/>
    <s v="GBP"/>
    <x v="17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x v="1762"/>
    <s v="Project rewards $25 gets you 190+ digital images"/>
    <n v="100"/>
    <n v="885"/>
    <x v="0"/>
    <s v="US"/>
    <s v="USD"/>
    <x v="1761"/>
    <n v="1455147245"/>
    <b v="0"/>
    <n v="25"/>
    <b v="1"/>
    <s v="photography/photobooks"/>
    <n v="8.85"/>
    <n v="35.4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s v="US"/>
    <s v="USD"/>
    <x v="1762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s v="GB"/>
    <s v="GBP"/>
    <x v="1763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s v="US"/>
    <s v="USD"/>
    <x v="1764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s v="AU"/>
    <s v="AUD"/>
    <x v="1765"/>
    <n v="1407184688"/>
    <b v="1"/>
    <n v="0"/>
    <b v="0"/>
    <s v="photography/photobooks"/>
    <n v="0"/>
    <e v="#DIV/0!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s v="US"/>
    <s v="USD"/>
    <x v="1766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s v="US"/>
    <s v="USD"/>
    <x v="1767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s v="US"/>
    <s v="USD"/>
    <x v="1768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s v="US"/>
    <s v="USD"/>
    <x v="1769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s v="GB"/>
    <s v="GBP"/>
    <x v="177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s v="GB"/>
    <s v="GBP"/>
    <x v="1771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s v="US"/>
    <s v="USD"/>
    <x v="1772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s v="US"/>
    <s v="USD"/>
    <x v="1773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s v="US"/>
    <s v="USD"/>
    <x v="1774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s v="GB"/>
    <s v="GBP"/>
    <x v="1775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s v="NL"/>
    <s v="EUR"/>
    <x v="1776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s v="US"/>
    <s v="USD"/>
    <x v="1777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s v="US"/>
    <s v="USD"/>
    <x v="1778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s v="US"/>
    <s v="USD"/>
    <x v="1779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s v="US"/>
    <s v="USD"/>
    <x v="1780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s v="US"/>
    <s v="USD"/>
    <x v="1781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s v="US"/>
    <s v="USD"/>
    <x v="1782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s v="US"/>
    <s v="USD"/>
    <x v="1783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s v="US"/>
    <s v="USD"/>
    <x v="1784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s v="NL"/>
    <s v="EUR"/>
    <x v="1785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s v="US"/>
    <s v="USD"/>
    <x v="1786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s v="GB"/>
    <s v="GBP"/>
    <x v="1787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s v="US"/>
    <s v="USD"/>
    <x v="1788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s v="US"/>
    <s v="USD"/>
    <x v="1789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s v="GB"/>
    <s v="GBP"/>
    <x v="1790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s v="US"/>
    <s v="USD"/>
    <x v="1791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s v="AU"/>
    <s v="AUD"/>
    <x v="1792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s v="US"/>
    <s v="USD"/>
    <x v="1793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s v="DE"/>
    <s v="EUR"/>
    <x v="1794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s v="GB"/>
    <s v="GBP"/>
    <x v="1795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s v="US"/>
    <s v="USD"/>
    <x v="1796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s v="US"/>
    <s v="USD"/>
    <x v="1797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s v="GB"/>
    <s v="GBP"/>
    <x v="179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s v="GB"/>
    <s v="GBP"/>
    <x v="1799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s v="GB"/>
    <s v="GBP"/>
    <x v="18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s v="DE"/>
    <s v="EUR"/>
    <x v="1801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s v="US"/>
    <s v="USD"/>
    <x v="180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s v="US"/>
    <s v="USD"/>
    <x v="1803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s v="DE"/>
    <s v="EUR"/>
    <x v="1804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s v="GB"/>
    <s v="GBP"/>
    <x v="1805"/>
    <n v="1409066349"/>
    <b v="1"/>
    <n v="8"/>
    <b v="0"/>
    <s v="photography/photobooks"/>
    <n v="2.955E-2"/>
    <n v="73.875"/>
    <x v="8"/>
    <s v="photobooks"/>
    <x v="1806"/>
    <d v="2014-09-30T15:19:09"/>
  </r>
  <r>
    <n v="1807"/>
    <x v="1807"/>
    <s v="I want to explore alternative cultures and lifestyles in America."/>
    <n v="5000"/>
    <n v="553"/>
    <x v="2"/>
    <s v="US"/>
    <s v="USD"/>
    <x v="1806"/>
    <n v="1409276313"/>
    <b v="1"/>
    <n v="8"/>
    <b v="0"/>
    <s v="photography/photobooks"/>
    <n v="0.1106"/>
    <n v="69.125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s v="US"/>
    <s v="USD"/>
    <x v="1807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s v="CA"/>
    <s v="CAD"/>
    <x v="1808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s v="US"/>
    <s v="USD"/>
    <x v="1809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s v="US"/>
    <s v="USD"/>
    <x v="181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s v="GB"/>
    <s v="GBP"/>
    <x v="1811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s v="GB"/>
    <s v="GBP"/>
    <x v="1812"/>
    <n v="1404940812"/>
    <b v="0"/>
    <n v="0"/>
    <b v="0"/>
    <s v="photography/photobooks"/>
    <n v="0"/>
    <e v="#DIV/0!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s v="GB"/>
    <s v="GBP"/>
    <x v="1813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s v="US"/>
    <s v="USD"/>
    <x v="1814"/>
    <n v="1434577537"/>
    <b v="0"/>
    <n v="0"/>
    <b v="0"/>
    <s v="photography/photobooks"/>
    <n v="0"/>
    <e v="#DIV/0!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s v="CH"/>
    <s v="CHF"/>
    <x v="1815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s v="US"/>
    <s v="USD"/>
    <x v="1816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s v="US"/>
    <s v="USD"/>
    <x v="1817"/>
    <n v="1425447450"/>
    <b v="0"/>
    <n v="0"/>
    <b v="0"/>
    <s v="photography/photobooks"/>
    <n v="0"/>
    <e v="#DIV/0!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s v="US"/>
    <s v="USD"/>
    <x v="1818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s v="US"/>
    <s v="USD"/>
    <x v="1819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s v="US"/>
    <s v="USD"/>
    <x v="1820"/>
    <n v="1326872367"/>
    <b v="0"/>
    <n v="57"/>
    <b v="1"/>
    <s v="music/rock"/>
    <n v="1.3489"/>
    <n v="59.16228070175438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s v="CA"/>
    <s v="CAD"/>
    <x v="1821"/>
    <n v="1388084862"/>
    <b v="0"/>
    <n v="11"/>
    <b v="1"/>
    <s v="music/rock"/>
    <n v="1"/>
    <n v="27.272727272727273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s v="US"/>
    <s v="USD"/>
    <x v="1822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x v="1824"/>
    <s v="cd fund raiser"/>
    <n v="3000"/>
    <n v="3002"/>
    <x v="0"/>
    <s v="US"/>
    <s v="USD"/>
    <x v="1823"/>
    <n v="1387403967"/>
    <b v="0"/>
    <n v="40"/>
    <b v="1"/>
    <s v="music/rock"/>
    <n v="1.0006666666666666"/>
    <n v="75.0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s v="US"/>
    <s v="USD"/>
    <x v="1824"/>
    <n v="1371585703"/>
    <b v="0"/>
    <n v="50"/>
    <b v="1"/>
    <s v="music/rock"/>
    <n v="1.0505"/>
    <n v="42.02"/>
    <x v="4"/>
    <s v="rock"/>
    <x v="1825"/>
    <d v="2013-07-11T20:01:43"/>
  </r>
  <r>
    <n v="1826"/>
    <x v="1826"/>
    <s v="Hear your favorite Bear Ghost in eargasmic quality!"/>
    <n v="2000"/>
    <n v="2020"/>
    <x v="0"/>
    <s v="US"/>
    <s v="USD"/>
    <x v="1825"/>
    <n v="1390083017"/>
    <b v="0"/>
    <n v="38"/>
    <b v="1"/>
    <s v="music/rock"/>
    <n v="1.01"/>
    <n v="53.157894736842103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s v="US"/>
    <s v="USD"/>
    <x v="1826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s v="US"/>
    <s v="USD"/>
    <x v="1827"/>
    <n v="1396906530"/>
    <b v="0"/>
    <n v="48"/>
    <b v="1"/>
    <s v="music/rock"/>
    <n v="1.0016"/>
    <n v="417.33333333333331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s v="US"/>
    <s v="USD"/>
    <x v="1828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s v="US"/>
    <s v="USD"/>
    <x v="1829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s v="US"/>
    <s v="USD"/>
    <x v="1830"/>
    <n v="1335570863"/>
    <b v="0"/>
    <n v="14"/>
    <b v="1"/>
    <s v="music/rock"/>
    <n v="1.03"/>
    <n v="73.571428571428569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s v="US"/>
    <s v="USD"/>
    <x v="1831"/>
    <n v="1296651427"/>
    <b v="0"/>
    <n v="20"/>
    <b v="1"/>
    <s v="music/rock"/>
    <n v="1.4285714285714286"/>
    <n v="25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s v="US"/>
    <s v="USD"/>
    <x v="1832"/>
    <n v="1359421403"/>
    <b v="0"/>
    <n v="25"/>
    <b v="1"/>
    <s v="music/rock"/>
    <n v="2.625"/>
    <n v="42"/>
    <x v="4"/>
    <s v="rock"/>
    <x v="1833"/>
    <d v="2013-03-02T07:59:00"/>
  </r>
  <r>
    <n v="1834"/>
    <x v="1834"/>
    <s v="Help us fund our first tour and promote our new EP!"/>
    <n v="10000"/>
    <n v="11805"/>
    <x v="0"/>
    <s v="US"/>
    <s v="USD"/>
    <x v="1833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s v="GB"/>
    <s v="GBP"/>
    <x v="1834"/>
    <n v="1456851071"/>
    <b v="0"/>
    <n v="11"/>
    <b v="1"/>
    <s v="music/rock"/>
    <n v="1.04"/>
    <n v="47.272727272727273"/>
    <x v="4"/>
    <s v="rock"/>
    <x v="1835"/>
    <d v="2016-03-31T15:51:11"/>
  </r>
  <r>
    <n v="1836"/>
    <x v="1836"/>
    <s v="Help fund our 2013 Sound &amp; Lighting Touring rig!"/>
    <n v="5000"/>
    <n v="10017"/>
    <x v="0"/>
    <s v="US"/>
    <s v="USD"/>
    <x v="1835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s v="US"/>
    <s v="USD"/>
    <x v="1836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s v="US"/>
    <s v="USD"/>
    <x v="1837"/>
    <n v="1314989557"/>
    <b v="0"/>
    <n v="28"/>
    <b v="1"/>
    <s v="music/rock"/>
    <n v="1.00149"/>
    <n v="35.767499999999998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s v="US"/>
    <s v="USD"/>
    <x v="1838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s v="US"/>
    <s v="USD"/>
    <x v="1839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s v="US"/>
    <s v="USD"/>
    <x v="1840"/>
    <n v="1397679445"/>
    <b v="0"/>
    <n v="40"/>
    <b v="1"/>
    <s v="music/rock"/>
    <n v="1.0175000000000001"/>
    <n v="50.875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s v="US"/>
    <s v="USD"/>
    <x v="1841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s v="US"/>
    <s v="USD"/>
    <x v="1842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s v="US"/>
    <s v="USD"/>
    <x v="1843"/>
    <n v="1304464914"/>
    <b v="0"/>
    <n v="20"/>
    <b v="1"/>
    <s v="music/rock"/>
    <n v="1.014"/>
    <n v="76.05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s v="US"/>
    <s v="USD"/>
    <x v="1844"/>
    <n v="1464854398"/>
    <b v="0"/>
    <n v="19"/>
    <b v="1"/>
    <s v="music/rock"/>
    <n v="1"/>
    <n v="52.631578947368418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s v="US"/>
    <s v="USD"/>
    <x v="1845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s v="US"/>
    <s v="USD"/>
    <x v="1846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s v="US"/>
    <s v="USD"/>
    <x v="1847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s v="US"/>
    <s v="USD"/>
    <x v="1848"/>
    <n v="1347913059"/>
    <b v="0"/>
    <n v="8"/>
    <b v="1"/>
    <s v="music/rock"/>
    <n v="1.0033333333333334"/>
    <n v="37.62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s v="US"/>
    <s v="USD"/>
    <x v="1849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s v="US"/>
    <s v="USD"/>
    <x v="185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s v="US"/>
    <s v="USD"/>
    <x v="1851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s v="US"/>
    <s v="USD"/>
    <x v="1852"/>
    <n v="1348536417"/>
    <b v="0"/>
    <n v="14"/>
    <b v="1"/>
    <s v="music/rock"/>
    <n v="1.01875"/>
    <n v="58.214285714285715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s v="US"/>
    <s v="USD"/>
    <x v="1853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s v="CA"/>
    <s v="CAD"/>
    <x v="1854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s v="US"/>
    <s v="USD"/>
    <x v="1855"/>
    <n v="1403901072"/>
    <b v="0"/>
    <n v="38"/>
    <b v="1"/>
    <s v="music/rock"/>
    <n v="1.0125"/>
    <n v="53.289473684210527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s v="US"/>
    <s v="USD"/>
    <x v="1856"/>
    <n v="1407954413"/>
    <b v="0"/>
    <n v="22"/>
    <b v="1"/>
    <s v="music/rock"/>
    <n v="1"/>
    <n v="136.36363636363637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s v="US"/>
    <s v="USD"/>
    <x v="1857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x v="1859"/>
    <s v="Queen Kwong is going ON TOUR to London and Paris!"/>
    <n v="3000"/>
    <n v="3955"/>
    <x v="0"/>
    <s v="US"/>
    <s v="USD"/>
    <x v="1858"/>
    <n v="1314124129"/>
    <b v="0"/>
    <n v="56"/>
    <b v="1"/>
    <s v="music/rock"/>
    <n v="1.3183333333333334"/>
    <n v="70.625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s v="US"/>
    <s v="USD"/>
    <x v="1859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s v="GB"/>
    <s v="GBP"/>
    <x v="1860"/>
    <n v="1419664341"/>
    <b v="0"/>
    <n v="0"/>
    <b v="0"/>
    <s v="games/mobile games"/>
    <n v="0"/>
    <e v="#DIV/0!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s v="US"/>
    <s v="USD"/>
    <x v="1861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s v="US"/>
    <s v="USD"/>
    <x v="1862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s v="US"/>
    <s v="USD"/>
    <x v="1863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s v="GB"/>
    <s v="GBP"/>
    <x v="1864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s v="US"/>
    <s v="USD"/>
    <x v="1865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s v="US"/>
    <s v="USD"/>
    <x v="1866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s v="US"/>
    <s v="USD"/>
    <x v="1867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s v="US"/>
    <s v="USD"/>
    <x v="1868"/>
    <n v="1480896249"/>
    <b v="0"/>
    <n v="0"/>
    <b v="0"/>
    <s v="games/mobile games"/>
    <n v="0"/>
    <e v="#DIV/0!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s v="US"/>
    <s v="USD"/>
    <x v="1869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s v="US"/>
    <s v="USD"/>
    <x v="1870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s v="US"/>
    <s v="USD"/>
    <x v="1871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s v="CA"/>
    <s v="CAD"/>
    <x v="1872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s v="US"/>
    <s v="USD"/>
    <x v="187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s v="US"/>
    <s v="USD"/>
    <x v="1874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s v="AU"/>
    <s v="AUD"/>
    <x v="1875"/>
    <n v="1400309405"/>
    <b v="0"/>
    <n v="0"/>
    <b v="0"/>
    <s v="games/mobile games"/>
    <n v="0"/>
    <e v="#DIV/0!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s v="US"/>
    <s v="USD"/>
    <x v="1876"/>
    <n v="1422664925"/>
    <b v="0"/>
    <n v="0"/>
    <b v="0"/>
    <s v="games/mobile games"/>
    <n v="0"/>
    <e v="#DIV/0!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s v="AU"/>
    <s v="AUD"/>
    <x v="1877"/>
    <n v="1400026355"/>
    <b v="0"/>
    <n v="0"/>
    <b v="0"/>
    <s v="games/mobile games"/>
    <n v="0"/>
    <e v="#DIV/0!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s v="ES"/>
    <s v="EUR"/>
    <x v="1878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s v="GB"/>
    <s v="GBP"/>
    <x v="1879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s v="US"/>
    <s v="USD"/>
    <x v="1880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s v="US"/>
    <s v="USD"/>
    <x v="1881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s v="US"/>
    <s v="USD"/>
    <x v="1882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s v="US"/>
    <s v="USD"/>
    <x v="1883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s v="US"/>
    <s v="USD"/>
    <x v="1884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s v="US"/>
    <s v="USD"/>
    <x v="1885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s v="ES"/>
    <s v="EUR"/>
    <x v="1886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s v="US"/>
    <s v="USD"/>
    <x v="1887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s v="US"/>
    <s v="USD"/>
    <x v="1888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s v="US"/>
    <s v="USD"/>
    <x v="1889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s v="US"/>
    <s v="USD"/>
    <x v="189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s v="US"/>
    <s v="USD"/>
    <x v="189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s v="US"/>
    <s v="USD"/>
    <x v="1892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x v="1894"/>
    <s v="Im trying to raise $1000 for a 3 song EP in a studio!"/>
    <n v="1000"/>
    <n v="1145"/>
    <x v="0"/>
    <s v="US"/>
    <s v="USD"/>
    <x v="1893"/>
    <n v="1326404583"/>
    <b v="0"/>
    <n v="20"/>
    <b v="1"/>
    <s v="music/indie rock"/>
    <n v="1.145"/>
    <n v="57.25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s v="US"/>
    <s v="USD"/>
    <x v="1894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s v="US"/>
    <s v="USD"/>
    <x v="1895"/>
    <n v="1331658165"/>
    <b v="0"/>
    <n v="13"/>
    <b v="1"/>
    <s v="music/indie rock"/>
    <n v="1.2394678492239468"/>
    <n v="43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s v="US"/>
    <s v="USD"/>
    <x v="1896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s v="US"/>
    <s v="USD"/>
    <x v="1897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s v="US"/>
    <s v="USD"/>
    <x v="1898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s v="US"/>
    <s v="USD"/>
    <x v="1899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s v="GB"/>
    <s v="GBP"/>
    <x v="19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s v="NL"/>
    <s v="EUR"/>
    <x v="1901"/>
    <n v="1422903447"/>
    <b v="0"/>
    <n v="3"/>
    <b v="0"/>
    <s v="technology/gadgets"/>
    <n v="1.2E-2"/>
    <n v="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s v="US"/>
    <s v="USD"/>
    <x v="1902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s v="US"/>
    <s v="USD"/>
    <x v="1903"/>
    <n v="1447864021"/>
    <b v="0"/>
    <n v="2"/>
    <b v="0"/>
    <s v="technology/gadgets"/>
    <n v="1E-3"/>
    <n v="25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s v="US"/>
    <s v="USD"/>
    <x v="190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s v="US"/>
    <s v="USD"/>
    <x v="1905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s v="US"/>
    <s v="USD"/>
    <x v="1906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s v="US"/>
    <s v="USD"/>
    <x v="1907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s v="US"/>
    <s v="USD"/>
    <x v="1908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s v="NL"/>
    <s v="EUR"/>
    <x v="1909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s v="NZ"/>
    <s v="NZD"/>
    <x v="1910"/>
    <n v="1404953334"/>
    <b v="0"/>
    <n v="1"/>
    <b v="0"/>
    <s v="technology/gadgets"/>
    <n v="2.3529411764705883E-4"/>
    <n v="10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s v="US"/>
    <s v="USD"/>
    <x v="1911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s v="GB"/>
    <s v="GBP"/>
    <x v="1912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s v="US"/>
    <s v="USD"/>
    <x v="1913"/>
    <n v="1413519073"/>
    <b v="0"/>
    <n v="2"/>
    <b v="0"/>
    <s v="technology/gadgets"/>
    <n v="9.0090090090090086E-2"/>
    <n v="30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s v="US"/>
    <s v="USD"/>
    <x v="1914"/>
    <n v="1407892222"/>
    <b v="0"/>
    <n v="4"/>
    <b v="0"/>
    <s v="technology/gadgets"/>
    <n v="1.6E-2"/>
    <n v="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s v="US"/>
    <s v="USD"/>
    <x v="191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x v="1917"/>
    <s v="Let's build a legendary brand altogether"/>
    <n v="390000"/>
    <n v="205025"/>
    <x v="2"/>
    <s v="HK"/>
    <s v="HKD"/>
    <x v="1916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s v="US"/>
    <s v="USD"/>
    <x v="1917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s v="US"/>
    <s v="USD"/>
    <x v="1918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s v="GB"/>
    <s v="GBP"/>
    <x v="1919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x v="1921"/>
    <s v="The Fine Spirits are making an album, but we need your help!"/>
    <n v="1500"/>
    <n v="2052"/>
    <x v="0"/>
    <s v="US"/>
    <s v="USD"/>
    <x v="1920"/>
    <n v="1339651143"/>
    <b v="0"/>
    <n v="38"/>
    <b v="1"/>
    <s v="music/indie rock"/>
    <n v="1.3680000000000001"/>
    <n v="54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s v="US"/>
    <s v="USD"/>
    <x v="1921"/>
    <n v="1384236507"/>
    <b v="0"/>
    <n v="64"/>
    <b v="1"/>
    <s v="music/indie rock"/>
    <n v="1.1555"/>
    <n v="36.109375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s v="US"/>
    <s v="USD"/>
    <x v="1922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s v="US"/>
    <s v="USD"/>
    <x v="1923"/>
    <n v="1387390555"/>
    <b v="0"/>
    <n v="33"/>
    <b v="1"/>
    <s v="music/indie rock"/>
    <n v="1.1439999999999999"/>
    <n v="104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s v="US"/>
    <s v="USD"/>
    <x v="1924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s v="US"/>
    <s v="USD"/>
    <x v="1925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x v="1927"/>
    <s v="Hampshire is headed to GBS Detroit."/>
    <n v="600"/>
    <n v="620"/>
    <x v="0"/>
    <s v="US"/>
    <s v="USD"/>
    <x v="1926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s v="US"/>
    <s v="USD"/>
    <x v="1927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s v="US"/>
    <s v="USD"/>
    <x v="1928"/>
    <n v="1306197066"/>
    <b v="0"/>
    <n v="75"/>
    <b v="1"/>
    <s v="music/indie rock"/>
    <n v="1.003125"/>
    <n v="42.8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s v="US"/>
    <s v="USD"/>
    <x v="1929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s v="US"/>
    <s v="USD"/>
    <x v="193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s v="US"/>
    <s v="USD"/>
    <x v="1931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s v="US"/>
    <s v="USD"/>
    <x v="1932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s v="US"/>
    <s v="USD"/>
    <x v="1933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s v="US"/>
    <s v="USD"/>
    <x v="1934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s v="US"/>
    <s v="USD"/>
    <x v="1935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s v="US"/>
    <s v="USD"/>
    <x v="1936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s v="US"/>
    <s v="USD"/>
    <x v="1937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s v="US"/>
    <s v="USD"/>
    <x v="1938"/>
    <n v="1360366708"/>
    <b v="0"/>
    <n v="96"/>
    <b v="1"/>
    <s v="music/indie rock"/>
    <n v="1.107"/>
    <n v="115.3125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s v="US"/>
    <s v="USD"/>
    <x v="1939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s v="US"/>
    <s v="USD"/>
    <x v="1940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s v="US"/>
    <s v="USD"/>
    <x v="1941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s v="US"/>
    <s v="USD"/>
    <x v="1942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s v="US"/>
    <s v="USD"/>
    <x v="1943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s v="ES"/>
    <s v="EUR"/>
    <x v="1944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s v="US"/>
    <s v="USD"/>
    <x v="1945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s v="US"/>
    <s v="USD"/>
    <x v="1946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s v="US"/>
    <s v="USD"/>
    <x v="1947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s v="GB"/>
    <s v="GBP"/>
    <x v="1948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s v="US"/>
    <s v="USD"/>
    <x v="1949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s v="US"/>
    <s v="USD"/>
    <x v="1950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s v="CA"/>
    <s v="CAD"/>
    <x v="1951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s v="US"/>
    <s v="USD"/>
    <x v="1952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x v="1954"/>
    <s v="The First Home Battery System You Simply Plug in to Install"/>
    <n v="50000"/>
    <n v="349474"/>
    <x v="0"/>
    <s v="US"/>
    <s v="USD"/>
    <x v="1953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s v="US"/>
    <s v="USD"/>
    <x v="1954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s v="US"/>
    <s v="USD"/>
    <x v="195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s v="US"/>
    <s v="USD"/>
    <x v="1956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s v="US"/>
    <s v="USD"/>
    <x v="1957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s v="US"/>
    <s v="USD"/>
    <x v="1958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s v="SE"/>
    <s v="SEK"/>
    <x v="1959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s v="US"/>
    <s v="USD"/>
    <x v="196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s v="US"/>
    <s v="USD"/>
    <x v="1961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s v="GB"/>
    <s v="GBP"/>
    <x v="1962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s v="IT"/>
    <s v="EUR"/>
    <x v="1963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s v="US"/>
    <s v="USD"/>
    <x v="1964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s v="US"/>
    <s v="USD"/>
    <x v="1965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s v="US"/>
    <s v="USD"/>
    <x v="1966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s v="US"/>
    <s v="USD"/>
    <x v="1967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s v="GB"/>
    <s v="GBP"/>
    <x v="19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s v="US"/>
    <s v="USD"/>
    <x v="1969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s v="US"/>
    <s v="USD"/>
    <x v="197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s v="US"/>
    <s v="USD"/>
    <x v="1971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s v="US"/>
    <s v="USD"/>
    <x v="1972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s v="GB"/>
    <s v="GBP"/>
    <x v="1973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s v="US"/>
    <s v="USD"/>
    <x v="1974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x v="1976"/>
    <s v="Can you help us make an ultra bright white one a reality?"/>
    <n v="4000"/>
    <n v="13864"/>
    <x v="0"/>
    <s v="GB"/>
    <s v="GBP"/>
    <x v="197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s v="US"/>
    <s v="USD"/>
    <x v="1976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s v="US"/>
    <s v="USD"/>
    <x v="1977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s v="US"/>
    <s v="USD"/>
    <x v="1978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s v="DE"/>
    <s v="EUR"/>
    <x v="1979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s v="CA"/>
    <s v="CAD"/>
    <x v="1980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s v="HK"/>
    <s v="HKD"/>
    <x v="1981"/>
    <n v="1478268287"/>
    <b v="0"/>
    <n v="0"/>
    <b v="0"/>
    <s v="photography/people"/>
    <n v="0"/>
    <e v="#DIV/0!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s v="US"/>
    <s v="USD"/>
    <x v="1982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s v="US"/>
    <s v="USD"/>
    <x v="1983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s v="GB"/>
    <s v="GBP"/>
    <x v="1984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s v="GB"/>
    <s v="GBP"/>
    <x v="1985"/>
    <n v="1455359083"/>
    <b v="0"/>
    <n v="1"/>
    <b v="0"/>
    <s v="photography/people"/>
    <n v="5.0000000000000001E-4"/>
    <n v="1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s v="GB"/>
    <s v="GBP"/>
    <x v="198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x v="1988"/>
    <s v="Expressing art in an image!"/>
    <n v="6000"/>
    <n v="25"/>
    <x v="2"/>
    <s v="US"/>
    <s v="USD"/>
    <x v="1987"/>
    <n v="1437502742"/>
    <b v="0"/>
    <n v="1"/>
    <b v="0"/>
    <s v="photography/people"/>
    <n v="4.1666666666666666E-3"/>
    <n v="25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s v="US"/>
    <s v="USD"/>
    <x v="1988"/>
    <n v="1478881208"/>
    <b v="0"/>
    <n v="1"/>
    <b v="0"/>
    <s v="photography/people"/>
    <n v="0.01"/>
    <n v="5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s v="US"/>
    <s v="USD"/>
    <x v="1989"/>
    <n v="1454042532"/>
    <b v="0"/>
    <n v="5"/>
    <b v="0"/>
    <s v="photography/people"/>
    <n v="0.16966666666666666"/>
    <n v="101.8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s v="US"/>
    <s v="USD"/>
    <x v="1990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x v="1992"/>
    <s v="A complete revamp of all the Disney Princes &amp; Princesses!"/>
    <n v="1500"/>
    <n v="2"/>
    <x v="2"/>
    <s v="US"/>
    <s v="USD"/>
    <x v="1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s v="GB"/>
    <s v="GBP"/>
    <x v="1992"/>
    <n v="1448114837"/>
    <b v="0"/>
    <n v="0"/>
    <b v="0"/>
    <s v="photography/people"/>
    <n v="0"/>
    <e v="#DIV/0!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s v="US"/>
    <s v="USD"/>
    <x v="1993"/>
    <n v="1475885342"/>
    <b v="0"/>
    <n v="0"/>
    <b v="0"/>
    <s v="photography/people"/>
    <n v="0"/>
    <e v="#DIV/0!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s v="CA"/>
    <s v="CAD"/>
    <x v="1994"/>
    <n v="1435354736"/>
    <b v="0"/>
    <n v="3"/>
    <b v="0"/>
    <s v="photography/people"/>
    <n v="7.8E-2"/>
    <n v="26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s v="US"/>
    <s v="USD"/>
    <x v="1995"/>
    <n v="1402429211"/>
    <b v="0"/>
    <n v="0"/>
    <b v="0"/>
    <s v="photography/people"/>
    <n v="0"/>
    <e v="#DIV/0!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s v="US"/>
    <s v="USD"/>
    <x v="1996"/>
    <n v="1406499612"/>
    <b v="0"/>
    <n v="0"/>
    <b v="0"/>
    <s v="photography/people"/>
    <n v="0"/>
    <e v="#DIV/0!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s v="US"/>
    <s v="USD"/>
    <x v="1997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s v="GB"/>
    <s v="GBP"/>
    <x v="199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s v="CA"/>
    <s v="CAD"/>
    <x v="1999"/>
    <n v="1449528613"/>
    <b v="0"/>
    <n v="25"/>
    <b v="0"/>
    <s v="photography/people"/>
    <n v="0.125"/>
    <n v="25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s v="DE"/>
    <s v="EUR"/>
    <x v="20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s v="US"/>
    <s v="USD"/>
    <x v="2001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s v="US"/>
    <s v="USD"/>
    <x v="2002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s v="US"/>
    <s v="USD"/>
    <x v="200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s v="US"/>
    <s v="USD"/>
    <x v="2004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s v="US"/>
    <s v="USD"/>
    <x v="200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s v="US"/>
    <s v="USD"/>
    <x v="2006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s v="US"/>
    <s v="USD"/>
    <x v="2007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s v="DE"/>
    <s v="EUR"/>
    <x v="2008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s v="US"/>
    <s v="USD"/>
    <x v="2009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s v="AT"/>
    <s v="EUR"/>
    <x v="201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s v="US"/>
    <s v="USD"/>
    <x v="201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s v="US"/>
    <s v="USD"/>
    <x v="2012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s v="US"/>
    <s v="USD"/>
    <x v="2013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s v="US"/>
    <s v="USD"/>
    <x v="2014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s v="US"/>
    <s v="USD"/>
    <x v="2015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s v="US"/>
    <s v="USD"/>
    <x v="2016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s v="IE"/>
    <s v="EUR"/>
    <x v="2017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s v="US"/>
    <s v="USD"/>
    <x v="2018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s v="US"/>
    <s v="USD"/>
    <x v="2019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s v="US"/>
    <s v="USD"/>
    <x v="2020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s v="US"/>
    <s v="USD"/>
    <x v="2021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s v="US"/>
    <s v="USD"/>
    <x v="2022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s v="US"/>
    <s v="USD"/>
    <x v="2023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s v="DE"/>
    <s v="EUR"/>
    <x v="2024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s v="US"/>
    <s v="USD"/>
    <x v="2025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s v="US"/>
    <s v="USD"/>
    <x v="2026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x v="2028"/>
    <s v="Building an open source Bussard fusion reactor, aka the Polywell."/>
    <n v="3000"/>
    <n v="3785"/>
    <x v="0"/>
    <s v="US"/>
    <s v="USD"/>
    <x v="2027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s v="US"/>
    <s v="USD"/>
    <x v="2028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s v="GB"/>
    <s v="GBP"/>
    <x v="2029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s v="NL"/>
    <s v="EUR"/>
    <x v="203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s v="US"/>
    <s v="USD"/>
    <x v="2031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s v="US"/>
    <s v="USD"/>
    <x v="2032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s v="US"/>
    <s v="USD"/>
    <x v="2033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s v="US"/>
    <s v="USD"/>
    <x v="2034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s v="US"/>
    <s v="USD"/>
    <x v="2035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s v="US"/>
    <s v="USD"/>
    <x v="2036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s v="GB"/>
    <s v="GBP"/>
    <x v="2037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s v="US"/>
    <s v="USD"/>
    <x v="2038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x v="2040"/>
    <s v="4.29 Billion+ Capacitor Combinations._x000a_No Coding Required."/>
    <n v="3000"/>
    <n v="7445.14"/>
    <x v="0"/>
    <s v="US"/>
    <s v="USD"/>
    <x v="2039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s v="US"/>
    <s v="USD"/>
    <x v="2040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s v="US"/>
    <s v="USD"/>
    <x v="2041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s v="US"/>
    <s v="USD"/>
    <x v="2042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s v="US"/>
    <s v="USD"/>
    <x v="2043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s v="US"/>
    <s v="USD"/>
    <x v="2044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s v="US"/>
    <s v="USD"/>
    <x v="2045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s v="AU"/>
    <s v="AUD"/>
    <x v="2046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s v="US"/>
    <s v="USD"/>
    <x v="2047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x v="2049"/>
    <s v="Keyless. Alarm secured. GPS tracking."/>
    <n v="50000"/>
    <n v="60095.35"/>
    <x v="0"/>
    <s v="GB"/>
    <s v="GBP"/>
    <x v="2048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s v="US"/>
    <s v="USD"/>
    <x v="2049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s v="US"/>
    <s v="USD"/>
    <x v="2050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s v="US"/>
    <s v="USD"/>
    <x v="2051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s v="US"/>
    <s v="USD"/>
    <x v="2052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s v="GB"/>
    <s v="GBP"/>
    <x v="2053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s v="US"/>
    <s v="USD"/>
    <x v="2054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s v="US"/>
    <s v="USD"/>
    <x v="2055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s v="GB"/>
    <s v="GBP"/>
    <x v="2056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x v="2058"/>
    <s v="Making using the serial terminal on the Raspberry Pi as easy as Pi!"/>
    <n v="2560"/>
    <n v="4308"/>
    <x v="0"/>
    <s v="GB"/>
    <s v="GBP"/>
    <x v="2057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s v="US"/>
    <s v="USD"/>
    <x v="2058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s v="US"/>
    <s v="USD"/>
    <x v="2059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s v="US"/>
    <s v="USD"/>
    <x v="2060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s v="DK"/>
    <s v="DKK"/>
    <x v="2061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s v="DE"/>
    <s v="EUR"/>
    <x v="2062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s v="US"/>
    <s v="USD"/>
    <x v="2063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s v="GB"/>
    <s v="GBP"/>
    <x v="2064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s v="US"/>
    <s v="USD"/>
    <x v="2065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s v="GB"/>
    <s v="GBP"/>
    <x v="206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s v="US"/>
    <s v="USD"/>
    <x v="2067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s v="US"/>
    <s v="USD"/>
    <x v="2068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s v="DE"/>
    <s v="EUR"/>
    <x v="2069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s v="US"/>
    <s v="USD"/>
    <x v="2070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s v="US"/>
    <s v="USD"/>
    <x v="2071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s v="US"/>
    <s v="USD"/>
    <x v="2072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s v="US"/>
    <s v="USD"/>
    <x v="2073"/>
    <n v="1459972182"/>
    <b v="0"/>
    <n v="3"/>
    <b v="1"/>
    <s v="technology/hardware"/>
    <n v="1.0249999999999999"/>
    <n v="205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s v="US"/>
    <s v="USD"/>
    <x v="2074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s v="GB"/>
    <s v="GBP"/>
    <x v="2075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s v="US"/>
    <s v="USD"/>
    <x v="2076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s v="ES"/>
    <s v="EUR"/>
    <x v="207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s v="GB"/>
    <s v="GBP"/>
    <x v="2078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s v="US"/>
    <s v="USD"/>
    <x v="2079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s v="US"/>
    <s v="USD"/>
    <x v="208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s v="US"/>
    <s v="USD"/>
    <x v="2081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s v="US"/>
    <s v="USD"/>
    <x v="2082"/>
    <n v="1336238395"/>
    <b v="0"/>
    <n v="25"/>
    <b v="1"/>
    <s v="music/indie rock"/>
    <n v="1.1333333333333333"/>
    <n v="3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s v="US"/>
    <s v="USD"/>
    <x v="2083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s v="US"/>
    <s v="USD"/>
    <x v="2084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s v="US"/>
    <s v="USD"/>
    <x v="2085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s v="US"/>
    <s v="USD"/>
    <x v="2086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s v="US"/>
    <s v="USD"/>
    <x v="2087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s v="US"/>
    <s v="USD"/>
    <x v="2088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s v="US"/>
    <s v="USD"/>
    <x v="2089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s v="US"/>
    <s v="USD"/>
    <x v="209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s v="US"/>
    <s v="USD"/>
    <x v="2091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s v="US"/>
    <s v="USD"/>
    <x v="209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s v="US"/>
    <s v="USD"/>
    <x v="2093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s v="US"/>
    <s v="USD"/>
    <x v="2094"/>
    <n v="1312392973"/>
    <b v="0"/>
    <n v="22"/>
    <b v="1"/>
    <s v="music/indie rock"/>
    <n v="1"/>
    <n v="113.63636363636364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s v="US"/>
    <s v="USD"/>
    <x v="2095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s v="US"/>
    <s v="USD"/>
    <x v="2096"/>
    <n v="1317564135"/>
    <b v="0"/>
    <n v="38"/>
    <b v="1"/>
    <s v="music/indie rock"/>
    <n v="1"/>
    <n v="78.94736842105263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s v="US"/>
    <s v="USD"/>
    <x v="2097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x v="2099"/>
    <s v="Our tour van died, we need help!"/>
    <n v="3000"/>
    <n v="3971"/>
    <x v="0"/>
    <s v="US"/>
    <s v="USD"/>
    <x v="2098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s v="US"/>
    <s v="USD"/>
    <x v="2099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s v="US"/>
    <s v="USD"/>
    <x v="2100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s v="US"/>
    <s v="USD"/>
    <x v="2101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x v="2103"/>
    <s v="Indie rocker, Matthew Moon, has something to share with you..."/>
    <n v="7777"/>
    <n v="11364"/>
    <x v="0"/>
    <s v="US"/>
    <s v="USD"/>
    <x v="2102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s v="US"/>
    <s v="USD"/>
    <x v="2103"/>
    <n v="1367286434"/>
    <b v="0"/>
    <n v="37"/>
    <b v="1"/>
    <s v="music/indie rock"/>
    <n v="1.2949999999999999"/>
    <n v="28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s v="US"/>
    <s v="USD"/>
    <x v="2104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s v="US"/>
    <s v="USD"/>
    <x v="2105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s v="US"/>
    <s v="USD"/>
    <x v="2106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s v="US"/>
    <s v="USD"/>
    <x v="2107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s v="US"/>
    <s v="USD"/>
    <x v="2108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s v="US"/>
    <s v="USD"/>
    <x v="2109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s v="US"/>
    <s v="USD"/>
    <x v="211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s v="US"/>
    <s v="USD"/>
    <x v="2111"/>
    <n v="1364854593"/>
    <b v="0"/>
    <n v="11"/>
    <b v="1"/>
    <s v="music/indie rock"/>
    <n v="1"/>
    <n v="27.272727272727273"/>
    <x v="4"/>
    <s v="indie rock"/>
    <x v="2112"/>
    <d v="2013-04-15T22:16:33"/>
  </r>
  <r>
    <n v="2113"/>
    <x v="2113"/>
    <s v="Help us fund our second full-length album Honeycomb!"/>
    <n v="7000"/>
    <n v="7340"/>
    <x v="0"/>
    <s v="US"/>
    <s v="USD"/>
    <x v="2112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s v="US"/>
    <s v="USD"/>
    <x v="2113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s v="US"/>
    <s v="USD"/>
    <x v="2114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s v="US"/>
    <s v="USD"/>
    <x v="2115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s v="US"/>
    <s v="USD"/>
    <x v="2116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s v="US"/>
    <s v="USD"/>
    <x v="2117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s v="US"/>
    <s v="USD"/>
    <x v="2118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s v="US"/>
    <s v="USD"/>
    <x v="2119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s v="CH"/>
    <s v="CHF"/>
    <x v="2120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s v="MX"/>
    <s v="MXN"/>
    <x v="2121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s v="US"/>
    <s v="USD"/>
    <x v="2122"/>
    <n v="1263982307"/>
    <b v="0"/>
    <n v="5"/>
    <b v="0"/>
    <s v="games/video games"/>
    <n v="0.1"/>
    <n v="10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s v="US"/>
    <s v="USD"/>
    <x v="2123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s v="US"/>
    <s v="USD"/>
    <x v="2124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s v="US"/>
    <s v="USD"/>
    <x v="2125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x v="2127"/>
    <s v="Three Monkeys is an audio adventure game for PC."/>
    <n v="28000"/>
    <n v="8076"/>
    <x v="2"/>
    <s v="GB"/>
    <s v="GBP"/>
    <x v="2126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s v="CA"/>
    <s v="CAD"/>
    <x v="2127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s v="US"/>
    <s v="USD"/>
    <x v="2128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s v="US"/>
    <s v="USD"/>
    <x v="2129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s v="US"/>
    <s v="USD"/>
    <x v="2130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s v="US"/>
    <s v="USD"/>
    <x v="2131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s v="US"/>
    <s v="USD"/>
    <x v="2132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s v="US"/>
    <s v="USD"/>
    <x v="2133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s v="US"/>
    <s v="USD"/>
    <x v="2134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s v="US"/>
    <s v="USD"/>
    <x v="2135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s v="CA"/>
    <s v="CAD"/>
    <x v="2136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s v="GB"/>
    <s v="GBP"/>
    <x v="2137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s v="US"/>
    <s v="USD"/>
    <x v="213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s v="US"/>
    <s v="USD"/>
    <x v="2139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s v="US"/>
    <s v="USD"/>
    <x v="2140"/>
    <n v="1413351559"/>
    <b v="0"/>
    <n v="0"/>
    <b v="0"/>
    <s v="games/video games"/>
    <n v="0"/>
    <e v="#DIV/0!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s v="DE"/>
    <s v="EUR"/>
    <x v="2141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s v="US"/>
    <s v="USD"/>
    <x v="2142"/>
    <n v="1275599812"/>
    <b v="0"/>
    <n v="5"/>
    <b v="0"/>
    <s v="games/video games"/>
    <n v="0.1125"/>
    <n v="45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s v="US"/>
    <s v="USD"/>
    <x v="2143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s v="US"/>
    <s v="USD"/>
    <x v="214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s v="US"/>
    <s v="USD"/>
    <x v="2145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x v="2147"/>
    <s v="A Point and Click Adventure on Steroids."/>
    <n v="390000"/>
    <n v="2716"/>
    <x v="2"/>
    <s v="US"/>
    <s v="USD"/>
    <x v="2146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s v="GB"/>
    <s v="GBP"/>
    <x v="2147"/>
    <n v="1425404182"/>
    <b v="0"/>
    <n v="2"/>
    <b v="0"/>
    <s v="games/video games"/>
    <n v="0.02"/>
    <n v="1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s v="US"/>
    <s v="USD"/>
    <x v="2148"/>
    <n v="1277512556"/>
    <b v="0"/>
    <n v="0"/>
    <b v="0"/>
    <s v="games/video games"/>
    <n v="0"/>
    <e v="#DIV/0!"/>
    <x v="6"/>
    <s v="video games"/>
    <x v="2149"/>
    <d v="2010-07-31T00:00:00"/>
  </r>
  <r>
    <n v="2150"/>
    <x v="2150"/>
    <s v="A pixel styled open world detective game."/>
    <n v="50000"/>
    <n v="405"/>
    <x v="2"/>
    <s v="NO"/>
    <s v="NOK"/>
    <x v="214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s v="US"/>
    <s v="USD"/>
    <x v="2150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s v="US"/>
    <s v="USD"/>
    <x v="2151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s v="US"/>
    <s v="USD"/>
    <x v="2152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s v="US"/>
    <s v="USD"/>
    <x v="2153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s v="GB"/>
    <s v="GBP"/>
    <x v="2154"/>
    <n v="1456854985"/>
    <b v="0"/>
    <n v="5"/>
    <b v="0"/>
    <s v="games/video games"/>
    <n v="2.3E-2"/>
    <n v="23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s v="US"/>
    <s v="USD"/>
    <x v="2155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s v="US"/>
    <s v="USD"/>
    <x v="2156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s v="US"/>
    <s v="USD"/>
    <x v="2157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s v="US"/>
    <s v="USD"/>
    <x v="2158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s v="US"/>
    <s v="USD"/>
    <x v="2159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x v="2161"/>
    <s v="We're trying to fund hard copies of our debut album!"/>
    <n v="400"/>
    <n v="463"/>
    <x v="0"/>
    <s v="US"/>
    <s v="USD"/>
    <x v="2160"/>
    <n v="1440448059"/>
    <b v="0"/>
    <n v="13"/>
    <b v="1"/>
    <s v="music/rock"/>
    <n v="1.1575"/>
    <n v="35.615384615384613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s v="US"/>
    <s v="USD"/>
    <x v="216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s v="US"/>
    <s v="USD"/>
    <x v="2162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x v="2164"/>
    <s v="South Florida roots country/rock outfit's long awaited debut record"/>
    <n v="5500"/>
    <n v="5645"/>
    <x v="0"/>
    <s v="US"/>
    <s v="USD"/>
    <x v="2163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s v="FR"/>
    <s v="EUR"/>
    <x v="2164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s v="US"/>
    <s v="USD"/>
    <x v="2165"/>
    <n v="1413922018"/>
    <b v="0"/>
    <n v="32"/>
    <b v="1"/>
    <s v="music/rock"/>
    <n v="1.466"/>
    <n v="91.625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s v="US"/>
    <s v="USD"/>
    <x v="2166"/>
    <n v="1346463337"/>
    <b v="0"/>
    <n v="8"/>
    <b v="1"/>
    <s v="music/rock"/>
    <n v="1.2"/>
    <n v="22.5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s v="US"/>
    <s v="USD"/>
    <x v="2167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s v="US"/>
    <s v="USD"/>
    <x v="2168"/>
    <n v="1488214151"/>
    <b v="0"/>
    <n v="7"/>
    <b v="1"/>
    <s v="music/rock"/>
    <n v="1"/>
    <n v="21.857142857142858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s v="US"/>
    <s v="USD"/>
    <x v="2169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s v="US"/>
    <s v="USD"/>
    <x v="217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s v="US"/>
    <s v="USD"/>
    <x v="2171"/>
    <n v="1426773320"/>
    <b v="0"/>
    <n v="13"/>
    <b v="1"/>
    <s v="music/rock"/>
    <n v="1"/>
    <n v="76.92307692307692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s v="US"/>
    <s v="USD"/>
    <x v="2172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s v="GB"/>
    <s v="GBP"/>
    <x v="2173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s v="US"/>
    <s v="USD"/>
    <x v="2174"/>
    <n v="1468455186"/>
    <b v="0"/>
    <n v="26"/>
    <b v="1"/>
    <s v="music/rock"/>
    <n v="2.5"/>
    <n v="67.307692307692307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s v="US"/>
    <s v="USD"/>
    <x v="2175"/>
    <n v="1427987509"/>
    <b v="0"/>
    <n v="71"/>
    <b v="1"/>
    <s v="music/rock"/>
    <n v="1.2602"/>
    <n v="88.74647887323944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s v="US"/>
    <s v="USD"/>
    <x v="2176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s v="US"/>
    <s v="USD"/>
    <x v="217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s v="US"/>
    <s v="USD"/>
    <x v="2178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s v="US"/>
    <s v="USD"/>
    <x v="2179"/>
    <n v="1443801868"/>
    <b v="0"/>
    <n v="78"/>
    <b v="1"/>
    <s v="music/rock"/>
    <n v="1.071842"/>
    <n v="68.707820512820518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s v="US"/>
    <s v="USD"/>
    <x v="2180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s v="CA"/>
    <s v="CAD"/>
    <x v="2181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s v="US"/>
    <s v="USD"/>
    <x v="2182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s v="US"/>
    <s v="USD"/>
    <x v="2183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s v="GB"/>
    <s v="GBP"/>
    <x v="2184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s v="US"/>
    <s v="USD"/>
    <x v="2185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s v="US"/>
    <s v="USD"/>
    <x v="2186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s v="AU"/>
    <s v="AUD"/>
    <x v="2187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s v="GB"/>
    <s v="GBP"/>
    <x v="2188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s v="US"/>
    <s v="USD"/>
    <x v="2189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s v="GB"/>
    <s v="GBP"/>
    <x v="2190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s v="GB"/>
    <s v="GBP"/>
    <x v="2191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s v="US"/>
    <s v="USD"/>
    <x v="2192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s v="US"/>
    <s v="USD"/>
    <x v="2193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s v="US"/>
    <s v="USD"/>
    <x v="2194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s v="US"/>
    <s v="USD"/>
    <x v="2195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s v="US"/>
    <s v="USD"/>
    <x v="2196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s v="US"/>
    <s v="USD"/>
    <x v="2197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s v="IE"/>
    <s v="EUR"/>
    <x v="2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s v="GB"/>
    <s v="GBP"/>
    <x v="2199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s v="GB"/>
    <s v="GBP"/>
    <x v="2200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s v="US"/>
    <s v="USD"/>
    <x v="2201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s v="CA"/>
    <s v="CAD"/>
    <x v="220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s v="US"/>
    <s v="USD"/>
    <x v="2203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s v="US"/>
    <s v="USD"/>
    <x v="2204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s v="US"/>
    <s v="USD"/>
    <x v="2205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s v="US"/>
    <s v="USD"/>
    <x v="2206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s v="US"/>
    <s v="USD"/>
    <x v="2207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s v="GB"/>
    <s v="GBP"/>
    <x v="2208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s v="US"/>
    <s v="USD"/>
    <x v="2209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s v="US"/>
    <s v="USD"/>
    <x v="221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s v="US"/>
    <s v="USD"/>
    <x v="2211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s v="US"/>
    <s v="USD"/>
    <x v="2212"/>
    <n v="1429127379"/>
    <b v="0"/>
    <n v="1"/>
    <b v="1"/>
    <s v="music/electronic music"/>
    <n v="2"/>
    <n v="10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s v="US"/>
    <s v="USD"/>
    <x v="2213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x v="2215"/>
    <s v="Ambient Electro Grind-fest!"/>
    <n v="550"/>
    <n v="860"/>
    <x v="0"/>
    <s v="US"/>
    <s v="USD"/>
    <x v="2214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s v="US"/>
    <s v="USD"/>
    <x v="221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s v="US"/>
    <s v="USD"/>
    <x v="2216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s v="US"/>
    <s v="USD"/>
    <x v="2217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s v="US"/>
    <s v="USD"/>
    <x v="2218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s v="US"/>
    <s v="USD"/>
    <x v="2219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s v="US"/>
    <s v="USD"/>
    <x v="222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s v="US"/>
    <s v="USD"/>
    <x v="2221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s v="CA"/>
    <s v="CAD"/>
    <x v="2222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s v="US"/>
    <s v="USD"/>
    <x v="2223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s v="GB"/>
    <s v="GBP"/>
    <x v="2224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s v="US"/>
    <s v="USD"/>
    <x v="2225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s v="GB"/>
    <s v="GBP"/>
    <x v="2226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s v="DE"/>
    <s v="EUR"/>
    <x v="2227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s v="US"/>
    <s v="USD"/>
    <x v="2228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s v="US"/>
    <s v="USD"/>
    <x v="2229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s v="US"/>
    <s v="USD"/>
    <x v="223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s v="US"/>
    <s v="USD"/>
    <x v="2231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s v="GB"/>
    <s v="GBP"/>
    <x v="2232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s v="US"/>
    <s v="USD"/>
    <x v="2233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s v="CA"/>
    <s v="CAD"/>
    <x v="2234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s v="US"/>
    <s v="USD"/>
    <x v="2235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s v="US"/>
    <s v="USD"/>
    <x v="2236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s v="DE"/>
    <s v="EUR"/>
    <x v="2237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s v="US"/>
    <s v="USD"/>
    <x v="2238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s v="US"/>
    <s v="USD"/>
    <x v="2239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s v="GB"/>
    <s v="GBP"/>
    <x v="224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s v="US"/>
    <s v="USD"/>
    <x v="2241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s v="US"/>
    <s v="USD"/>
    <x v="2242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s v="US"/>
    <s v="USD"/>
    <x v="2243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s v="US"/>
    <s v="USD"/>
    <x v="2244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s v="GB"/>
    <s v="GBP"/>
    <x v="2245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s v="US"/>
    <s v="USD"/>
    <x v="2246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s v="GB"/>
    <s v="GBP"/>
    <x v="2247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s v="US"/>
    <s v="USD"/>
    <x v="2248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s v="US"/>
    <s v="USD"/>
    <x v="2249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s v="US"/>
    <s v="USD"/>
    <x v="2250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s v="ES"/>
    <s v="EUR"/>
    <x v="2251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s v="US"/>
    <s v="USD"/>
    <x v="2252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s v="US"/>
    <s v="USD"/>
    <x v="2253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s v="US"/>
    <s v="USD"/>
    <x v="2254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s v="GB"/>
    <s v="GBP"/>
    <x v="2255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s v="GB"/>
    <s v="GBP"/>
    <x v="2256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s v="US"/>
    <s v="USD"/>
    <x v="225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s v="GB"/>
    <s v="GBP"/>
    <x v="2258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s v="US"/>
    <s v="USD"/>
    <x v="2259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s v="AU"/>
    <s v="AUD"/>
    <x v="226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s v="US"/>
    <s v="USD"/>
    <x v="2261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s v="SE"/>
    <s v="SEK"/>
    <x v="2262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s v="US"/>
    <s v="USD"/>
    <x v="2263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s v="GB"/>
    <s v="GBP"/>
    <x v="2264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s v="US"/>
    <s v="USD"/>
    <x v="2265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s v="US"/>
    <s v="USD"/>
    <x v="2266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s v="US"/>
    <s v="USD"/>
    <x v="2267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s v="US"/>
    <s v="USD"/>
    <x v="2268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s v="US"/>
    <s v="USD"/>
    <x v="2269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s v="US"/>
    <s v="USD"/>
    <x v="2270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s v="US"/>
    <s v="USD"/>
    <x v="2271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s v="CA"/>
    <s v="CAD"/>
    <x v="227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s v="US"/>
    <s v="USD"/>
    <x v="2273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s v="GB"/>
    <s v="GBP"/>
    <x v="2274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s v="US"/>
    <s v="USD"/>
    <x v="2275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s v="US"/>
    <s v="USD"/>
    <x v="2276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s v="IT"/>
    <s v="EUR"/>
    <x v="2277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s v="US"/>
    <s v="USD"/>
    <x v="2278"/>
    <n v="1421436099"/>
    <b v="0"/>
    <n v="32"/>
    <b v="1"/>
    <s v="games/tabletop games"/>
    <n v="1.538"/>
    <n v="48.0625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s v="US"/>
    <s v="USD"/>
    <x v="2279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s v="US"/>
    <s v="USD"/>
    <x v="2280"/>
    <n v="1306219897"/>
    <b v="0"/>
    <n v="11"/>
    <b v="1"/>
    <s v="music/rock"/>
    <n v="1.85"/>
    <n v="50.454545454545453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s v="US"/>
    <s v="USD"/>
    <x v="2281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s v="US"/>
    <s v="USD"/>
    <x v="2282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x v="2284"/>
    <s v="The Vinyl Skyway reunite to make a third album. "/>
    <n v="6000"/>
    <n v="6373.27"/>
    <x v="0"/>
    <s v="US"/>
    <s v="USD"/>
    <x v="2283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s v="US"/>
    <s v="USD"/>
    <x v="2284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s v="US"/>
    <s v="USD"/>
    <x v="2285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s v="US"/>
    <s v="USD"/>
    <x v="2286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s v="US"/>
    <s v="USD"/>
    <x v="2287"/>
    <n v="1339098689"/>
    <b v="0"/>
    <n v="25"/>
    <b v="1"/>
    <s v="music/rock"/>
    <n v="1.0009999999999999"/>
    <n v="40.04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s v="US"/>
    <s v="USD"/>
    <x v="2288"/>
    <n v="1382659060"/>
    <b v="0"/>
    <n v="25"/>
    <b v="1"/>
    <s v="music/rock"/>
    <n v="1.0740000000000001"/>
    <n v="64.44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s v="US"/>
    <s v="USD"/>
    <x v="2289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s v="US"/>
    <s v="USD"/>
    <x v="2290"/>
    <n v="1332199618"/>
    <b v="0"/>
    <n v="43"/>
    <b v="1"/>
    <s v="music/rock"/>
    <n v="1.728"/>
    <n v="100.46511627906976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s v="US"/>
    <s v="USD"/>
    <x v="2291"/>
    <n v="1332175476"/>
    <b v="0"/>
    <n v="46"/>
    <b v="1"/>
    <s v="music/rock"/>
    <n v="1.072505"/>
    <n v="46.630652173913049"/>
    <x v="4"/>
    <s v="rock"/>
    <x v="2292"/>
    <d v="2012-04-18T16:44:36"/>
  </r>
  <r>
    <n v="2293"/>
    <x v="2293"/>
    <s v="Donate here to be a part of the upcoming album. Every little bit helps!"/>
    <n v="850"/>
    <n v="920"/>
    <x v="0"/>
    <s v="US"/>
    <s v="USD"/>
    <x v="2292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s v="US"/>
    <s v="USD"/>
    <x v="2293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s v="US"/>
    <s v="USD"/>
    <x v="2294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s v="US"/>
    <s v="USD"/>
    <x v="2295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s v="US"/>
    <s v="USD"/>
    <x v="2296"/>
    <n v="1328749249"/>
    <b v="0"/>
    <n v="19"/>
    <b v="1"/>
    <s v="music/rock"/>
    <n v="1.006"/>
    <n v="52.94736842105263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s v="US"/>
    <s v="USD"/>
    <x v="2297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s v="US"/>
    <s v="USD"/>
    <x v="2298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s v="US"/>
    <s v="USD"/>
    <x v="2299"/>
    <n v="1339694816"/>
    <b v="0"/>
    <n v="7"/>
    <b v="1"/>
    <s v="music/rock"/>
    <n v="1.0125"/>
    <n v="115.71428571428571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s v="US"/>
    <s v="USD"/>
    <x v="2300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s v="US"/>
    <s v="USD"/>
    <x v="2301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s v="US"/>
    <s v="USD"/>
    <x v="2302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s v="US"/>
    <s v="USD"/>
    <x v="1254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s v="US"/>
    <s v="USD"/>
    <x v="2303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s v="US"/>
    <s v="USD"/>
    <x v="2304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s v="US"/>
    <s v="USD"/>
    <x v="2305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s v="US"/>
    <s v="USD"/>
    <x v="2306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s v="US"/>
    <s v="USD"/>
    <x v="230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s v="US"/>
    <s v="USD"/>
    <x v="2308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s v="US"/>
    <s v="USD"/>
    <x v="230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s v="US"/>
    <s v="USD"/>
    <x v="231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s v="US"/>
    <s v="USD"/>
    <x v="2311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s v="US"/>
    <s v="USD"/>
    <x v="2312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s v="US"/>
    <s v="USD"/>
    <x v="2313"/>
    <n v="1333646743"/>
    <b v="1"/>
    <n v="64"/>
    <b v="1"/>
    <s v="music/indie rock"/>
    <n v="1.026"/>
    <n v="40.078125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s v="US"/>
    <s v="USD"/>
    <x v="2314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s v="US"/>
    <s v="USD"/>
    <x v="2315"/>
    <n v="1263474049"/>
    <b v="1"/>
    <n v="22"/>
    <b v="1"/>
    <s v="music/indie rock"/>
    <n v="1.04"/>
    <n v="18.90909090909091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s v="US"/>
    <s v="USD"/>
    <x v="2316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s v="US"/>
    <s v="USD"/>
    <x v="2317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s v="US"/>
    <s v="USD"/>
    <x v="2318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s v="AT"/>
    <s v="EUR"/>
    <x v="2319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s v="US"/>
    <s v="USD"/>
    <x v="2320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s v="US"/>
    <s v="USD"/>
    <x v="2321"/>
    <n v="1489428447"/>
    <b v="0"/>
    <n v="4"/>
    <b v="0"/>
    <s v="food/small batch"/>
    <n v="0.48"/>
    <n v="30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s v="GB"/>
    <s v="GBP"/>
    <x v="2322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s v="US"/>
    <s v="USD"/>
    <x v="2323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s v="US"/>
    <s v="USD"/>
    <x v="2324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s v="US"/>
    <s v="USD"/>
    <x v="2325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s v="US"/>
    <s v="USD"/>
    <x v="2326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s v="US"/>
    <s v="USD"/>
    <x v="2327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s v="US"/>
    <s v="USD"/>
    <x v="2328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s v="US"/>
    <s v="USD"/>
    <x v="2329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s v="US"/>
    <s v="USD"/>
    <x v="2330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s v="US"/>
    <s v="USD"/>
    <x v="2331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s v="US"/>
    <s v="USD"/>
    <x v="2332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s v="US"/>
    <s v="USD"/>
    <x v="233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s v="US"/>
    <s v="USD"/>
    <x v="2334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s v="US"/>
    <s v="USD"/>
    <x v="2335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s v="US"/>
    <s v="USD"/>
    <x v="2336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s v="US"/>
    <s v="USD"/>
    <x v="2337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s v="US"/>
    <s v="USD"/>
    <x v="23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s v="US"/>
    <s v="USD"/>
    <x v="2339"/>
    <n v="1434137504"/>
    <b v="0"/>
    <n v="0"/>
    <b v="0"/>
    <s v="technology/web"/>
    <n v="0"/>
    <e v="#DIV/0!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s v="US"/>
    <s v="USD"/>
    <x v="2340"/>
    <n v="1410799870"/>
    <b v="0"/>
    <n v="0"/>
    <b v="0"/>
    <s v="technology/web"/>
    <n v="0"/>
    <e v="#DIV/0!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s v="US"/>
    <s v="USD"/>
    <x v="2341"/>
    <n v="1447962505"/>
    <b v="0"/>
    <n v="1"/>
    <b v="0"/>
    <s v="technology/web"/>
    <n v="0.03"/>
    <n v="300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s v="CA"/>
    <s v="CAD"/>
    <x v="2342"/>
    <n v="1464197269"/>
    <b v="0"/>
    <n v="1"/>
    <b v="0"/>
    <s v="technology/web"/>
    <n v="1E-3"/>
    <n v="1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s v="US"/>
    <s v="USD"/>
    <x v="2343"/>
    <n v="1424822556"/>
    <b v="0"/>
    <n v="0"/>
    <b v="0"/>
    <s v="technology/web"/>
    <n v="0"/>
    <e v="#DIV/0!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s v="US"/>
    <s v="USD"/>
    <x v="2344"/>
    <n v="1472843431"/>
    <b v="0"/>
    <n v="3"/>
    <b v="0"/>
    <s v="technology/web"/>
    <n v="6.4999999999999997E-4"/>
    <n v="13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s v="US"/>
    <s v="USD"/>
    <x v="2345"/>
    <n v="1469543676"/>
    <b v="0"/>
    <n v="1"/>
    <b v="0"/>
    <s v="technology/web"/>
    <n v="1.4999999999999999E-2"/>
    <n v="1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s v="US"/>
    <s v="USD"/>
    <x v="2346"/>
    <n v="1450822938"/>
    <b v="0"/>
    <n v="5"/>
    <b v="0"/>
    <s v="technology/web"/>
    <n v="3.8571428571428572E-3"/>
    <n v="54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s v="SE"/>
    <s v="SEK"/>
    <x v="2347"/>
    <n v="1436812628"/>
    <b v="0"/>
    <n v="0"/>
    <b v="0"/>
    <s v="technology/web"/>
    <n v="0"/>
    <e v="#DIV/0!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s v="IE"/>
    <s v="EUR"/>
    <x v="2348"/>
    <n v="1480882370"/>
    <b v="0"/>
    <n v="0"/>
    <b v="0"/>
    <s v="technology/web"/>
    <n v="0"/>
    <e v="#DIV/0!"/>
    <x v="2"/>
    <s v="web"/>
    <x v="2350"/>
    <d v="2017-01-03T20:12:50"/>
  </r>
  <r>
    <n v="2351"/>
    <x v="2351"/>
    <s v="Donate $30 or more and receive a free selfie stick."/>
    <n v="18900"/>
    <n v="108"/>
    <x v="1"/>
    <s v="NZ"/>
    <s v="NZD"/>
    <x v="234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s v="US"/>
    <s v="USD"/>
    <x v="2350"/>
    <n v="1428419552"/>
    <b v="0"/>
    <n v="0"/>
    <b v="0"/>
    <s v="technology/web"/>
    <n v="0"/>
    <e v="#DIV/0!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s v="US"/>
    <s v="USD"/>
    <x v="2351"/>
    <n v="1428596022"/>
    <b v="0"/>
    <n v="0"/>
    <b v="0"/>
    <s v="technology/web"/>
    <n v="0"/>
    <e v="#DIV/0!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s v="US"/>
    <s v="USD"/>
    <x v="2352"/>
    <n v="1415726460"/>
    <b v="0"/>
    <n v="1"/>
    <b v="0"/>
    <s v="technology/web"/>
    <n v="7.1428571428571429E-4"/>
    <n v="25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s v="AU"/>
    <s v="AUD"/>
    <x v="2353"/>
    <n v="1428012136"/>
    <b v="0"/>
    <n v="2"/>
    <b v="0"/>
    <s v="technology/web"/>
    <n v="6.875E-3"/>
    <n v="27.5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s v="NL"/>
    <s v="EUR"/>
    <x v="2354"/>
    <n v="1430938104"/>
    <b v="0"/>
    <n v="0"/>
    <b v="0"/>
    <s v="technology/web"/>
    <n v="0"/>
    <e v="#DIV/0!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s v="GB"/>
    <s v="GBP"/>
    <x v="2355"/>
    <n v="1442501578"/>
    <b v="0"/>
    <n v="0"/>
    <b v="0"/>
    <s v="technology/web"/>
    <n v="0"/>
    <e v="#DIV/0!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s v="GB"/>
    <s v="GBP"/>
    <x v="2356"/>
    <n v="1417818036"/>
    <b v="0"/>
    <n v="0"/>
    <b v="0"/>
    <s v="technology/web"/>
    <n v="0"/>
    <e v="#DIV/0!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s v="US"/>
    <s v="USD"/>
    <x v="2357"/>
    <n v="1433432124"/>
    <b v="0"/>
    <n v="3"/>
    <b v="0"/>
    <s v="technology/web"/>
    <n v="0.14680000000000001"/>
    <n v="367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s v="CA"/>
    <s v="CAD"/>
    <x v="2358"/>
    <n v="1452272280"/>
    <b v="0"/>
    <n v="1"/>
    <b v="0"/>
    <s v="technology/web"/>
    <n v="4.0000000000000002E-4"/>
    <n v="2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s v="CA"/>
    <s v="CAD"/>
    <x v="2359"/>
    <n v="1459975008"/>
    <b v="0"/>
    <n v="0"/>
    <b v="0"/>
    <s v="technology/web"/>
    <n v="0"/>
    <e v="#DIV/0!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s v="US"/>
    <s v="USD"/>
    <x v="2360"/>
    <n v="1415723470"/>
    <b v="0"/>
    <n v="2"/>
    <b v="0"/>
    <s v="technology/web"/>
    <n v="0.2857142857142857"/>
    <n v="60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s v="US"/>
    <s v="USD"/>
    <x v="2361"/>
    <n v="1447460200"/>
    <b v="0"/>
    <n v="0"/>
    <b v="0"/>
    <s v="technology/web"/>
    <n v="0"/>
    <e v="#DIV/0!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s v="US"/>
    <s v="USD"/>
    <x v="2362"/>
    <n v="1441146356"/>
    <b v="0"/>
    <n v="0"/>
    <b v="0"/>
    <s v="technology/web"/>
    <n v="0"/>
    <e v="#DIV/0!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s v="IT"/>
    <s v="EUR"/>
    <x v="2363"/>
    <n v="1449596425"/>
    <b v="0"/>
    <n v="0"/>
    <b v="0"/>
    <s v="technology/web"/>
    <n v="0"/>
    <e v="#DIV/0!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s v="GB"/>
    <s v="GBP"/>
    <x v="2364"/>
    <n v="1442839533"/>
    <b v="0"/>
    <n v="27"/>
    <b v="0"/>
    <s v="technology/web"/>
    <n v="0.1052"/>
    <n v="97.407407407407405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s v="US"/>
    <s v="USD"/>
    <x v="2365"/>
    <n v="1456442216"/>
    <b v="0"/>
    <n v="14"/>
    <b v="0"/>
    <s v="technology/web"/>
    <n v="1.34E-2"/>
    <n v="47.857142857142854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s v="US"/>
    <s v="USD"/>
    <x v="2366"/>
    <n v="1425143965"/>
    <b v="0"/>
    <n v="2"/>
    <b v="0"/>
    <s v="technology/web"/>
    <n v="2.5000000000000001E-3"/>
    <n v="50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s v="US"/>
    <s v="USD"/>
    <x v="2367"/>
    <n v="1452540611"/>
    <b v="0"/>
    <n v="0"/>
    <b v="0"/>
    <s v="technology/web"/>
    <n v="0"/>
    <e v="#DIV/0!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s v="US"/>
    <s v="USD"/>
    <x v="2368"/>
    <n v="1416285141"/>
    <b v="0"/>
    <n v="4"/>
    <b v="0"/>
    <s v="technology/web"/>
    <n v="3.2799999999999999E-3"/>
    <n v="20.5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s v="US"/>
    <s v="USD"/>
    <x v="2369"/>
    <n v="1432665596"/>
    <b v="0"/>
    <n v="0"/>
    <b v="0"/>
    <s v="technology/web"/>
    <n v="0"/>
    <e v="#DIV/0!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s v="AU"/>
    <s v="AUD"/>
    <x v="2370"/>
    <n v="1427247571"/>
    <b v="0"/>
    <n v="6"/>
    <b v="0"/>
    <s v="technology/web"/>
    <n v="3.272727272727273E-2"/>
    <n v="30"/>
    <x v="2"/>
    <s v="web"/>
    <x v="2372"/>
    <d v="2015-04-24T01:39:31"/>
  </r>
  <r>
    <n v="2373"/>
    <x v="2373"/>
    <s v="We want to create a safe marketplace for buying and selling bicycles."/>
    <n v="850000"/>
    <n v="50"/>
    <x v="1"/>
    <s v="SE"/>
    <s v="SEK"/>
    <x v="2371"/>
    <n v="1438271624"/>
    <b v="0"/>
    <n v="1"/>
    <b v="0"/>
    <s v="technology/web"/>
    <n v="5.8823529411764708E-5"/>
    <n v="50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s v="US"/>
    <s v="USD"/>
    <x v="2372"/>
    <n v="1421180060"/>
    <b v="0"/>
    <n v="1"/>
    <b v="0"/>
    <s v="technology/web"/>
    <n v="4.5454545454545455E-4"/>
    <n v="10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s v="US"/>
    <s v="USD"/>
    <x v="2373"/>
    <n v="1470859437"/>
    <b v="0"/>
    <n v="0"/>
    <b v="0"/>
    <s v="technology/web"/>
    <n v="0"/>
    <e v="#DIV/0!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s v="US"/>
    <s v="USD"/>
    <x v="2374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s v="CA"/>
    <s v="CAD"/>
    <x v="2375"/>
    <n v="1477515183"/>
    <b v="0"/>
    <n v="0"/>
    <b v="0"/>
    <s v="technology/web"/>
    <n v="0"/>
    <e v="#DIV/0!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s v="US"/>
    <s v="USD"/>
    <x v="2376"/>
    <n v="1438042730"/>
    <b v="0"/>
    <n v="0"/>
    <b v="0"/>
    <s v="technology/web"/>
    <n v="0"/>
    <e v="#DIV/0!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s v="US"/>
    <s v="USD"/>
    <x v="2377"/>
    <n v="1440116616"/>
    <b v="0"/>
    <n v="0"/>
    <b v="0"/>
    <s v="technology/web"/>
    <n v="0"/>
    <e v="#DIV/0!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s v="US"/>
    <s v="USD"/>
    <x v="2378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s v="US"/>
    <s v="USD"/>
    <x v="2379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s v="US"/>
    <s v="USD"/>
    <x v="2380"/>
    <n v="1436502603"/>
    <b v="0"/>
    <n v="2"/>
    <b v="0"/>
    <s v="technology/web"/>
    <n v="2.5000000000000001E-2"/>
    <n v="37.5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s v="NZ"/>
    <s v="NZD"/>
    <x v="2381"/>
    <n v="1421976107"/>
    <b v="0"/>
    <n v="3"/>
    <b v="0"/>
    <s v="technology/web"/>
    <n v="4.3499999999999997E-2"/>
    <n v="145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s v="US"/>
    <s v="USD"/>
    <x v="2382"/>
    <n v="1413337043"/>
    <b v="0"/>
    <n v="8"/>
    <b v="0"/>
    <s v="technology/web"/>
    <n v="8.0000000000000002E-3"/>
    <n v="1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s v="US"/>
    <s v="USD"/>
    <x v="2383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s v="CA"/>
    <s v="CAD"/>
    <x v="2384"/>
    <n v="1415736424"/>
    <b v="0"/>
    <n v="0"/>
    <b v="0"/>
    <s v="technology/web"/>
    <n v="0"/>
    <e v="#DIV/0!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s v="US"/>
    <s v="USD"/>
    <x v="2385"/>
    <n v="1465311740"/>
    <b v="0"/>
    <n v="3"/>
    <b v="0"/>
    <s v="technology/web"/>
    <n v="6.8399999999999997E-3"/>
    <n v="34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s v="US"/>
    <s v="USD"/>
    <x v="2386"/>
    <n v="1418761759"/>
    <b v="0"/>
    <n v="8"/>
    <b v="0"/>
    <s v="technology/web"/>
    <n v="1.2513513513513513E-2"/>
    <n v="57.875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s v="FR"/>
    <s v="EUR"/>
    <x v="2387"/>
    <n v="1435160452"/>
    <b v="0"/>
    <n v="1"/>
    <b v="0"/>
    <s v="technology/web"/>
    <n v="1.8749999999999999E-3"/>
    <n v="30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s v="AU"/>
    <s v="AUD"/>
    <x v="2388"/>
    <n v="1416896264"/>
    <b v="0"/>
    <n v="0"/>
    <b v="0"/>
    <s v="technology/web"/>
    <n v="0"/>
    <e v="#DIV/0!"/>
    <x v="2"/>
    <s v="web"/>
    <x v="2390"/>
    <d v="2015-01-04T06:17:44"/>
  </r>
  <r>
    <n v="2391"/>
    <x v="2391"/>
    <s v="Using the power of internet to help people save hundreds in car repair."/>
    <n v="20000"/>
    <n v="25"/>
    <x v="1"/>
    <s v="US"/>
    <s v="USD"/>
    <x v="2389"/>
    <n v="1425236644"/>
    <b v="0"/>
    <n v="1"/>
    <b v="0"/>
    <s v="technology/web"/>
    <n v="1.25E-3"/>
    <n v="2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s v="US"/>
    <s v="USD"/>
    <x v="2390"/>
    <n v="1443495223"/>
    <b v="0"/>
    <n v="0"/>
    <b v="0"/>
    <s v="technology/web"/>
    <n v="0"/>
    <e v="#DIV/0!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s v="US"/>
    <s v="USD"/>
    <x v="2391"/>
    <n v="1436456017"/>
    <b v="0"/>
    <n v="1"/>
    <b v="0"/>
    <s v="technology/web"/>
    <n v="5.0000000000000001E-4"/>
    <n v="50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s v="IE"/>
    <s v="EUR"/>
    <x v="2392"/>
    <n v="1422348093"/>
    <b v="0"/>
    <n v="2"/>
    <b v="0"/>
    <s v="technology/web"/>
    <n v="5.9999999999999995E-4"/>
    <n v="1.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s v="US"/>
    <s v="USD"/>
    <x v="2393"/>
    <n v="1481597687"/>
    <b v="0"/>
    <n v="0"/>
    <b v="0"/>
    <s v="technology/web"/>
    <n v="0"/>
    <e v="#DIV/0!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s v="CH"/>
    <s v="CHF"/>
    <x v="2394"/>
    <n v="1442348558"/>
    <b v="0"/>
    <n v="1"/>
    <b v="0"/>
    <s v="technology/web"/>
    <n v="2E-3"/>
    <n v="10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s v="US"/>
    <s v="USD"/>
    <x v="2395"/>
    <n v="1417641256"/>
    <b v="0"/>
    <n v="0"/>
    <b v="0"/>
    <s v="technology/web"/>
    <n v="0"/>
    <e v="#DIV/0!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s v="US"/>
    <s v="USD"/>
    <x v="2396"/>
    <n v="1433282384"/>
    <b v="0"/>
    <n v="0"/>
    <b v="0"/>
    <s v="technology/web"/>
    <n v="0"/>
    <e v="#DIV/0!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s v="SE"/>
    <s v="SEK"/>
    <x v="2397"/>
    <n v="1415910506"/>
    <b v="0"/>
    <n v="0"/>
    <b v="0"/>
    <s v="technology/web"/>
    <n v="0"/>
    <e v="#DIV/0!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s v="AU"/>
    <s v="AUD"/>
    <x v="2398"/>
    <n v="1458023164"/>
    <b v="0"/>
    <n v="0"/>
    <b v="0"/>
    <s v="technology/web"/>
    <n v="0"/>
    <e v="#DIV/0!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s v="US"/>
    <s v="USD"/>
    <x v="2399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x v="2402"/>
    <s v="Small town, delicious treats, and a mobile truck"/>
    <n v="12000"/>
    <n v="52"/>
    <x v="2"/>
    <s v="US"/>
    <s v="USD"/>
    <x v="2400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s v="GB"/>
    <s v="GBP"/>
    <x v="2401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s v="US"/>
    <s v="USD"/>
    <x v="2402"/>
    <n v="1449190607"/>
    <b v="0"/>
    <n v="0"/>
    <b v="0"/>
    <s v="food/food trucks"/>
    <n v="0"/>
    <e v="#DIV/0!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s v="US"/>
    <s v="USD"/>
    <x v="2403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s v="US"/>
    <s v="USD"/>
    <x v="2404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s v="US"/>
    <s v="USD"/>
    <x v="2405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s v="US"/>
    <s v="USD"/>
    <x v="2406"/>
    <n v="1412652157"/>
    <b v="0"/>
    <n v="2"/>
    <b v="0"/>
    <s v="food/food trucks"/>
    <n v="2E-3"/>
    <n v="15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s v="US"/>
    <s v="USD"/>
    <x v="2407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s v="AU"/>
    <s v="AUD"/>
    <x v="2408"/>
    <n v="1439027275"/>
    <b v="0"/>
    <n v="0"/>
    <b v="0"/>
    <s v="food/food trucks"/>
    <n v="0"/>
    <e v="#DIV/0!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s v="US"/>
    <s v="USD"/>
    <x v="2409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s v="FR"/>
    <s v="EUR"/>
    <x v="2410"/>
    <n v="1476294073"/>
    <b v="0"/>
    <n v="0"/>
    <b v="0"/>
    <s v="food/food trucks"/>
    <n v="0"/>
    <e v="#DIV/0!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s v="US"/>
    <s v="USD"/>
    <x v="2411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s v="US"/>
    <s v="USD"/>
    <x v="2412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s v="US"/>
    <s v="USD"/>
    <x v="2413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s v="US"/>
    <s v="USD"/>
    <x v="2414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s v="US"/>
    <s v="USD"/>
    <x v="2415"/>
    <n v="1405113187"/>
    <b v="0"/>
    <n v="0"/>
    <b v="0"/>
    <s v="food/food trucks"/>
    <n v="0"/>
    <e v="#DIV/0!"/>
    <x v="7"/>
    <s v="food trucks"/>
    <x v="2417"/>
    <d v="2014-08-10T21:13:07"/>
  </r>
  <r>
    <n v="2418"/>
    <x v="2418"/>
    <s v="I want to start my food truck business."/>
    <n v="25000"/>
    <n v="5"/>
    <x v="2"/>
    <s v="US"/>
    <s v="USD"/>
    <x v="2416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s v="US"/>
    <s v="USD"/>
    <x v="2417"/>
    <n v="1419097389"/>
    <b v="0"/>
    <n v="0"/>
    <b v="0"/>
    <s v="food/food trucks"/>
    <n v="0"/>
    <e v="#DIV/0!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s v="US"/>
    <s v="USD"/>
    <x v="2418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x v="2421"/>
    <s v="help me start Merrill's first hot dog cart in this empty lot"/>
    <n v="6000"/>
    <n v="1"/>
    <x v="2"/>
    <s v="US"/>
    <s v="USD"/>
    <x v="2419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x v="2422"/>
    <s v="Family owned business serving BBQ and seafood to the public"/>
    <n v="500"/>
    <n v="1"/>
    <x v="2"/>
    <s v="US"/>
    <s v="USD"/>
    <x v="2420"/>
    <n v="1423502636"/>
    <b v="0"/>
    <n v="1"/>
    <b v="0"/>
    <s v="food/food trucks"/>
    <n v="2E-3"/>
    <n v="1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s v="US"/>
    <s v="USD"/>
    <x v="2421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s v="US"/>
    <s v="USD"/>
    <x v="2422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s v="US"/>
    <s v="USD"/>
    <x v="2423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s v="US"/>
    <s v="USD"/>
    <x v="2424"/>
    <n v="1433822692"/>
    <b v="0"/>
    <n v="0"/>
    <b v="0"/>
    <s v="food/food trucks"/>
    <n v="0"/>
    <e v="#DIV/0!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s v="US"/>
    <s v="USD"/>
    <x v="2425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s v="US"/>
    <s v="USD"/>
    <x v="2426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s v="NO"/>
    <s v="NOK"/>
    <x v="2427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s v="US"/>
    <s v="USD"/>
    <x v="2428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s v="US"/>
    <s v="USD"/>
    <x v="2429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s v="US"/>
    <s v="USD"/>
    <x v="2430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s v="US"/>
    <s v="USD"/>
    <x v="2431"/>
    <n v="1454016943"/>
    <b v="0"/>
    <n v="0"/>
    <b v="0"/>
    <s v="food/food trucks"/>
    <n v="0"/>
    <e v="#DIV/0!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s v="US"/>
    <s v="USD"/>
    <x v="2432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s v="SE"/>
    <s v="SEK"/>
    <x v="2433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s v="CA"/>
    <s v="CAD"/>
    <x v="2434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s v="US"/>
    <s v="USD"/>
    <x v="2435"/>
    <n v="1422400188"/>
    <b v="0"/>
    <n v="0"/>
    <b v="0"/>
    <s v="food/food trucks"/>
    <n v="0"/>
    <e v="#DIV/0!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s v="US"/>
    <s v="USD"/>
    <x v="2436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s v="US"/>
    <s v="USD"/>
    <x v="2437"/>
    <n v="1442605129"/>
    <b v="0"/>
    <n v="0"/>
    <b v="0"/>
    <s v="food/food trucks"/>
    <n v="0"/>
    <e v="#DIV/0!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s v="BE"/>
    <s v="EUR"/>
    <x v="2438"/>
    <n v="1452807313"/>
    <b v="0"/>
    <n v="2"/>
    <b v="0"/>
    <s v="food/food trucks"/>
    <n v="2E-3"/>
    <n v="5"/>
    <x v="7"/>
    <s v="food trucks"/>
    <x v="2440"/>
    <d v="2016-02-13T21:35:13"/>
  </r>
  <r>
    <n v="2441"/>
    <x v="2441"/>
    <s v="YOU can help Alchemy Pops POP up on a street near you!"/>
    <n v="7500"/>
    <n v="8091"/>
    <x v="0"/>
    <s v="US"/>
    <s v="USD"/>
    <x v="2439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s v="US"/>
    <s v="USD"/>
    <x v="2440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s v="US"/>
    <s v="USD"/>
    <x v="2441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s v="US"/>
    <s v="USD"/>
    <x v="2442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s v="US"/>
    <s v="USD"/>
    <x v="2443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s v="US"/>
    <s v="USD"/>
    <x v="2444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s v="US"/>
    <s v="USD"/>
    <x v="2445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s v="US"/>
    <s v="USD"/>
    <x v="2446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s v="US"/>
    <s v="USD"/>
    <x v="2447"/>
    <n v="1414725915"/>
    <b v="0"/>
    <n v="120"/>
    <b v="1"/>
    <s v="food/small batch"/>
    <n v="1.08"/>
    <n v="90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s v="US"/>
    <s v="USD"/>
    <x v="2448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s v="US"/>
    <s v="USD"/>
    <x v="2449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s v="US"/>
    <s v="USD"/>
    <x v="2450"/>
    <n v="1448914500"/>
    <b v="0"/>
    <n v="15"/>
    <b v="1"/>
    <s v="food/small batch"/>
    <n v="1.335"/>
    <n v="53.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s v="US"/>
    <s v="USD"/>
    <x v="2451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s v="US"/>
    <s v="USD"/>
    <x v="2452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s v="US"/>
    <s v="USD"/>
    <x v="2453"/>
    <n v="1458758750"/>
    <b v="0"/>
    <n v="16"/>
    <b v="1"/>
    <s v="food/small batch"/>
    <n v="1.82"/>
    <n v="34.125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s v="US"/>
    <s v="USD"/>
    <x v="2454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s v="US"/>
    <s v="USD"/>
    <x v="2455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s v="US"/>
    <s v="USD"/>
    <x v="2456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s v="US"/>
    <s v="USD"/>
    <x v="2457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s v="US"/>
    <s v="USD"/>
    <x v="2458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s v="US"/>
    <s v="USD"/>
    <x v="1837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s v="US"/>
    <s v="USD"/>
    <x v="2459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x v="2463"/>
    <s v="Emma Ate The Lion's debut full length album"/>
    <n v="2000"/>
    <n v="2325"/>
    <x v="0"/>
    <s v="US"/>
    <s v="USD"/>
    <x v="2460"/>
    <n v="1362710425"/>
    <b v="0"/>
    <n v="75"/>
    <b v="1"/>
    <s v="music/indie rock"/>
    <n v="1.1625000000000001"/>
    <n v="31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s v="CA"/>
    <s v="CAD"/>
    <x v="2461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s v="US"/>
    <s v="USD"/>
    <x v="2462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s v="US"/>
    <s v="USD"/>
    <x v="2463"/>
    <n v="1365474453"/>
    <b v="0"/>
    <n v="52"/>
    <b v="1"/>
    <s v="music/indie rock"/>
    <n v="1"/>
    <n v="48.07692307692308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s v="US"/>
    <s v="USD"/>
    <x v="2464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s v="US"/>
    <s v="USD"/>
    <x v="2465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s v="US"/>
    <s v="USD"/>
    <x v="2466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s v="US"/>
    <s v="USD"/>
    <x v="2467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s v="US"/>
    <s v="USD"/>
    <x v="2468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s v="US"/>
    <s v="USD"/>
    <x v="2469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s v="US"/>
    <s v="USD"/>
    <x v="2470"/>
    <n v="1349978269"/>
    <b v="0"/>
    <n v="47"/>
    <b v="1"/>
    <s v="music/indie rock"/>
    <n v="1"/>
    <n v="42.55319148936170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s v="US"/>
    <s v="USD"/>
    <x v="2471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s v="US"/>
    <s v="USD"/>
    <x v="2472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s v="US"/>
    <s v="USD"/>
    <x v="2473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s v="US"/>
    <s v="USD"/>
    <x v="2474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s v="US"/>
    <s v="USD"/>
    <x v="2475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s v="US"/>
    <s v="USD"/>
    <x v="2476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s v="US"/>
    <s v="USD"/>
    <x v="2477"/>
    <n v="1439332084"/>
    <b v="0"/>
    <n v="8"/>
    <b v="1"/>
    <s v="music/indie rock"/>
    <n v="1"/>
    <n v="250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s v="US"/>
    <s v="USD"/>
    <x v="247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s v="US"/>
    <s v="USD"/>
    <x v="2479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s v="US"/>
    <s v="USD"/>
    <x v="2480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s v="US"/>
    <s v="USD"/>
    <x v="2481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s v="US"/>
    <s v="USD"/>
    <x v="2482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s v="US"/>
    <s v="USD"/>
    <x v="2483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s v="US"/>
    <s v="USD"/>
    <x v="2484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s v="US"/>
    <s v="USD"/>
    <x v="2485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s v="US"/>
    <s v="USD"/>
    <x v="2486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s v="US"/>
    <s v="USD"/>
    <x v="2487"/>
    <n v="1335245276"/>
    <b v="0"/>
    <n v="16"/>
    <b v="1"/>
    <s v="music/indie rock"/>
    <n v="1.214"/>
    <n v="37.9375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s v="US"/>
    <s v="USD"/>
    <x v="2488"/>
    <n v="1293739714"/>
    <b v="0"/>
    <n v="10"/>
    <b v="1"/>
    <s v="music/indie rock"/>
    <n v="1.032"/>
    <n v="51.6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s v="US"/>
    <s v="USD"/>
    <x v="2489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s v="US"/>
    <s v="USD"/>
    <x v="249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s v="US"/>
    <s v="USD"/>
    <x v="2491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s v="US"/>
    <s v="USD"/>
    <x v="2492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s v="US"/>
    <s v="USD"/>
    <x v="2493"/>
    <n v="1361577292"/>
    <b v="0"/>
    <n v="10"/>
    <b v="1"/>
    <s v="music/indie rock"/>
    <n v="1"/>
    <n v="600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s v="US"/>
    <s v="USD"/>
    <x v="2494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s v="US"/>
    <s v="USD"/>
    <x v="2495"/>
    <n v="1421190787"/>
    <b v="0"/>
    <n v="20"/>
    <b v="1"/>
    <s v="music/indie rock"/>
    <n v="1.056"/>
    <n v="52.8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s v="US"/>
    <s v="USD"/>
    <x v="2496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s v="US"/>
    <s v="USD"/>
    <x v="2497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s v="CA"/>
    <s v="CAD"/>
    <x v="2498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s v="US"/>
    <s v="USD"/>
    <x v="2499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s v="US"/>
    <s v="USD"/>
    <x v="2500"/>
    <n v="1462743308"/>
    <b v="0"/>
    <n v="0"/>
    <b v="0"/>
    <s v="food/restaurants"/>
    <n v="0"/>
    <e v="#DIV/0!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s v="US"/>
    <s v="USD"/>
    <x v="2501"/>
    <n v="1413418934"/>
    <b v="0"/>
    <n v="0"/>
    <b v="0"/>
    <s v="food/restaurants"/>
    <n v="0"/>
    <e v="#DIV/0!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s v="US"/>
    <s v="USD"/>
    <x v="2502"/>
    <n v="1423704016"/>
    <b v="0"/>
    <n v="0"/>
    <b v="0"/>
    <s v="food/restaurants"/>
    <n v="0"/>
    <e v="#DIV/0!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s v="GB"/>
    <s v="GBP"/>
    <x v="2503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x v="2506"/>
    <s v="Unique dishes for a unique city!."/>
    <n v="42850"/>
    <n v="0"/>
    <x v="2"/>
    <s v="US"/>
    <s v="USD"/>
    <x v="2504"/>
    <n v="1428716704"/>
    <b v="0"/>
    <n v="0"/>
    <b v="0"/>
    <s v="food/restaurants"/>
    <n v="0"/>
    <e v="#DIV/0!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s v="US"/>
    <s v="USD"/>
    <x v="2505"/>
    <n v="1405464634"/>
    <b v="0"/>
    <n v="0"/>
    <b v="0"/>
    <s v="food/restaurants"/>
    <n v="0"/>
    <e v="#DIV/0!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s v="GB"/>
    <s v="GBP"/>
    <x v="2506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s v="US"/>
    <s v="USD"/>
    <x v="2507"/>
    <n v="1426463772"/>
    <b v="0"/>
    <n v="2"/>
    <b v="0"/>
    <s v="food/restaurants"/>
    <n v="1.5E-3"/>
    <n v="37.5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s v="GB"/>
    <s v="GBP"/>
    <x v="2508"/>
    <n v="1451731413"/>
    <b v="0"/>
    <n v="0"/>
    <b v="0"/>
    <s v="food/restaurants"/>
    <n v="0"/>
    <e v="#DIV/0!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s v="US"/>
    <s v="USD"/>
    <x v="2509"/>
    <n v="1417208561"/>
    <b v="0"/>
    <n v="0"/>
    <b v="0"/>
    <s v="food/restaurants"/>
    <n v="0"/>
    <e v="#DIV/0!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s v="DE"/>
    <s v="EUR"/>
    <x v="2510"/>
    <n v="1482883789"/>
    <b v="0"/>
    <n v="0"/>
    <b v="0"/>
    <s v="food/restaurants"/>
    <n v="0"/>
    <e v="#DIV/0!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s v="US"/>
    <s v="USD"/>
    <x v="2511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s v="US"/>
    <s v="USD"/>
    <x v="2512"/>
    <n v="1422043753"/>
    <b v="0"/>
    <n v="12"/>
    <b v="0"/>
    <s v="food/restaurants"/>
    <n v="0.186"/>
    <n v="77.5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s v="US"/>
    <s v="USD"/>
    <x v="2513"/>
    <n v="1414683652"/>
    <b v="0"/>
    <n v="0"/>
    <b v="0"/>
    <s v="food/restaurants"/>
    <n v="0"/>
    <e v="#DIV/0!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s v="CA"/>
    <s v="CAD"/>
    <x v="2514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s v="US"/>
    <s v="USD"/>
    <x v="2515"/>
    <n v="1413303628"/>
    <b v="0"/>
    <n v="0"/>
    <b v="0"/>
    <s v="food/restaurants"/>
    <n v="0"/>
    <e v="#DIV/0!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s v="US"/>
    <s v="USD"/>
    <x v="2516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s v="US"/>
    <s v="USD"/>
    <x v="2517"/>
    <n v="1472567085"/>
    <b v="0"/>
    <n v="0"/>
    <b v="0"/>
    <s v="food/restaurants"/>
    <n v="0"/>
    <e v="#DIV/0!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s v="US"/>
    <s v="USD"/>
    <x v="2518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s v="US"/>
    <s v="USD"/>
    <x v="2519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s v="US"/>
    <s v="USD"/>
    <x v="2520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s v="US"/>
    <s v="USD"/>
    <x v="2521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s v="US"/>
    <s v="USD"/>
    <x v="2522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s v="US"/>
    <s v="USD"/>
    <x v="2523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s v="US"/>
    <s v="USD"/>
    <x v="2524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s v="GB"/>
    <s v="GBP"/>
    <x v="2525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x v="2528"/>
    <s v="Opera. Short. New."/>
    <n v="6000"/>
    <n v="6257"/>
    <x v="0"/>
    <s v="US"/>
    <s v="USD"/>
    <x v="2526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s v="US"/>
    <s v="USD"/>
    <x v="2527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s v="US"/>
    <s v="USD"/>
    <x v="2528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s v="US"/>
    <s v="USD"/>
    <x v="2529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s v="US"/>
    <s v="USD"/>
    <x v="2530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s v="US"/>
    <s v="USD"/>
    <x v="2531"/>
    <n v="1257871712"/>
    <b v="0"/>
    <n v="14"/>
    <b v="1"/>
    <s v="music/classical music"/>
    <n v="1.05"/>
    <n v="150"/>
    <x v="4"/>
    <s v="classical music"/>
    <x v="2534"/>
    <d v="2010-01-01T06:00:00"/>
  </r>
  <r>
    <n v="2535"/>
    <x v="2534"/>
    <s v="Mark Hayes: Requiem Recording"/>
    <n v="20000"/>
    <n v="20755"/>
    <x v="0"/>
    <s v="US"/>
    <s v="USD"/>
    <x v="2532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s v="US"/>
    <s v="USD"/>
    <x v="2533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s v="US"/>
    <s v="USD"/>
    <x v="2534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s v="US"/>
    <s v="USD"/>
    <x v="2535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s v="US"/>
    <s v="USD"/>
    <x v="2536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s v="US"/>
    <s v="USD"/>
    <x v="2537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s v="GB"/>
    <s v="GBP"/>
    <x v="253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s v="US"/>
    <s v="USD"/>
    <x v="2539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s v="US"/>
    <s v="USD"/>
    <x v="254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s v="US"/>
    <s v="USD"/>
    <x v="2541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s v="US"/>
    <s v="USD"/>
    <x v="2542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s v="US"/>
    <s v="USD"/>
    <x v="2543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s v="US"/>
    <s v="USD"/>
    <x v="2544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s v="FR"/>
    <s v="EUR"/>
    <x v="2545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s v="GB"/>
    <s v="GBP"/>
    <x v="2546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s v="US"/>
    <s v="USD"/>
    <x v="2547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s v="US"/>
    <s v="USD"/>
    <x v="2548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s v="US"/>
    <s v="USD"/>
    <x v="2549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s v="US"/>
    <s v="USD"/>
    <x v="2550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s v="US"/>
    <s v="USD"/>
    <x v="2551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s v="US"/>
    <s v="USD"/>
    <x v="2552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s v="US"/>
    <s v="USD"/>
    <x v="2553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s v="GB"/>
    <s v="GBP"/>
    <x v="2554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s v="AU"/>
    <s v="AUD"/>
    <x v="2555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s v="US"/>
    <s v="USD"/>
    <x v="2556"/>
    <n v="1318539484"/>
    <b v="0"/>
    <n v="25"/>
    <b v="1"/>
    <s v="music/classical music"/>
    <n v="1.1125"/>
    <n v="35.6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s v="GB"/>
    <s v="GBP"/>
    <x v="2557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s v="CA"/>
    <s v="CAD"/>
    <x v="2558"/>
    <n v="1442148089"/>
    <b v="0"/>
    <n v="0"/>
    <b v="0"/>
    <s v="food/food trucks"/>
    <n v="0"/>
    <e v="#DIV/0!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s v="DE"/>
    <s v="EUR"/>
    <x v="255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x v="2562"/>
    <s v="Michigan based bubble tea and specialty ice cream food truck"/>
    <n v="20000"/>
    <n v="0"/>
    <x v="1"/>
    <s v="US"/>
    <s v="USD"/>
    <x v="2560"/>
    <n v="1433042451"/>
    <b v="0"/>
    <n v="0"/>
    <b v="0"/>
    <s v="food/food trucks"/>
    <n v="0"/>
    <e v="#DIV/0!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s v="CA"/>
    <s v="CAD"/>
    <x v="2561"/>
    <n v="1404262699"/>
    <b v="0"/>
    <n v="0"/>
    <b v="0"/>
    <s v="food/food trucks"/>
    <n v="0"/>
    <e v="#DIV/0!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s v="US"/>
    <s v="USD"/>
    <x v="2562"/>
    <n v="1457710589"/>
    <b v="0"/>
    <n v="1"/>
    <b v="0"/>
    <s v="food/food trucks"/>
    <n v="0.01"/>
    <n v="10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s v="US"/>
    <s v="USD"/>
    <x v="2563"/>
    <n v="1406071948"/>
    <b v="0"/>
    <n v="0"/>
    <b v="0"/>
    <s v="food/food trucks"/>
    <n v="0"/>
    <e v="#DIV/0!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s v="US"/>
    <s v="USD"/>
    <x v="2564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s v="GB"/>
    <s v="GBP"/>
    <x v="2565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s v="US"/>
    <s v="USD"/>
    <x v="2566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s v="US"/>
    <s v="USD"/>
    <x v="2567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s v="AU"/>
    <s v="AUD"/>
    <x v="2568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s v="US"/>
    <s v="USD"/>
    <x v="2569"/>
    <n v="1426301517"/>
    <b v="0"/>
    <n v="0"/>
    <b v="0"/>
    <s v="food/food trucks"/>
    <n v="0"/>
    <e v="#DIV/0!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s v="US"/>
    <s v="USD"/>
    <x v="2570"/>
    <n v="1404915149"/>
    <b v="0"/>
    <n v="0"/>
    <b v="0"/>
    <s v="food/food trucks"/>
    <n v="0"/>
    <e v="#DIV/0!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s v="US"/>
    <s v="USD"/>
    <x v="2571"/>
    <n v="1461786545"/>
    <b v="0"/>
    <n v="0"/>
    <b v="0"/>
    <s v="food/food trucks"/>
    <n v="0"/>
    <e v="#DIV/0!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s v="US"/>
    <s v="USD"/>
    <x v="2572"/>
    <n v="1418438194"/>
    <b v="0"/>
    <n v="0"/>
    <b v="0"/>
    <s v="food/food trucks"/>
    <n v="0"/>
    <e v="#DIV/0!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s v="US"/>
    <s v="USD"/>
    <x v="2573"/>
    <n v="1424823247"/>
    <b v="0"/>
    <n v="0"/>
    <b v="0"/>
    <s v="food/food trucks"/>
    <n v="0"/>
    <e v="#DIV/0!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s v="US"/>
    <s v="USD"/>
    <x v="2574"/>
    <n v="1405021297"/>
    <b v="0"/>
    <n v="0"/>
    <b v="0"/>
    <s v="food/food trucks"/>
    <n v="0"/>
    <e v="#DIV/0!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s v="US"/>
    <s v="USD"/>
    <x v="2575"/>
    <n v="1440203579"/>
    <b v="0"/>
    <n v="0"/>
    <b v="0"/>
    <s v="food/food trucks"/>
    <n v="0"/>
    <e v="#DIV/0!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s v="US"/>
    <s v="USD"/>
    <x v="2576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s v="US"/>
    <s v="USD"/>
    <x v="2577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s v="US"/>
    <s v="USD"/>
    <x v="257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x v="2581"/>
    <s v="The place where chicken meets liquor for the first time!"/>
    <n v="90000"/>
    <n v="1"/>
    <x v="2"/>
    <s v="US"/>
    <s v="USD"/>
    <x v="2579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s v="US"/>
    <s v="USD"/>
    <x v="25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s v="US"/>
    <s v="USD"/>
    <x v="2581"/>
    <n v="1431749369"/>
    <b v="0"/>
    <n v="0"/>
    <b v="0"/>
    <s v="food/food trucks"/>
    <n v="0"/>
    <e v="#DIV/0!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s v="US"/>
    <s v="USD"/>
    <x v="258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s v="GB"/>
    <s v="GBP"/>
    <x v="2583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s v="US"/>
    <s v="USD"/>
    <x v="2584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s v="US"/>
    <s v="USD"/>
    <x v="2585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s v="DK"/>
    <s v="DKK"/>
    <x v="2586"/>
    <n v="1456145527"/>
    <b v="0"/>
    <n v="1"/>
    <b v="0"/>
    <s v="food/food trucks"/>
    <n v="1E-4"/>
    <n v="5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s v="AU"/>
    <s v="AUD"/>
    <x v="2587"/>
    <n v="1453212497"/>
    <b v="0"/>
    <n v="0"/>
    <b v="0"/>
    <s v="food/food trucks"/>
    <n v="0"/>
    <e v="#DIV/0!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s v="US"/>
    <s v="USD"/>
    <x v="2588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s v="US"/>
    <s v="USD"/>
    <x v="2589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s v="US"/>
    <s v="USD"/>
    <x v="2590"/>
    <n v="1427401026"/>
    <b v="0"/>
    <n v="0"/>
    <b v="0"/>
    <s v="food/food trucks"/>
    <n v="0"/>
    <e v="#DIV/0!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s v="US"/>
    <s v="USD"/>
    <x v="2591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x v="2594"/>
    <s v="Looking to put the best baked goods in Bowling Green on wheels"/>
    <n v="15000"/>
    <n v="1825"/>
    <x v="2"/>
    <s v="US"/>
    <s v="USD"/>
    <x v="2592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s v="CA"/>
    <s v="CAD"/>
    <x v="2593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s v="GB"/>
    <s v="GBP"/>
    <x v="2594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s v="US"/>
    <s v="USD"/>
    <x v="2595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s v="US"/>
    <s v="USD"/>
    <x v="2596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s v="US"/>
    <s v="USD"/>
    <x v="2597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s v="US"/>
    <s v="USD"/>
    <x v="2598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s v="US"/>
    <s v="USD"/>
    <x v="2599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s v="US"/>
    <s v="USD"/>
    <x v="2600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s v="US"/>
    <s v="USD"/>
    <x v="2601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s v="US"/>
    <s v="USD"/>
    <x v="2602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s v="US"/>
    <s v="USD"/>
    <x v="2603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s v="US"/>
    <s v="USD"/>
    <x v="2604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s v="US"/>
    <s v="USD"/>
    <x v="2605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s v="US"/>
    <s v="USD"/>
    <x v="2606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s v="US"/>
    <s v="USD"/>
    <x v="2607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s v="DE"/>
    <s v="EUR"/>
    <x v="2608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s v="US"/>
    <s v="USD"/>
    <x v="2609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s v="US"/>
    <s v="USD"/>
    <x v="2610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s v="US"/>
    <s v="USD"/>
    <x v="2611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s v="GB"/>
    <s v="GBP"/>
    <x v="2612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s v="US"/>
    <s v="USD"/>
    <x v="2613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s v="US"/>
    <s v="USD"/>
    <x v="2614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x v="2617"/>
    <s v="LTD ED COLLECTIBLE SPACE ART FEAT. ASTRONAUTS"/>
    <n v="15000"/>
    <n v="15808"/>
    <x v="0"/>
    <s v="US"/>
    <s v="USD"/>
    <x v="2615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s v="US"/>
    <s v="USD"/>
    <x v="2616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s v="AU"/>
    <s v="AUD"/>
    <x v="2617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s v="US"/>
    <s v="USD"/>
    <x v="261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s v="IT"/>
    <s v="EUR"/>
    <x v="2619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s v="US"/>
    <s v="USD"/>
    <x v="2620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s v="US"/>
    <s v="USD"/>
    <x v="2621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s v="DE"/>
    <s v="EUR"/>
    <x v="2622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s v="US"/>
    <s v="USD"/>
    <x v="2623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s v="US"/>
    <s v="USD"/>
    <x v="2624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s v="US"/>
    <s v="USD"/>
    <x v="2625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s v="GB"/>
    <s v="GBP"/>
    <x v="2626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s v="AU"/>
    <s v="AUD"/>
    <x v="2627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s v="US"/>
    <s v="USD"/>
    <x v="2628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s v="US"/>
    <s v="USD"/>
    <x v="262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s v="US"/>
    <s v="USD"/>
    <x v="263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s v="US"/>
    <s v="USD"/>
    <x v="263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s v="CA"/>
    <s v="CAD"/>
    <x v="2632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s v="US"/>
    <s v="USD"/>
    <x v="2633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s v="US"/>
    <s v="USD"/>
    <x v="2634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s v="US"/>
    <s v="USD"/>
    <x v="263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s v="GB"/>
    <s v="GBP"/>
    <x v="2636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s v="US"/>
    <s v="USD"/>
    <x v="2637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s v="US"/>
    <s v="USD"/>
    <x v="2638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s v="DE"/>
    <s v="EUR"/>
    <x v="2639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s v="US"/>
    <s v="USD"/>
    <x v="323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s v="US"/>
    <s v="USD"/>
    <x v="2640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s v="AU"/>
    <s v="AUD"/>
    <x v="2641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s v="US"/>
    <s v="USD"/>
    <x v="2642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s v="CA"/>
    <s v="CAD"/>
    <x v="2643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s v="US"/>
    <s v="USD"/>
    <x v="2644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x v="2648"/>
    <s v="They have launched a Kickstarter."/>
    <n v="125000"/>
    <n v="124"/>
    <x v="1"/>
    <s v="US"/>
    <s v="USD"/>
    <x v="2645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s v="US"/>
    <s v="USD"/>
    <x v="2646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s v="US"/>
    <s v="USD"/>
    <x v="2647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s v="AU"/>
    <s v="AUD"/>
    <x v="2648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s v="US"/>
    <s v="USD"/>
    <x v="2649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s v="US"/>
    <s v="USD"/>
    <x v="2650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x v="2654"/>
    <s v="Thank you for your support!"/>
    <n v="15000"/>
    <n v="3155"/>
    <x v="1"/>
    <s v="US"/>
    <s v="USD"/>
    <x v="2651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s v="US"/>
    <s v="USD"/>
    <x v="2652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s v="US"/>
    <s v="USD"/>
    <x v="2653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s v="US"/>
    <s v="USD"/>
    <x v="265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x v="2658"/>
    <s v="test"/>
    <n v="49000"/>
    <n v="1333"/>
    <x v="1"/>
    <s v="US"/>
    <s v="USD"/>
    <x v="2655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s v="US"/>
    <s v="USD"/>
    <x v="2656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s v="US"/>
    <s v="USD"/>
    <x v="2657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s v="US"/>
    <s v="USD"/>
    <x v="2658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s v="CA"/>
    <s v="CAD"/>
    <x v="2659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s v="US"/>
    <s v="USD"/>
    <x v="266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s v="US"/>
    <s v="USD"/>
    <x v="2661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s v="US"/>
    <s v="USD"/>
    <x v="2662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s v="US"/>
    <s v="USD"/>
    <x v="2663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x v="2667"/>
    <s v="Creativity on the go! |_x000a_CrÃ©ativitÃ© en mouvement !"/>
    <n v="1000"/>
    <n v="1707"/>
    <x v="0"/>
    <s v="CA"/>
    <s v="CAD"/>
    <x v="2664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s v="US"/>
    <s v="USD"/>
    <x v="2665"/>
    <n v="1447203096"/>
    <b v="0"/>
    <n v="11"/>
    <b v="1"/>
    <s v="technology/makerspaces"/>
    <n v="1.25125"/>
    <n v="91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s v="AU"/>
    <s v="AUD"/>
    <x v="2666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s v="US"/>
    <s v="USD"/>
    <x v="2667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s v="US"/>
    <s v="USD"/>
    <x v="2668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s v="US"/>
    <s v="USD"/>
    <x v="2669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s v="US"/>
    <s v="USD"/>
    <x v="267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s v="US"/>
    <s v="USD"/>
    <x v="2671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s v="CA"/>
    <s v="CAD"/>
    <x v="2672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s v="US"/>
    <s v="USD"/>
    <x v="267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s v="ES"/>
    <s v="EUR"/>
    <x v="2674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s v="US"/>
    <s v="USD"/>
    <x v="2675"/>
    <n v="1422489694"/>
    <b v="0"/>
    <n v="3"/>
    <b v="0"/>
    <s v="technology/makerspaces"/>
    <n v="3.3E-3"/>
    <n v="44"/>
    <x v="2"/>
    <s v="makerspaces"/>
    <x v="2679"/>
    <d v="2015-02-28T00:01:34"/>
  </r>
  <r>
    <n v="2680"/>
    <x v="2679"/>
    <s v="iHeartPillow, Connecting loved ones"/>
    <n v="32000"/>
    <n v="276"/>
    <x v="2"/>
    <s v="ES"/>
    <s v="EUR"/>
    <x v="2676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s v="US"/>
    <s v="USD"/>
    <x v="2677"/>
    <n v="1402867750"/>
    <b v="0"/>
    <n v="2"/>
    <b v="0"/>
    <s v="food/food trucks"/>
    <n v="6.875E-3"/>
    <n v="27.5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s v="US"/>
    <s v="USD"/>
    <x v="2678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s v="US"/>
    <s v="USD"/>
    <x v="2679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s v="US"/>
    <s v="USD"/>
    <x v="2680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s v="US"/>
    <s v="USD"/>
    <x v="2681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s v="US"/>
    <s v="USD"/>
    <x v="2682"/>
    <n v="1410391423"/>
    <b v="0"/>
    <n v="0"/>
    <b v="0"/>
    <s v="food/food trucks"/>
    <n v="0"/>
    <e v="#DIV/0!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s v="US"/>
    <s v="USD"/>
    <x v="2683"/>
    <n v="1432999318"/>
    <b v="0"/>
    <n v="0"/>
    <b v="0"/>
    <s v="food/food trucks"/>
    <n v="0"/>
    <e v="#DIV/0!"/>
    <x v="7"/>
    <s v="food trucks"/>
    <x v="2687"/>
    <d v="2015-06-29T15:21:58"/>
  </r>
  <r>
    <n v="2688"/>
    <x v="2687"/>
    <s v="The amazing gourmet Mac N Cheez Food Truck Campaigne!"/>
    <n v="50000"/>
    <n v="74"/>
    <x v="2"/>
    <s v="US"/>
    <s v="USD"/>
    <x v="2684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s v="US"/>
    <s v="USD"/>
    <x v="2685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s v="US"/>
    <s v="USD"/>
    <x v="268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s v="CA"/>
    <s v="CAD"/>
    <x v="268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s v="US"/>
    <s v="USD"/>
    <x v="2688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s v="US"/>
    <s v="USD"/>
    <x v="2689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s v="US"/>
    <s v="USD"/>
    <x v="2690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s v="US"/>
    <s v="USD"/>
    <x v="2691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s v="US"/>
    <s v="USD"/>
    <x v="2692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s v="US"/>
    <s v="USD"/>
    <x v="2693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s v="US"/>
    <s v="USD"/>
    <x v="2694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s v="CA"/>
    <s v="CAD"/>
    <x v="2695"/>
    <n v="1404941463"/>
    <b v="0"/>
    <n v="0"/>
    <b v="0"/>
    <s v="food/food trucks"/>
    <n v="0"/>
    <e v="#DIV/0!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s v="US"/>
    <s v="USD"/>
    <x v="2696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s v="IE"/>
    <s v="EUR"/>
    <x v="2697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s v="US"/>
    <s v="USD"/>
    <x v="2698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s v="MX"/>
    <s v="MXN"/>
    <x v="2699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s v="US"/>
    <s v="USD"/>
    <x v="2700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s v="US"/>
    <s v="USD"/>
    <x v="2701"/>
    <n v="1486504758"/>
    <b v="0"/>
    <n v="8"/>
    <b v="0"/>
    <s v="theater/spaces"/>
    <n v="0.10539393939393939"/>
    <n v="217.375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s v="US"/>
    <s v="USD"/>
    <x v="2702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s v="US"/>
    <s v="USD"/>
    <x v="2703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s v="GB"/>
    <s v="GBP"/>
    <x v="2704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s v="US"/>
    <s v="USD"/>
    <x v="2705"/>
    <n v="1472528141"/>
    <b v="1"/>
    <n v="308"/>
    <b v="1"/>
    <s v="theater/spaces"/>
    <n v="1.01606"/>
    <n v="164.94480519480518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s v="US"/>
    <s v="USD"/>
    <x v="2706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s v="GB"/>
    <s v="GBP"/>
    <x v="2707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s v="US"/>
    <s v="USD"/>
    <x v="2708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s v="US"/>
    <s v="USD"/>
    <x v="2709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s v="US"/>
    <s v="USD"/>
    <x v="271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s v="US"/>
    <s v="USD"/>
    <x v="2711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s v="DE"/>
    <s v="EUR"/>
    <x v="2712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s v="US"/>
    <s v="USD"/>
    <x v="2713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s v="US"/>
    <s v="USD"/>
    <x v="2714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s v="US"/>
    <s v="USD"/>
    <x v="2715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s v="US"/>
    <s v="USD"/>
    <x v="2716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s v="GB"/>
    <s v="GBP"/>
    <x v="2717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s v="US"/>
    <s v="USD"/>
    <x v="2718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s v="US"/>
    <s v="USD"/>
    <x v="2719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s v="GB"/>
    <s v="GBP"/>
    <x v="2720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s v="CA"/>
    <s v="CAD"/>
    <x v="2721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x v="2725"/>
    <s v="Krimston TWO: iPhone Dual SIM Case"/>
    <n v="100000"/>
    <n v="105745"/>
    <x v="0"/>
    <s v="US"/>
    <s v="USD"/>
    <x v="2722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s v="US"/>
    <s v="USD"/>
    <x v="272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x v="2727"/>
    <s v="SSD, WiFi, RTC w/Battery and high power USB all in one shield."/>
    <n v="15000"/>
    <n v="30274"/>
    <x v="0"/>
    <s v="US"/>
    <s v="USD"/>
    <x v="272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x v="2728"/>
    <s v="A luggage that is more than a luggage! It is what you want it to be."/>
    <n v="7500"/>
    <n v="7833"/>
    <x v="0"/>
    <s v="US"/>
    <s v="USD"/>
    <x v="2725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s v="US"/>
    <s v="USD"/>
    <x v="2726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s v="US"/>
    <s v="USD"/>
    <x v="2727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s v="US"/>
    <s v="USD"/>
    <x v="2728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s v="US"/>
    <s v="USD"/>
    <x v="2729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s v="US"/>
    <s v="USD"/>
    <x v="273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s v="GB"/>
    <s v="GBP"/>
    <x v="2731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s v="CA"/>
    <s v="CAD"/>
    <x v="2732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s v="US"/>
    <s v="USD"/>
    <x v="2733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s v="US"/>
    <s v="USD"/>
    <x v="273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s v="GB"/>
    <s v="GBP"/>
    <x v="2735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s v="US"/>
    <s v="USD"/>
    <x v="2736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x v="2740"/>
    <s v="Help me publish my 1st children's book as an aspiring author!"/>
    <n v="8000"/>
    <n v="35"/>
    <x v="2"/>
    <s v="US"/>
    <s v="USD"/>
    <x v="2737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s v="US"/>
    <s v="USD"/>
    <x v="2738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s v="US"/>
    <s v="USD"/>
    <x v="2739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s v="US"/>
    <s v="USD"/>
    <x v="2740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s v="US"/>
    <s v="USD"/>
    <x v="2741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s v="US"/>
    <s v="USD"/>
    <x v="2742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s v="US"/>
    <s v="USD"/>
    <x v="2743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s v="US"/>
    <s v="USD"/>
    <x v="2744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x v="2748"/>
    <s v="Self-publishing my children's book."/>
    <n v="10000"/>
    <n v="110"/>
    <x v="2"/>
    <s v="US"/>
    <s v="USD"/>
    <x v="2745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s v="US"/>
    <s v="USD"/>
    <x v="2746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s v="US"/>
    <s v="USD"/>
    <x v="2747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s v="US"/>
    <s v="USD"/>
    <x v="2748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s v="US"/>
    <s v="USD"/>
    <x v="2749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s v="US"/>
    <s v="USD"/>
    <x v="2750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s v="IE"/>
    <s v="EUR"/>
    <x v="2751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s v="US"/>
    <s v="USD"/>
    <x v="2752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x v="2756"/>
    <s v="A children's letter book that Lampoons Hillary Clinton"/>
    <n v="1500"/>
    <n v="10"/>
    <x v="2"/>
    <s v="US"/>
    <s v="USD"/>
    <x v="2753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s v="AU"/>
    <s v="AUD"/>
    <x v="2754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s v="AU"/>
    <s v="AUD"/>
    <x v="2755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s v="GB"/>
    <s v="GBP"/>
    <x v="2756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s v="US"/>
    <s v="USD"/>
    <x v="2757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s v="US"/>
    <s v="USD"/>
    <x v="2758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s v="US"/>
    <s v="USD"/>
    <x v="2759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s v="US"/>
    <s v="USD"/>
    <x v="276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s v="US"/>
    <s v="USD"/>
    <x v="2761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s v="US"/>
    <s v="USD"/>
    <x v="2762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s v="CA"/>
    <s v="CAD"/>
    <x v="2763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s v="US"/>
    <s v="USD"/>
    <x v="2764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s v="GB"/>
    <s v="GBP"/>
    <x v="2765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s v="US"/>
    <s v="USD"/>
    <x v="2766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s v="US"/>
    <s v="USD"/>
    <x v="2767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s v="US"/>
    <s v="USD"/>
    <x v="2768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s v="CA"/>
    <s v="CAD"/>
    <x v="2769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s v="US"/>
    <s v="USD"/>
    <x v="2770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s v="US"/>
    <s v="USD"/>
    <x v="2771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s v="US"/>
    <s v="USD"/>
    <x v="2772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s v="US"/>
    <s v="USD"/>
    <x v="2773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s v="US"/>
    <s v="USD"/>
    <x v="2774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s v="US"/>
    <s v="USD"/>
    <x v="2775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s v="IT"/>
    <s v="EUR"/>
    <x v="2776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s v="US"/>
    <s v="USD"/>
    <x v="2777"/>
    <n v="1421274954"/>
    <b v="0"/>
    <n v="28"/>
    <b v="1"/>
    <s v="theater/plays"/>
    <n v="1.0528"/>
    <n v="47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s v="US"/>
    <s v="USD"/>
    <x v="2778"/>
    <n v="1421964718"/>
    <b v="0"/>
    <n v="18"/>
    <b v="1"/>
    <s v="theater/plays"/>
    <n v="1.2"/>
    <n v="66.666666666666671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s v="GB"/>
    <s v="GBP"/>
    <x v="2779"/>
    <n v="1428583846"/>
    <b v="0"/>
    <n v="61"/>
    <b v="1"/>
    <s v="theater/plays"/>
    <n v="1.145"/>
    <n v="18.770491803278688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s v="US"/>
    <s v="USD"/>
    <x v="2780"/>
    <n v="1412794443"/>
    <b v="0"/>
    <n v="108"/>
    <b v="1"/>
    <s v="theater/plays"/>
    <n v="1.19"/>
    <n v="66.11111111111111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s v="US"/>
    <s v="USD"/>
    <x v="2781"/>
    <n v="1467865967"/>
    <b v="0"/>
    <n v="142"/>
    <b v="1"/>
    <s v="theater/plays"/>
    <n v="1.0468"/>
    <n v="36.859154929577464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s v="GB"/>
    <s v="GBP"/>
    <x v="2782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s v="US"/>
    <s v="USD"/>
    <x v="2783"/>
    <n v="1403066752"/>
    <b v="0"/>
    <n v="38"/>
    <b v="1"/>
    <s v="theater/plays"/>
    <n v="1.1970000000000001"/>
    <n v="31.5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s v="US"/>
    <s v="USD"/>
    <x v="2784"/>
    <n v="1467219043"/>
    <b v="0"/>
    <n v="20"/>
    <b v="1"/>
    <s v="theater/plays"/>
    <n v="1.0249999999999999"/>
    <n v="102.5"/>
    <x v="1"/>
    <s v="plays"/>
    <x v="2788"/>
    <d v="2016-07-29T16:50:43"/>
  </r>
  <r>
    <n v="2789"/>
    <x v="2788"/>
    <s v="BNT's Biggest Adventure So Far: Our 2015 full length production!"/>
    <n v="3000"/>
    <n v="3035"/>
    <x v="0"/>
    <s v="US"/>
    <s v="USD"/>
    <x v="2785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s v="US"/>
    <s v="USD"/>
    <x v="2786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s v="US"/>
    <s v="USD"/>
    <x v="2787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s v="US"/>
    <s v="USD"/>
    <x v="2788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s v="AU"/>
    <s v="AUD"/>
    <x v="2789"/>
    <n v="1434881005"/>
    <b v="0"/>
    <n v="73"/>
    <b v="1"/>
    <s v="theater/plays"/>
    <n v="1.105675"/>
    <n v="151.4623287671233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s v="GB"/>
    <s v="GBP"/>
    <x v="2790"/>
    <n v="1455640559"/>
    <b v="0"/>
    <n v="3"/>
    <b v="1"/>
    <s v="theater/plays"/>
    <n v="1.5"/>
    <n v="25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s v="US"/>
    <s v="USD"/>
    <x v="2791"/>
    <n v="1400675841"/>
    <b v="0"/>
    <n v="20"/>
    <b v="1"/>
    <s v="theater/plays"/>
    <n v="1.0428571428571429"/>
    <n v="36.5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s v="GB"/>
    <s v="GBP"/>
    <x v="2792"/>
    <n v="1401972028"/>
    <b v="0"/>
    <n v="21"/>
    <b v="1"/>
    <s v="theater/plays"/>
    <n v="1.155"/>
    <n v="44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s v="GB"/>
    <s v="GBP"/>
    <x v="2793"/>
    <n v="1402266840"/>
    <b v="0"/>
    <n v="94"/>
    <b v="1"/>
    <s v="theater/plays"/>
    <n v="1.02645125"/>
    <n v="87.357553191489373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s v="GB"/>
    <s v="GBP"/>
    <x v="2794"/>
    <n v="1437063121"/>
    <b v="0"/>
    <n v="139"/>
    <b v="1"/>
    <s v="theater/plays"/>
    <n v="1.014"/>
    <n v="36.474820143884891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s v="GB"/>
    <s v="GBP"/>
    <x v="2795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s v="GB"/>
    <s v="GBP"/>
    <x v="2796"/>
    <n v="1415193366"/>
    <b v="0"/>
    <n v="31"/>
    <b v="1"/>
    <s v="theater/plays"/>
    <n v="1.33"/>
    <n v="42.9032258064516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s v="AU"/>
    <s v="AUD"/>
    <x v="2797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s v="GB"/>
    <s v="GBP"/>
    <x v="2798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s v="US"/>
    <s v="USD"/>
    <x v="2799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s v="GB"/>
    <s v="GBP"/>
    <x v="2800"/>
    <n v="1409395990"/>
    <b v="0"/>
    <n v="23"/>
    <b v="1"/>
    <s v="theater/plays"/>
    <n v="1.1499999999999999"/>
    <n v="50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s v="GB"/>
    <s v="GBP"/>
    <x v="2801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s v="GB"/>
    <s v="GBP"/>
    <x v="2802"/>
    <n v="1435645490"/>
    <b v="0"/>
    <n v="76"/>
    <b v="1"/>
    <s v="theater/plays"/>
    <n v="1.121"/>
    <n v="44.25"/>
    <x v="1"/>
    <s v="plays"/>
    <x v="2806"/>
    <d v="2015-08-05T11:00:00"/>
  </r>
  <r>
    <n v="2807"/>
    <x v="2806"/>
    <s v="Bringing Shakespeare back to the Playwrights"/>
    <n v="5000"/>
    <n v="6300"/>
    <x v="0"/>
    <s v="US"/>
    <s v="USD"/>
    <x v="2803"/>
    <n v="1433019438"/>
    <b v="0"/>
    <n v="93"/>
    <b v="1"/>
    <s v="theater/plays"/>
    <n v="1.26"/>
    <n v="67.741935483870961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s v="US"/>
    <s v="USD"/>
    <x v="2804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s v="US"/>
    <s v="USD"/>
    <x v="2805"/>
    <n v="1458647725"/>
    <b v="0"/>
    <n v="21"/>
    <b v="1"/>
    <s v="theater/plays"/>
    <n v="1.024"/>
    <n v="121.9047619047619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s v="US"/>
    <s v="USD"/>
    <x v="2806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s v="GB"/>
    <s v="GBP"/>
    <x v="2807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s v="CA"/>
    <s v="CAD"/>
    <x v="2808"/>
    <n v="1424368298"/>
    <b v="0"/>
    <n v="83"/>
    <b v="1"/>
    <s v="theater/plays"/>
    <n v="1.133"/>
    <n v="68.253012048192772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s v="US"/>
    <s v="USD"/>
    <x v="2809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s v="GB"/>
    <s v="GBP"/>
    <x v="2810"/>
    <n v="1428572115"/>
    <b v="0"/>
    <n v="64"/>
    <b v="1"/>
    <s v="theater/plays"/>
    <n v="1.0773333333333333"/>
    <n v="25.25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s v="CA"/>
    <s v="CAD"/>
    <x v="2811"/>
    <n v="1468003109"/>
    <b v="0"/>
    <n v="14"/>
    <b v="1"/>
    <s v="theater/plays"/>
    <n v="2.42"/>
    <n v="43.214285714285715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s v="GB"/>
    <s v="GBP"/>
    <x v="2812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s v="GB"/>
    <s v="GBP"/>
    <x v="2813"/>
    <n v="1421680462"/>
    <b v="0"/>
    <n v="33"/>
    <b v="1"/>
    <s v="theater/plays"/>
    <n v="1.3"/>
    <n v="23.636363636363637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s v="US"/>
    <s v="USD"/>
    <x v="2814"/>
    <n v="1441290086"/>
    <b v="0"/>
    <n v="102"/>
    <b v="1"/>
    <s v="theater/plays"/>
    <n v="1.0603"/>
    <n v="103.95098039215686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s v="GB"/>
    <s v="GBP"/>
    <x v="2815"/>
    <n v="1431693409"/>
    <b v="0"/>
    <n v="104"/>
    <b v="1"/>
    <s v="theater/plays"/>
    <n v="1.048"/>
    <n v="50.384615384615387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s v="GB"/>
    <s v="GBP"/>
    <x v="2816"/>
    <n v="1454337589"/>
    <b v="0"/>
    <n v="20"/>
    <b v="1"/>
    <s v="theater/plays"/>
    <n v="1.36"/>
    <n v="13.6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s v="GB"/>
    <s v="GBP"/>
    <x v="2817"/>
    <n v="1408918135"/>
    <b v="0"/>
    <n v="35"/>
    <b v="1"/>
    <s v="theater/plays"/>
    <n v="1"/>
    <n v="28.571428571428573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s v="US"/>
    <s v="USD"/>
    <x v="2818"/>
    <n v="1424881492"/>
    <b v="0"/>
    <n v="94"/>
    <b v="1"/>
    <s v="theater/plays"/>
    <n v="1"/>
    <n v="63.829787234042556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s v="GB"/>
    <s v="GBP"/>
    <x v="2819"/>
    <n v="1425428206"/>
    <b v="0"/>
    <n v="14"/>
    <b v="1"/>
    <s v="theater/plays"/>
    <n v="1.24"/>
    <n v="8.8571428571428577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s v="US"/>
    <s v="USD"/>
    <x v="282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s v="GB"/>
    <s v="GBP"/>
    <x v="2821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s v="US"/>
    <s v="USD"/>
    <x v="2822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s v="US"/>
    <s v="USD"/>
    <x v="2823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s v="GB"/>
    <s v="GBP"/>
    <x v="2824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s v="GB"/>
    <s v="GBP"/>
    <x v="2825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s v="US"/>
    <s v="USD"/>
    <x v="2826"/>
    <n v="1398802148"/>
    <b v="0"/>
    <n v="11"/>
    <b v="1"/>
    <s v="theater/plays"/>
    <n v="1"/>
    <n v="272.72727272727275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s v="US"/>
    <s v="USD"/>
    <x v="2827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s v="GB"/>
    <s v="GBP"/>
    <x v="2828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x v="2832"/>
    <s v="A new play about exploring outer space"/>
    <n v="2700"/>
    <n v="2923"/>
    <x v="0"/>
    <s v="US"/>
    <s v="USD"/>
    <x v="2829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s v="GB"/>
    <s v="GBP"/>
    <x v="2830"/>
    <n v="1421362930"/>
    <b v="0"/>
    <n v="21"/>
    <b v="1"/>
    <s v="theater/plays"/>
    <n v="1.7"/>
    <n v="64.761904761904759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s v="GB"/>
    <s v="GBP"/>
    <x v="2831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s v="US"/>
    <s v="USD"/>
    <x v="2832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s v="CA"/>
    <s v="CAD"/>
    <x v="2833"/>
    <n v="1446241684"/>
    <b v="0"/>
    <n v="21"/>
    <b v="1"/>
    <s v="theater/plays"/>
    <n v="1"/>
    <n v="40.476190476190474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s v="US"/>
    <s v="USD"/>
    <x v="2834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s v="US"/>
    <s v="USD"/>
    <x v="2835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s v="GB"/>
    <s v="GBP"/>
    <x v="2836"/>
    <n v="1424825479"/>
    <b v="0"/>
    <n v="132"/>
    <b v="1"/>
    <s v="theater/plays"/>
    <n v="1.04"/>
    <n v="19.696969696969695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s v="GB"/>
    <s v="GBP"/>
    <x v="2837"/>
    <n v="1444844697"/>
    <b v="0"/>
    <n v="1"/>
    <b v="0"/>
    <s v="theater/plays"/>
    <n v="0.01"/>
    <n v="1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s v="GB"/>
    <s v="GBP"/>
    <x v="2838"/>
    <n v="1401058295"/>
    <b v="0"/>
    <n v="0"/>
    <b v="0"/>
    <s v="theater/plays"/>
    <n v="0"/>
    <e v="#DIV/0!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s v="US"/>
    <s v="USD"/>
    <x v="2839"/>
    <n v="1462210950"/>
    <b v="0"/>
    <n v="0"/>
    <b v="0"/>
    <s v="theater/plays"/>
    <n v="0"/>
    <e v="#DIV/0!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s v="AT"/>
    <s v="EUR"/>
    <x v="2840"/>
    <n v="1480943180"/>
    <b v="0"/>
    <n v="1"/>
    <b v="0"/>
    <s v="theater/plays"/>
    <n v="5.4545454545454543E-2"/>
    <n v="30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s v="US"/>
    <s v="USD"/>
    <x v="2841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s v="US"/>
    <s v="USD"/>
    <x v="2842"/>
    <n v="1429029394"/>
    <b v="0"/>
    <n v="0"/>
    <b v="0"/>
    <s v="theater/plays"/>
    <n v="0"/>
    <e v="#DIV/0!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s v="US"/>
    <s v="USD"/>
    <x v="2843"/>
    <n v="1458847265"/>
    <b v="0"/>
    <n v="0"/>
    <b v="0"/>
    <s v="theater/plays"/>
    <n v="0"/>
    <e v="#DIV/0!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s v="US"/>
    <s v="USD"/>
    <x v="2844"/>
    <n v="1430321659"/>
    <b v="0"/>
    <n v="3"/>
    <b v="0"/>
    <s v="theater/plays"/>
    <n v="2E-3"/>
    <n v="23.333333333333332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s v="GB"/>
    <s v="GBP"/>
    <x v="2845"/>
    <n v="1458814600"/>
    <b v="0"/>
    <n v="1"/>
    <b v="0"/>
    <s v="theater/plays"/>
    <n v="0.01"/>
    <n v="5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s v="US"/>
    <s v="USD"/>
    <x v="2846"/>
    <n v="1407370211"/>
    <b v="0"/>
    <n v="13"/>
    <b v="0"/>
    <s v="theater/plays"/>
    <n v="3.8875E-2"/>
    <n v="23.92307692307692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s v="IE"/>
    <s v="EUR"/>
    <x v="2847"/>
    <n v="1453334629"/>
    <b v="0"/>
    <n v="0"/>
    <b v="0"/>
    <s v="theater/plays"/>
    <n v="0"/>
    <e v="#DIV/0!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s v="US"/>
    <s v="USD"/>
    <x v="2848"/>
    <n v="1400720703"/>
    <b v="0"/>
    <n v="6"/>
    <b v="0"/>
    <s v="theater/plays"/>
    <n v="1.9E-2"/>
    <n v="15.833333333333334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s v="CA"/>
    <s v="CAD"/>
    <x v="2849"/>
    <n v="1405485297"/>
    <b v="0"/>
    <n v="0"/>
    <b v="0"/>
    <s v="theater/plays"/>
    <n v="0"/>
    <e v="#DIV/0!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s v="GB"/>
    <s v="GBP"/>
    <x v="2850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s v="US"/>
    <s v="USD"/>
    <x v="2851"/>
    <n v="1451607071"/>
    <b v="0"/>
    <n v="5"/>
    <b v="0"/>
    <s v="theater/plays"/>
    <n v="0.5"/>
    <n v="60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s v="US"/>
    <s v="USD"/>
    <x v="2852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s v="MX"/>
    <s v="MXN"/>
    <x v="2853"/>
    <n v="1482444295"/>
    <b v="0"/>
    <n v="15"/>
    <b v="0"/>
    <s v="theater/plays"/>
    <n v="0.19736842105263158"/>
    <n v="500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s v="NL"/>
    <s v="EUR"/>
    <x v="2854"/>
    <n v="1415711095"/>
    <b v="0"/>
    <n v="0"/>
    <b v="0"/>
    <s v="theater/plays"/>
    <n v="0"/>
    <e v="#DIV/0!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s v="AU"/>
    <s v="AUD"/>
    <x v="2855"/>
    <n v="1439800904"/>
    <b v="0"/>
    <n v="1"/>
    <b v="0"/>
    <s v="theater/plays"/>
    <n v="1.7500000000000002E-2"/>
    <n v="35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s v="US"/>
    <s v="USD"/>
    <x v="285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s v="AU"/>
    <s v="AUD"/>
    <x v="2857"/>
    <n v="1441894248"/>
    <b v="0"/>
    <n v="3"/>
    <b v="0"/>
    <s v="theater/plays"/>
    <n v="0.32"/>
    <n v="26.666666666666668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s v="US"/>
    <s v="USD"/>
    <x v="2858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s v="US"/>
    <s v="USD"/>
    <x v="2859"/>
    <n v="1405095123"/>
    <b v="0"/>
    <n v="1"/>
    <b v="0"/>
    <s v="theater/plays"/>
    <n v="4.0000000000000002E-4"/>
    <n v="20"/>
    <x v="1"/>
    <s v="plays"/>
    <x v="2863"/>
    <d v="2014-09-09T16:12:03"/>
  </r>
  <r>
    <n v="2864"/>
    <x v="2863"/>
    <s v="Accessible, original theatre for all!"/>
    <n v="2500"/>
    <n v="40"/>
    <x v="2"/>
    <s v="GB"/>
    <s v="GBP"/>
    <x v="2860"/>
    <n v="1434552207"/>
    <b v="0"/>
    <n v="3"/>
    <b v="0"/>
    <s v="theater/plays"/>
    <n v="1.6E-2"/>
    <n v="13.333333333333334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s v="US"/>
    <s v="USD"/>
    <x v="2861"/>
    <n v="1415328259"/>
    <b v="0"/>
    <n v="0"/>
    <b v="0"/>
    <s v="theater/plays"/>
    <n v="0"/>
    <e v="#DIV/0!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s v="US"/>
    <s v="USD"/>
    <x v="2862"/>
    <n v="1473893721"/>
    <b v="0"/>
    <n v="2"/>
    <b v="0"/>
    <s v="theater/plays"/>
    <n v="8.9999999999999993E-3"/>
    <n v="22.5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s v="US"/>
    <s v="USD"/>
    <x v="2863"/>
    <n v="1465533672"/>
    <b v="0"/>
    <n v="10"/>
    <b v="0"/>
    <s v="theater/plays"/>
    <n v="0.2016"/>
    <n v="50.4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s v="US"/>
    <s v="USD"/>
    <x v="286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s v="US"/>
    <s v="USD"/>
    <x v="2865"/>
    <n v="1466345681"/>
    <b v="0"/>
    <n v="5"/>
    <b v="0"/>
    <s v="theater/plays"/>
    <n v="8.8500000000000002E-3"/>
    <n v="35.4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s v="US"/>
    <s v="USD"/>
    <x v="2866"/>
    <n v="1397709165"/>
    <b v="0"/>
    <n v="9"/>
    <b v="0"/>
    <s v="theater/plays"/>
    <n v="0.15"/>
    <n v="83.333333333333329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s v="US"/>
    <s v="USD"/>
    <x v="2867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s v="US"/>
    <s v="USD"/>
    <x v="2868"/>
    <n v="1429584438"/>
    <b v="0"/>
    <n v="0"/>
    <b v="0"/>
    <s v="theater/plays"/>
    <n v="0"/>
    <e v="#DIV/0!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s v="US"/>
    <s v="USD"/>
    <x v="2869"/>
    <n v="1419881831"/>
    <b v="0"/>
    <n v="8"/>
    <b v="0"/>
    <s v="theater/plays"/>
    <n v="0.38119999999999998"/>
    <n v="119.125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s v="US"/>
    <s v="USD"/>
    <x v="2870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s v="US"/>
    <s v="USD"/>
    <x v="2871"/>
    <n v="1459825493"/>
    <b v="0"/>
    <n v="3"/>
    <b v="0"/>
    <s v="theater/plays"/>
    <n v="3.5E-4"/>
    <n v="2.3333333333333335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s v="US"/>
    <s v="USD"/>
    <x v="2872"/>
    <n v="1434477079"/>
    <b v="0"/>
    <n v="0"/>
    <b v="0"/>
    <s v="theater/plays"/>
    <n v="0"/>
    <e v="#DIV/0!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s v="US"/>
    <s v="USD"/>
    <x v="2873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s v="GB"/>
    <s v="GBP"/>
    <x v="2874"/>
    <n v="1430750795"/>
    <b v="0"/>
    <n v="4"/>
    <b v="0"/>
    <s v="theater/plays"/>
    <n v="2.1000000000000001E-2"/>
    <n v="15.75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s v="US"/>
    <s v="USD"/>
    <x v="2875"/>
    <n v="1450718661"/>
    <b v="0"/>
    <n v="1"/>
    <b v="0"/>
    <s v="theater/plays"/>
    <n v="2.5892857142857141E-3"/>
    <n v="2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s v="US"/>
    <s v="USD"/>
    <x v="2876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s v="US"/>
    <s v="USD"/>
    <x v="2877"/>
    <n v="1412432436"/>
    <b v="0"/>
    <n v="0"/>
    <b v="0"/>
    <s v="theater/plays"/>
    <n v="0"/>
    <e v="#DIV/0!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s v="US"/>
    <s v="USD"/>
    <x v="2878"/>
    <n v="1459520318"/>
    <b v="0"/>
    <n v="4"/>
    <b v="0"/>
    <s v="theater/plays"/>
    <n v="0.33600000000000002"/>
    <n v="63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s v="US"/>
    <s v="USD"/>
    <x v="2879"/>
    <n v="1451684437"/>
    <b v="0"/>
    <n v="5"/>
    <b v="0"/>
    <s v="theater/plays"/>
    <n v="0.1908"/>
    <n v="381.6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s v="US"/>
    <s v="USD"/>
    <x v="2880"/>
    <n v="1415208435"/>
    <b v="0"/>
    <n v="4"/>
    <b v="0"/>
    <s v="theater/plays"/>
    <n v="4.1111111111111114E-3"/>
    <n v="46.25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s v="US"/>
    <s v="USD"/>
    <x v="2881"/>
    <n v="1423705801"/>
    <b v="0"/>
    <n v="5"/>
    <b v="0"/>
    <s v="theater/plays"/>
    <n v="0.32500000000000001"/>
    <n v="26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s v="US"/>
    <s v="USD"/>
    <x v="2882"/>
    <n v="1442243484"/>
    <b v="0"/>
    <n v="1"/>
    <b v="0"/>
    <s v="theater/plays"/>
    <n v="0.05"/>
    <n v="10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s v="US"/>
    <s v="USD"/>
    <x v="2883"/>
    <n v="1418379324"/>
    <b v="0"/>
    <n v="1"/>
    <b v="0"/>
    <s v="theater/plays"/>
    <n v="1.6666666666666668E-3"/>
    <n v="5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s v="US"/>
    <s v="USD"/>
    <x v="2884"/>
    <n v="1412945440"/>
    <b v="0"/>
    <n v="0"/>
    <b v="0"/>
    <s v="theater/plays"/>
    <n v="0"/>
    <e v="#DIV/0!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s v="US"/>
    <s v="USD"/>
    <x v="28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s v="US"/>
    <s v="USD"/>
    <x v="2886"/>
    <n v="1405100992"/>
    <b v="0"/>
    <n v="3"/>
    <b v="0"/>
    <s v="theater/plays"/>
    <n v="1.0500000000000001E-2"/>
    <n v="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s v="US"/>
    <s v="USD"/>
    <x v="2887"/>
    <n v="1455570728"/>
    <b v="0"/>
    <n v="10"/>
    <b v="0"/>
    <s v="theater/plays"/>
    <n v="2.7300000000000001E-2"/>
    <n v="27.3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s v="US"/>
    <s v="USD"/>
    <x v="2888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x v="2892"/>
    <s v="Fundraising for REDISCOVERING KIA THE PLAY"/>
    <n v="5000"/>
    <n v="25"/>
    <x v="2"/>
    <s v="US"/>
    <s v="USD"/>
    <x v="2889"/>
    <n v="1415644395"/>
    <b v="0"/>
    <n v="2"/>
    <b v="0"/>
    <s v="theater/plays"/>
    <n v="5.0000000000000001E-3"/>
    <n v="12.5"/>
    <x v="1"/>
    <s v="plays"/>
    <x v="2893"/>
    <d v="2015-01-09T02:00:00"/>
  </r>
  <r>
    <n v="2894"/>
    <x v="2893"/>
    <s v="This Is A Story About A Woman A Man And A Woman"/>
    <n v="50000"/>
    <n v="0"/>
    <x v="2"/>
    <s v="US"/>
    <s v="USD"/>
    <x v="2890"/>
    <n v="1422920415"/>
    <b v="0"/>
    <n v="0"/>
    <b v="0"/>
    <s v="theater/plays"/>
    <n v="0"/>
    <e v="#DIV/0!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s v="US"/>
    <s v="USD"/>
    <x v="2891"/>
    <n v="1403356792"/>
    <b v="0"/>
    <n v="4"/>
    <b v="0"/>
    <s v="theater/plays"/>
    <n v="4.5999999999999999E-2"/>
    <n v="5.75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s v="US"/>
    <s v="USD"/>
    <x v="2892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s v="US"/>
    <s v="USD"/>
    <x v="2893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s v="US"/>
    <s v="USD"/>
    <x v="2894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s v="US"/>
    <s v="USD"/>
    <x v="2895"/>
    <n v="1464141158"/>
    <b v="0"/>
    <n v="0"/>
    <b v="0"/>
    <s v="theater/plays"/>
    <n v="0"/>
    <e v="#DIV/0!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s v="US"/>
    <s v="USD"/>
    <x v="2896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s v="US"/>
    <s v="USD"/>
    <x v="2897"/>
    <n v="1418161339"/>
    <b v="0"/>
    <n v="2"/>
    <b v="0"/>
    <s v="theater/plays"/>
    <n v="8.0000000000000002E-3"/>
    <n v="3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s v="US"/>
    <s v="USD"/>
    <x v="2898"/>
    <n v="1437820396"/>
    <b v="0"/>
    <n v="1"/>
    <b v="0"/>
    <s v="theater/plays"/>
    <n v="1.6666666666666666E-4"/>
    <n v="25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s v="US"/>
    <s v="USD"/>
    <x v="2899"/>
    <n v="1436587218"/>
    <b v="0"/>
    <n v="4"/>
    <b v="0"/>
    <s v="theater/plays"/>
    <n v="7.7999999999999996E-3"/>
    <n v="9.75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s v="GB"/>
    <s v="GBP"/>
    <x v="2900"/>
    <n v="1414538031"/>
    <b v="0"/>
    <n v="4"/>
    <b v="0"/>
    <s v="theater/plays"/>
    <n v="0.05"/>
    <n v="18.75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s v="US"/>
    <s v="USD"/>
    <x v="2901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s v="US"/>
    <s v="USD"/>
    <x v="2902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s v="US"/>
    <s v="USD"/>
    <x v="2903"/>
    <n v="1458075837"/>
    <b v="0"/>
    <n v="2"/>
    <b v="0"/>
    <s v="theater/plays"/>
    <n v="8.0000000000000004E-4"/>
    <n v="1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s v="US"/>
    <s v="USD"/>
    <x v="2904"/>
    <n v="1462815219"/>
    <b v="0"/>
    <n v="5"/>
    <b v="0"/>
    <s v="theater/plays"/>
    <n v="2.75E-2"/>
    <n v="52.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s v="US"/>
    <s v="USD"/>
    <x v="2905"/>
    <n v="1413527001"/>
    <b v="0"/>
    <n v="1"/>
    <b v="0"/>
    <s v="theater/plays"/>
    <n v="1.1111111111111112E-4"/>
    <n v="20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s v="GB"/>
    <s v="GBP"/>
    <x v="2906"/>
    <n v="1428955887"/>
    <b v="0"/>
    <n v="1"/>
    <b v="0"/>
    <s v="theater/plays"/>
    <n v="3.3333333333333335E-5"/>
    <n v="1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s v="US"/>
    <s v="USD"/>
    <x v="2907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s v="US"/>
    <s v="USD"/>
    <x v="2908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s v="US"/>
    <s v="USD"/>
    <x v="2909"/>
    <n v="1404857339"/>
    <b v="0"/>
    <n v="2"/>
    <b v="0"/>
    <s v="theater/plays"/>
    <n v="2.0000000000000001E-4"/>
    <n v="1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s v="GB"/>
    <s v="GBP"/>
    <x v="2910"/>
    <n v="1421185594"/>
    <b v="0"/>
    <n v="1"/>
    <b v="0"/>
    <s v="theater/plays"/>
    <n v="4.0000000000000003E-5"/>
    <n v="1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s v="GB"/>
    <s v="GBP"/>
    <x v="2911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s v="GB"/>
    <s v="GBP"/>
    <x v="2912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s v="US"/>
    <s v="USD"/>
    <x v="2913"/>
    <n v="1440826647"/>
    <b v="0"/>
    <n v="9"/>
    <b v="0"/>
    <s v="theater/plays"/>
    <n v="0.2185"/>
    <n v="48.555555555555557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s v="US"/>
    <s v="USD"/>
    <x v="2914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s v="US"/>
    <s v="USD"/>
    <x v="2915"/>
    <n v="1404658329"/>
    <b v="0"/>
    <n v="6"/>
    <b v="0"/>
    <s v="theater/plays"/>
    <n v="8.5000000000000006E-2"/>
    <n v="8.5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s v="CA"/>
    <s v="CAD"/>
    <x v="2916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s v="US"/>
    <s v="USD"/>
    <x v="2917"/>
    <n v="1409087804"/>
    <b v="0"/>
    <n v="3"/>
    <b v="1"/>
    <s v="theater/musical"/>
    <n v="1.29"/>
    <n v="43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s v="GB"/>
    <s v="GBP"/>
    <x v="2918"/>
    <n v="1428094727"/>
    <b v="0"/>
    <n v="6"/>
    <b v="1"/>
    <s v="theater/musical"/>
    <n v="1"/>
    <n v="83.333333333333329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s v="US"/>
    <s v="USD"/>
    <x v="2919"/>
    <n v="1420774779"/>
    <b v="0"/>
    <n v="10"/>
    <b v="1"/>
    <s v="theater/musical"/>
    <n v="1"/>
    <n v="30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s v="US"/>
    <s v="USD"/>
    <x v="2920"/>
    <n v="1428585710"/>
    <b v="0"/>
    <n v="147"/>
    <b v="1"/>
    <s v="theater/musical"/>
    <n v="1.032"/>
    <n v="175.51020408163265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s v="US"/>
    <s v="USD"/>
    <x v="2921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s v="US"/>
    <s v="USD"/>
    <x v="2922"/>
    <n v="1423506179"/>
    <b v="0"/>
    <n v="50"/>
    <b v="1"/>
    <s v="theater/musical"/>
    <n v="1.25"/>
    <n v="75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s v="US"/>
    <s v="USD"/>
    <x v="2923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x v="2927"/>
    <s v="This is a touring production for schools in the Treasure Valley!"/>
    <n v="1000"/>
    <n v="1000"/>
    <x v="0"/>
    <s v="US"/>
    <s v="USD"/>
    <x v="2924"/>
    <n v="1454543846"/>
    <b v="0"/>
    <n v="24"/>
    <b v="1"/>
    <s v="theater/musical"/>
    <n v="1"/>
    <n v="41.666666666666664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s v="US"/>
    <s v="USD"/>
    <x v="2925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s v="GB"/>
    <s v="GBP"/>
    <x v="2926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s v="CA"/>
    <s v="CAD"/>
    <x v="2927"/>
    <n v="1408604363"/>
    <b v="0"/>
    <n v="9"/>
    <b v="1"/>
    <s v="theater/musical"/>
    <n v="1.06"/>
    <n v="88.333333333333329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s v="AU"/>
    <s v="AUD"/>
    <x v="2928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s v="US"/>
    <s v="USD"/>
    <x v="2929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s v="CA"/>
    <s v="CAD"/>
    <x v="2930"/>
    <n v="1400253364"/>
    <b v="0"/>
    <n v="37"/>
    <b v="1"/>
    <s v="theater/musical"/>
    <n v="1.08"/>
    <n v="72.972972972972968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s v="US"/>
    <s v="USD"/>
    <x v="2931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s v="US"/>
    <s v="USD"/>
    <x v="2932"/>
    <n v="1412091423"/>
    <b v="0"/>
    <n v="34"/>
    <b v="1"/>
    <s v="theater/musical"/>
    <n v="1.28"/>
    <n v="37.647058823529413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s v="GB"/>
    <s v="GBP"/>
    <x v="293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s v="US"/>
    <s v="USD"/>
    <x v="293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s v="US"/>
    <s v="USD"/>
    <x v="2935"/>
    <n v="1406316312"/>
    <b v="0"/>
    <n v="25"/>
    <b v="1"/>
    <s v="theater/musical"/>
    <n v="1.0287500000000001"/>
    <n v="329.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s v="US"/>
    <s v="USD"/>
    <x v="2936"/>
    <n v="1418150018"/>
    <b v="0"/>
    <n v="33"/>
    <b v="1"/>
    <s v="theater/musical"/>
    <n v="1.0724"/>
    <n v="81.242424242424249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s v="US"/>
    <s v="USD"/>
    <x v="2937"/>
    <n v="1422658955"/>
    <b v="0"/>
    <n v="1"/>
    <b v="0"/>
    <s v="theater/spaces"/>
    <n v="4.0000000000000003E-5"/>
    <n v="1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s v="CA"/>
    <s v="CAD"/>
    <x v="2938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s v="US"/>
    <s v="USD"/>
    <x v="2939"/>
    <n v="1426302380"/>
    <b v="0"/>
    <n v="0"/>
    <b v="0"/>
    <s v="theater/spaces"/>
    <n v="0"/>
    <e v="#DIV/0!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s v="US"/>
    <s v="USD"/>
    <x v="2940"/>
    <n v="1431122198"/>
    <b v="0"/>
    <n v="1"/>
    <b v="0"/>
    <s v="theater/spaces"/>
    <n v="0.01"/>
    <n v="10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s v="US"/>
    <s v="USD"/>
    <x v="2941"/>
    <n v="1429845660"/>
    <b v="0"/>
    <n v="0"/>
    <b v="0"/>
    <s v="theater/spaces"/>
    <n v="0"/>
    <e v="#DIV/0!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s v="GB"/>
    <s v="GBP"/>
    <x v="2942"/>
    <n v="1468673092"/>
    <b v="0"/>
    <n v="2"/>
    <b v="0"/>
    <s v="theater/spaces"/>
    <n v="1E-3"/>
    <n v="1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s v="US"/>
    <s v="USD"/>
    <x v="2943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s v="US"/>
    <s v="USD"/>
    <x v="2944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s v="US"/>
    <s v="USD"/>
    <x v="2945"/>
    <n v="1445370317"/>
    <b v="0"/>
    <n v="2"/>
    <b v="0"/>
    <s v="theater/spaces"/>
    <n v="2.5000000000000001E-2"/>
    <n v="12.5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s v="US"/>
    <s v="USD"/>
    <x v="2946"/>
    <n v="1450946752"/>
    <b v="0"/>
    <n v="0"/>
    <b v="0"/>
    <s v="theater/spaces"/>
    <n v="0"/>
    <e v="#DIV/0!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s v="US"/>
    <s v="USD"/>
    <x v="2947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s v="US"/>
    <s v="USD"/>
    <x v="2948"/>
    <n v="1473957239"/>
    <b v="0"/>
    <n v="8"/>
    <b v="0"/>
    <s v="theater/spaces"/>
    <n v="8.0250000000000002E-2"/>
    <n v="200.625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s v="US"/>
    <s v="USD"/>
    <x v="2949"/>
    <n v="1441738821"/>
    <b v="0"/>
    <n v="3"/>
    <b v="0"/>
    <s v="theater/spaces"/>
    <n v="1.5125E-3"/>
    <n v="201.66666666666666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s v="US"/>
    <s v="USD"/>
    <x v="2950"/>
    <n v="1487944803"/>
    <b v="0"/>
    <n v="0"/>
    <b v="0"/>
    <s v="theater/spaces"/>
    <n v="0"/>
    <e v="#DIV/0!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s v="US"/>
    <s v="USD"/>
    <x v="2951"/>
    <n v="1431884849"/>
    <b v="0"/>
    <n v="11"/>
    <b v="0"/>
    <s v="theater/spaces"/>
    <n v="0.59583333333333333"/>
    <n v="65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s v="US"/>
    <s v="USD"/>
    <x v="2952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s v="US"/>
    <s v="USD"/>
    <x v="2953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s v="US"/>
    <s v="USD"/>
    <x v="2954"/>
    <n v="1457548917"/>
    <b v="0"/>
    <n v="0"/>
    <b v="0"/>
    <s v="theater/spaces"/>
    <n v="0"/>
    <e v="#DIV/0!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s v="GB"/>
    <s v="GBP"/>
    <x v="2955"/>
    <n v="1462666325"/>
    <b v="0"/>
    <n v="0"/>
    <b v="0"/>
    <s v="theater/spaces"/>
    <n v="0"/>
    <e v="#DIV/0!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s v="US"/>
    <s v="USD"/>
    <x v="2956"/>
    <n v="1407867023"/>
    <b v="0"/>
    <n v="0"/>
    <b v="0"/>
    <s v="theater/spaces"/>
    <n v="0"/>
    <e v="#DIV/0!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s v="US"/>
    <s v="USD"/>
    <x v="2957"/>
    <n v="1424927159"/>
    <b v="0"/>
    <n v="108"/>
    <b v="1"/>
    <s v="theater/plays"/>
    <n v="1.0962000000000001"/>
    <n v="50.75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s v="US"/>
    <s v="USD"/>
    <x v="2958"/>
    <n v="1422769906"/>
    <b v="0"/>
    <n v="20"/>
    <b v="1"/>
    <s v="theater/plays"/>
    <n v="1.218"/>
    <n v="60.9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s v="US"/>
    <s v="USD"/>
    <x v="2959"/>
    <n v="1433243824"/>
    <b v="0"/>
    <n v="98"/>
    <b v="1"/>
    <s v="theater/plays"/>
    <n v="1.0685"/>
    <n v="109.03061224489795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s v="US"/>
    <s v="USD"/>
    <x v="296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s v="US"/>
    <s v="USD"/>
    <x v="2961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s v="US"/>
    <s v="USD"/>
    <x v="296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s v="US"/>
    <s v="USD"/>
    <x v="2963"/>
    <n v="1423284292"/>
    <b v="0"/>
    <n v="71"/>
    <b v="1"/>
    <s v="theater/plays"/>
    <n v="1.1392"/>
    <n v="80.225352112676063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s v="US"/>
    <s v="USD"/>
    <x v="2964"/>
    <n v="1470227660"/>
    <b v="0"/>
    <n v="47"/>
    <b v="1"/>
    <s v="theater/plays"/>
    <n v="1.06"/>
    <n v="78.93617021276595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s v="CA"/>
    <s v="CAD"/>
    <x v="2965"/>
    <n v="1428087153"/>
    <b v="0"/>
    <n v="17"/>
    <b v="1"/>
    <s v="theater/plays"/>
    <n v="1.625"/>
    <n v="95.588235294117652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s v="US"/>
    <s v="USD"/>
    <x v="2966"/>
    <n v="1403107451"/>
    <b v="0"/>
    <n v="91"/>
    <b v="1"/>
    <s v="theater/plays"/>
    <n v="1.06"/>
    <n v="69.890109890109883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s v="US"/>
    <s v="USD"/>
    <x v="2967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s v="US"/>
    <s v="USD"/>
    <x v="2968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s v="US"/>
    <s v="USD"/>
    <x v="2969"/>
    <n v="1449171508"/>
    <b v="0"/>
    <n v="33"/>
    <b v="1"/>
    <s v="theater/plays"/>
    <n v="1.748"/>
    <n v="264.84848484848487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s v="US"/>
    <s v="USD"/>
    <x v="2970"/>
    <n v="1409275671"/>
    <b v="0"/>
    <n v="87"/>
    <b v="1"/>
    <s v="theater/plays"/>
    <n v="1.02"/>
    <n v="58.620689655172413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s v="US"/>
    <s v="USD"/>
    <x v="2971"/>
    <n v="1414599886"/>
    <b v="0"/>
    <n v="113"/>
    <b v="1"/>
    <s v="theater/plays"/>
    <n v="1.00125"/>
    <n v="70.884955752212392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s v="GB"/>
    <s v="GBP"/>
    <x v="2972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s v="US"/>
    <s v="USD"/>
    <x v="2973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s v="US"/>
    <s v="USD"/>
    <x v="2974"/>
    <n v="1412954547"/>
    <b v="0"/>
    <n v="16"/>
    <b v="1"/>
    <s v="theater/plays"/>
    <n v="1.2946666666666666"/>
    <n v="60.6875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s v="US"/>
    <s v="USD"/>
    <x v="2975"/>
    <n v="1419104823"/>
    <b v="0"/>
    <n v="46"/>
    <b v="1"/>
    <s v="theater/plays"/>
    <n v="1.014"/>
    <n v="110.21739130434783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s v="US"/>
    <s v="USD"/>
    <x v="2976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s v="IE"/>
    <s v="EUR"/>
    <x v="2977"/>
    <n v="1439126756"/>
    <b v="1"/>
    <n v="97"/>
    <b v="1"/>
    <s v="theater/spaces"/>
    <n v="1.28925"/>
    <n v="53.164948453608247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s v="GB"/>
    <s v="GBP"/>
    <x v="2978"/>
    <n v="1452616143"/>
    <b v="1"/>
    <n v="59"/>
    <b v="1"/>
    <s v="theater/spaces"/>
    <n v="1.0206"/>
    <n v="86.491525423728817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s v="US"/>
    <s v="USD"/>
    <x v="2979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s v="US"/>
    <s v="USD"/>
    <x v="2980"/>
    <n v="1469428881"/>
    <b v="1"/>
    <n v="218"/>
    <b v="1"/>
    <s v="theater/spaces"/>
    <n v="1.00352"/>
    <n v="115.08256880733946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s v="NZ"/>
    <s v="NZD"/>
    <x v="2981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s v="GB"/>
    <s v="GBP"/>
    <x v="2982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s v="US"/>
    <s v="USD"/>
    <x v="2983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s v="GB"/>
    <s v="GBP"/>
    <x v="2984"/>
    <n v="1463820081"/>
    <b v="0"/>
    <n v="28"/>
    <b v="1"/>
    <s v="theater/spaces"/>
    <n v="1"/>
    <n v="35.714285714285715"/>
    <x v="1"/>
    <s v="spaces"/>
    <x v="2988"/>
    <d v="2016-06-20T08:41:21"/>
  </r>
  <r>
    <n v="2989"/>
    <x v="2988"/>
    <s v="Bring the movies back to Bethel, Maine."/>
    <n v="20000"/>
    <n v="35307"/>
    <x v="0"/>
    <s v="US"/>
    <s v="USD"/>
    <x v="2985"/>
    <n v="1448756962"/>
    <b v="0"/>
    <n v="364"/>
    <b v="1"/>
    <s v="theater/spaces"/>
    <n v="1.76535"/>
    <n v="96.997252747252745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s v="US"/>
    <s v="USD"/>
    <x v="2986"/>
    <n v="1449150420"/>
    <b v="0"/>
    <n v="27"/>
    <b v="1"/>
    <s v="theater/spaces"/>
    <n v="1"/>
    <n v="370.37037037037038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s v="US"/>
    <s v="USD"/>
    <x v="2987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s v="US"/>
    <s v="USD"/>
    <x v="2988"/>
    <n v="1473445510"/>
    <b v="0"/>
    <n v="64"/>
    <b v="1"/>
    <s v="theater/spaces"/>
    <n v="1.0449999999999999"/>
    <n v="48.984375"/>
    <x v="1"/>
    <s v="spaces"/>
    <x v="2992"/>
    <d v="2016-10-09T18:25:10"/>
  </r>
  <r>
    <n v="2993"/>
    <x v="2992"/>
    <s v="Help us build the Kitchen from Hell!"/>
    <n v="1000"/>
    <n v="1003"/>
    <x v="0"/>
    <s v="US"/>
    <s v="USD"/>
    <x v="2989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s v="GB"/>
    <s v="GBP"/>
    <x v="2990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s v="US"/>
    <s v="USD"/>
    <x v="299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s v="US"/>
    <s v="USD"/>
    <x v="2992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s v="US"/>
    <s v="USD"/>
    <x v="2993"/>
    <n v="1486661793"/>
    <b v="0"/>
    <n v="115"/>
    <b v="1"/>
    <s v="theater/spaces"/>
    <n v="1.0373000000000001"/>
    <n v="90.2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s v="US"/>
    <s v="USD"/>
    <x v="2994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s v="US"/>
    <s v="USD"/>
    <x v="807"/>
    <n v="1487094360"/>
    <b v="0"/>
    <n v="20"/>
    <b v="1"/>
    <s v="theater/spaces"/>
    <n v="1.1888888888888889"/>
    <n v="80.25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s v="US"/>
    <s v="USD"/>
    <x v="2995"/>
    <n v="1484682670"/>
    <b v="0"/>
    <n v="8"/>
    <b v="1"/>
    <s v="theater/spaces"/>
    <n v="1"/>
    <n v="62.5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s v="US"/>
    <s v="USD"/>
    <x v="2996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s v="US"/>
    <s v="USD"/>
    <x v="2997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s v="US"/>
    <s v="USD"/>
    <x v="2998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s v="US"/>
    <s v="USD"/>
    <x v="2999"/>
    <n v="1413493724"/>
    <b v="0"/>
    <n v="277"/>
    <b v="1"/>
    <s v="theater/spaces"/>
    <n v="1.12815"/>
    <n v="162.90974729241879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s v="US"/>
    <s v="USD"/>
    <x v="3000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s v="CA"/>
    <s v="CAD"/>
    <x v="300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x v="3006"/>
    <s v="Consuite for 2015 CoreCon.  An adventure into insanity."/>
    <n v="600"/>
    <n v="1080"/>
    <x v="0"/>
    <s v="US"/>
    <s v="USD"/>
    <x v="3002"/>
    <n v="1428124283"/>
    <b v="0"/>
    <n v="20"/>
    <b v="1"/>
    <s v="theater/spaces"/>
    <n v="1.8"/>
    <n v="54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s v="US"/>
    <s v="USD"/>
    <x v="3003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s v="US"/>
    <s v="USD"/>
    <x v="3004"/>
    <n v="1414417240"/>
    <b v="0"/>
    <n v="128"/>
    <b v="1"/>
    <s v="theater/spaces"/>
    <n v="1.19756"/>
    <n v="233.8984375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s v="US"/>
    <s v="USD"/>
    <x v="3005"/>
    <n v="1419364719"/>
    <b v="0"/>
    <n v="15"/>
    <b v="1"/>
    <s v="theater/spaces"/>
    <n v="1.58"/>
    <n v="158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s v="ES"/>
    <s v="EUR"/>
    <x v="3006"/>
    <n v="1448536516"/>
    <b v="0"/>
    <n v="25"/>
    <b v="1"/>
    <s v="theater/spaces"/>
    <n v="1.2366666666666666"/>
    <n v="14.84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s v="US"/>
    <s v="USD"/>
    <x v="3007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s v="US"/>
    <s v="USD"/>
    <x v="3008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s v="US"/>
    <s v="USD"/>
    <x v="3009"/>
    <n v="1412737080"/>
    <b v="0"/>
    <n v="557"/>
    <b v="1"/>
    <s v="theater/spaces"/>
    <n v="1.13104"/>
    <n v="50.764811490125673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s v="US"/>
    <s v="USD"/>
    <x v="3010"/>
    <n v="1401125238"/>
    <b v="0"/>
    <n v="40"/>
    <b v="1"/>
    <s v="theater/spaces"/>
    <n v="1.0317647058823529"/>
    <n v="87.7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s v="US"/>
    <s v="USD"/>
    <x v="3011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s v="US"/>
    <s v="USD"/>
    <x v="3012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s v="FR"/>
    <s v="EUR"/>
    <x v="3013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s v="US"/>
    <s v="USD"/>
    <x v="3014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s v="US"/>
    <s v="USD"/>
    <x v="3015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s v="US"/>
    <s v="USD"/>
    <x v="3016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s v="US"/>
    <s v="USD"/>
    <x v="3017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s v="GB"/>
    <s v="GBP"/>
    <x v="3018"/>
    <n v="1430151186"/>
    <b v="0"/>
    <n v="6"/>
    <b v="1"/>
    <s v="theater/spaces"/>
    <n v="1.03"/>
    <n v="120.16666666666667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s v="US"/>
    <s v="USD"/>
    <x v="3019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s v="GB"/>
    <s v="GBP"/>
    <x v="302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s v="GB"/>
    <s v="GBP"/>
    <x v="3021"/>
    <n v="1487329292"/>
    <b v="0"/>
    <n v="25"/>
    <b v="1"/>
    <s v="theater/spaces"/>
    <n v="1.4333333333333333"/>
    <n v="51.6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s v="US"/>
    <s v="USD"/>
    <x v="3022"/>
    <n v="1424278451"/>
    <b v="0"/>
    <n v="320"/>
    <b v="1"/>
    <s v="theater/spaces"/>
    <n v="1.3144"/>
    <n v="164.3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s v="US"/>
    <s v="USD"/>
    <x v="3023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s v="US"/>
    <s v="USD"/>
    <x v="3024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s v="US"/>
    <s v="USD"/>
    <x v="3025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s v="US"/>
    <s v="USD"/>
    <x v="3026"/>
    <n v="1471295447"/>
    <b v="0"/>
    <n v="29"/>
    <b v="1"/>
    <s v="theater/spaces"/>
    <n v="1"/>
    <n v="51.724137931034484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s v="US"/>
    <s v="USD"/>
    <x v="3027"/>
    <n v="1439341459"/>
    <b v="0"/>
    <n v="25"/>
    <b v="1"/>
    <s v="theater/spaces"/>
    <n v="1.272"/>
    <n v="50.88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s v="US"/>
    <s v="USD"/>
    <x v="3028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s v="US"/>
    <s v="USD"/>
    <x v="3029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s v="US"/>
    <s v="USD"/>
    <x v="3030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s v="US"/>
    <s v="USD"/>
    <x v="3031"/>
    <n v="1373568644"/>
    <b v="0"/>
    <n v="329"/>
    <b v="1"/>
    <s v="theater/spaces"/>
    <n v="1.26732"/>
    <n v="96.300911854103347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s v="US"/>
    <s v="USD"/>
    <x v="3032"/>
    <n v="1279574773"/>
    <b v="0"/>
    <n v="32"/>
    <b v="1"/>
    <s v="theater/spaces"/>
    <n v="2.1320000000000001"/>
    <n v="33.3125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s v="US"/>
    <s v="USD"/>
    <x v="3033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s v="US"/>
    <s v="USD"/>
    <x v="3034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s v="US"/>
    <s v="USD"/>
    <x v="3035"/>
    <n v="1434999621"/>
    <b v="0"/>
    <n v="42"/>
    <b v="1"/>
    <s v="theater/spaces"/>
    <n v="1.075"/>
    <n v="76.785714285714292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s v="US"/>
    <s v="USD"/>
    <x v="3036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s v="GB"/>
    <s v="GBP"/>
    <x v="3037"/>
    <n v="1441557047"/>
    <b v="0"/>
    <n v="37"/>
    <b v="1"/>
    <s v="theater/spaces"/>
    <n v="1.28"/>
    <n v="51.891891891891895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s v="CA"/>
    <s v="CAD"/>
    <x v="3038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s v="US"/>
    <s v="USD"/>
    <x v="3039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s v="US"/>
    <s v="USD"/>
    <x v="3040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s v="US"/>
    <s v="USD"/>
    <x v="3041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s v="US"/>
    <s v="USD"/>
    <x v="3042"/>
    <n v="1457999054"/>
    <b v="0"/>
    <n v="20"/>
    <b v="1"/>
    <s v="theater/spaces"/>
    <n v="1.49"/>
    <n v="37.25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s v="US"/>
    <s v="USD"/>
    <x v="3043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s v="US"/>
    <s v="USD"/>
    <x v="3044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x v="3049"/>
    <s v="Help fund The Black Pearl Consuite at CoreCon VIII: On Ancient Seas!"/>
    <n v="600"/>
    <n v="636"/>
    <x v="0"/>
    <s v="US"/>
    <s v="USD"/>
    <x v="3045"/>
    <n v="1459828960"/>
    <b v="0"/>
    <n v="9"/>
    <b v="1"/>
    <s v="theater/spaces"/>
    <n v="1.06"/>
    <n v="70.666666666666671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s v="GB"/>
    <s v="GBP"/>
    <x v="3046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s v="US"/>
    <s v="USD"/>
    <x v="3047"/>
    <n v="1430237094"/>
    <b v="0"/>
    <n v="2"/>
    <b v="0"/>
    <s v="theater/spaces"/>
    <n v="1.5E-3"/>
    <n v="37.5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s v="US"/>
    <s v="USD"/>
    <x v="3048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s v="US"/>
    <s v="USD"/>
    <x v="3049"/>
    <n v="1422043154"/>
    <b v="0"/>
    <n v="0"/>
    <b v="0"/>
    <s v="theater/spaces"/>
    <n v="0"/>
    <e v="#DIV/0!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s v="US"/>
    <s v="USD"/>
    <x v="3050"/>
    <n v="1415660390"/>
    <b v="0"/>
    <n v="1"/>
    <b v="0"/>
    <s v="theater/spaces"/>
    <n v="5.0000000000000002E-5"/>
    <n v="1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s v="US"/>
    <s v="USD"/>
    <x v="3051"/>
    <n v="1406819784"/>
    <b v="0"/>
    <n v="0"/>
    <b v="0"/>
    <s v="theater/spaces"/>
    <n v="0"/>
    <e v="#DIV/0!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s v="GB"/>
    <s v="GBP"/>
    <x v="3052"/>
    <n v="1457105811"/>
    <b v="0"/>
    <n v="0"/>
    <b v="0"/>
    <s v="theater/spaces"/>
    <n v="0"/>
    <e v="#DIV/0!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s v="IT"/>
    <s v="EUR"/>
    <x v="3053"/>
    <n v="1459414740"/>
    <b v="0"/>
    <n v="3"/>
    <b v="0"/>
    <s v="theater/spaces"/>
    <n v="1.6666666666666666E-4"/>
    <n v="1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s v="US"/>
    <s v="USD"/>
    <x v="3054"/>
    <n v="1404944846"/>
    <b v="0"/>
    <n v="11"/>
    <b v="0"/>
    <s v="theater/spaces"/>
    <n v="3.0066666666666665E-2"/>
    <n v="41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s v="US"/>
    <s v="USD"/>
    <x v="3055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x v="3060"/>
    <s v="Save a historic Local theater."/>
    <n v="1000000"/>
    <n v="0"/>
    <x v="2"/>
    <s v="US"/>
    <s v="USD"/>
    <x v="3056"/>
    <n v="1405363748"/>
    <b v="0"/>
    <n v="0"/>
    <b v="0"/>
    <s v="theater/spaces"/>
    <n v="0"/>
    <e v="#DIV/0!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s v="US"/>
    <s v="USD"/>
    <x v="3057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s v="US"/>
    <s v="USD"/>
    <x v="305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s v="US"/>
    <s v="USD"/>
    <x v="3059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s v="US"/>
    <s v="USD"/>
    <x v="3060"/>
    <n v="1404523172"/>
    <b v="0"/>
    <n v="2"/>
    <b v="0"/>
    <s v="theater/spaces"/>
    <n v="4.0000000000000002E-4"/>
    <n v="5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s v="AU"/>
    <s v="AUD"/>
    <x v="3061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s v="NZ"/>
    <s v="NZD"/>
    <x v="3062"/>
    <n v="1439245879"/>
    <b v="0"/>
    <n v="1"/>
    <b v="0"/>
    <s v="theater/spaces"/>
    <n v="2.5000000000000001E-2"/>
    <n v="200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s v="US"/>
    <s v="USD"/>
    <x v="3063"/>
    <n v="1442421352"/>
    <b v="0"/>
    <n v="2"/>
    <b v="0"/>
    <s v="theater/spaces"/>
    <n v="6.9999999999999999E-4"/>
    <n v="87.5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s v="US"/>
    <s v="USD"/>
    <x v="306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s v="GB"/>
    <s v="GBP"/>
    <x v="3065"/>
    <n v="1479317769"/>
    <b v="0"/>
    <n v="16"/>
    <b v="0"/>
    <s v="theater/spaces"/>
    <n v="3.3399999999999999E-2"/>
    <n v="20.875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s v="US"/>
    <s v="USD"/>
    <x v="3066"/>
    <n v="1428082481"/>
    <b v="0"/>
    <n v="117"/>
    <b v="0"/>
    <s v="theater/spaces"/>
    <n v="0.59775"/>
    <n v="61.307692307692307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s v="US"/>
    <s v="USD"/>
    <x v="3067"/>
    <n v="1476549262"/>
    <b v="0"/>
    <n v="2"/>
    <b v="0"/>
    <s v="theater/spaces"/>
    <n v="1.6666666666666666E-4"/>
    <n v="1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s v="US"/>
    <s v="USD"/>
    <x v="3068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s v="FR"/>
    <s v="EUR"/>
    <x v="306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s v="US"/>
    <s v="USD"/>
    <x v="3070"/>
    <n v="1467253640"/>
    <b v="0"/>
    <n v="20"/>
    <b v="0"/>
    <s v="theater/spaces"/>
    <n v="8.6400000000000005E-2"/>
    <n v="64.8"/>
    <x v="1"/>
    <s v="spaces"/>
    <x v="3075"/>
    <d v="2016-08-19T02:27:20"/>
  </r>
  <r>
    <n v="3076"/>
    <x v="3075"/>
    <s v="Helping female comedians get in their 10,000 Hours of practice!"/>
    <n v="10000"/>
    <n v="1506"/>
    <x v="2"/>
    <s v="US"/>
    <s v="USD"/>
    <x v="3071"/>
    <n v="1439221123"/>
    <b v="0"/>
    <n v="50"/>
    <b v="0"/>
    <s v="theater/spaces"/>
    <n v="0.15060000000000001"/>
    <n v="30.12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s v="CA"/>
    <s v="CAD"/>
    <x v="3072"/>
    <n v="1485903478"/>
    <b v="0"/>
    <n v="2"/>
    <b v="0"/>
    <s v="theater/spaces"/>
    <n v="4.7727272727272731E-3"/>
    <n v="52.5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s v="US"/>
    <s v="USD"/>
    <x v="3073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s v="US"/>
    <s v="USD"/>
    <x v="3074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s v="US"/>
    <s v="USD"/>
    <x v="3075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s v="US"/>
    <s v="USD"/>
    <x v="3076"/>
    <n v="1440130891"/>
    <b v="0"/>
    <n v="5"/>
    <b v="0"/>
    <s v="theater/spaces"/>
    <n v="2.1029999999999998E-3"/>
    <n v="420.6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s v="US"/>
    <s v="USD"/>
    <x v="3077"/>
    <n v="1445033346"/>
    <b v="0"/>
    <n v="0"/>
    <b v="0"/>
    <s v="theater/spaces"/>
    <n v="0"/>
    <e v="#DIV/0!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s v="US"/>
    <s v="USD"/>
    <x v="3078"/>
    <n v="1406986278"/>
    <b v="0"/>
    <n v="3"/>
    <b v="0"/>
    <s v="theater/spaces"/>
    <n v="2.8E-3"/>
    <n v="18.66666666666666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s v="US"/>
    <s v="USD"/>
    <x v="3079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s v="US"/>
    <s v="USD"/>
    <x v="3080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s v="IT"/>
    <s v="EUR"/>
    <x v="3081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s v="US"/>
    <s v="USD"/>
    <x v="3082"/>
    <n v="1477107390"/>
    <b v="0"/>
    <n v="2"/>
    <b v="0"/>
    <s v="theater/spaces"/>
    <n v="6.2500000000000003E-3"/>
    <n v="62.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s v="US"/>
    <s v="USD"/>
    <x v="3083"/>
    <n v="1418046247"/>
    <b v="0"/>
    <n v="3"/>
    <b v="0"/>
    <s v="theater/spaces"/>
    <n v="1.9384615384615384E-3"/>
    <n v="42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s v="US"/>
    <s v="USD"/>
    <x v="3084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s v="US"/>
    <s v="USD"/>
    <x v="308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s v="US"/>
    <s v="USD"/>
    <x v="3086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s v="US"/>
    <s v="USD"/>
    <x v="3087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s v="CA"/>
    <s v="CAD"/>
    <x v="2806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s v="US"/>
    <s v="USD"/>
    <x v="3088"/>
    <n v="1437591956"/>
    <b v="0"/>
    <n v="1"/>
    <b v="0"/>
    <s v="theater/spaces"/>
    <n v="2.5000000000000001E-4"/>
    <n v="25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s v="US"/>
    <s v="USD"/>
    <x v="3089"/>
    <n v="1464827780"/>
    <b v="0"/>
    <n v="1"/>
    <b v="0"/>
    <s v="theater/spaces"/>
    <n v="3.351206434316354E-3"/>
    <n v="50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s v="US"/>
    <s v="USD"/>
    <x v="3090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s v="GB"/>
    <s v="GBP"/>
    <x v="3091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s v="US"/>
    <s v="USD"/>
    <x v="3092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s v="US"/>
    <s v="USD"/>
    <x v="3093"/>
    <n v="1452659591"/>
    <b v="0"/>
    <n v="5"/>
    <b v="0"/>
    <s v="theater/spaces"/>
    <n v="0.13900000000000001"/>
    <n v="55.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s v="US"/>
    <s v="USD"/>
    <x v="3094"/>
    <n v="1411224975"/>
    <b v="0"/>
    <n v="13"/>
    <b v="0"/>
    <s v="theater/spaces"/>
    <n v="0.15225"/>
    <n v="140.53846153846155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s v="FR"/>
    <s v="EUR"/>
    <x v="3095"/>
    <n v="1434445937"/>
    <b v="0"/>
    <n v="12"/>
    <b v="0"/>
    <s v="theater/spaces"/>
    <n v="0.12"/>
    <n v="25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s v="GB"/>
    <s v="GBP"/>
    <x v="3096"/>
    <n v="1467619818"/>
    <b v="0"/>
    <n v="90"/>
    <b v="0"/>
    <s v="theater/spaces"/>
    <n v="0.391125"/>
    <n v="69.533333333333331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s v="US"/>
    <s v="USD"/>
    <x v="3097"/>
    <n v="1428896706"/>
    <b v="0"/>
    <n v="2"/>
    <b v="0"/>
    <s v="theater/spaces"/>
    <n v="2.6829268292682929E-3"/>
    <n v="5.5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s v="AU"/>
    <s v="AUD"/>
    <x v="3098"/>
    <n v="1420235311"/>
    <b v="0"/>
    <n v="5"/>
    <b v="0"/>
    <s v="theater/spaces"/>
    <n v="0.29625000000000001"/>
    <n v="237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s v="US"/>
    <s v="USD"/>
    <x v="3099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s v="GB"/>
    <s v="GBP"/>
    <x v="3100"/>
    <n v="1440497876"/>
    <b v="0"/>
    <n v="4"/>
    <b v="0"/>
    <s v="theater/spaces"/>
    <n v="4.1000000000000002E-2"/>
    <n v="10.25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s v="US"/>
    <s v="USD"/>
    <x v="3101"/>
    <n v="1430767951"/>
    <b v="0"/>
    <n v="29"/>
    <b v="0"/>
    <s v="theater/spaces"/>
    <n v="0.197625"/>
    <n v="272.58620689655174"/>
    <x v="1"/>
    <s v="spaces"/>
    <x v="3107"/>
    <d v="2015-05-11T19:32:31"/>
  </r>
  <r>
    <n v="3108"/>
    <x v="3107"/>
    <s v="We need a permanent home for the theater!"/>
    <n v="50000"/>
    <n v="26"/>
    <x v="2"/>
    <s v="US"/>
    <s v="USD"/>
    <x v="3102"/>
    <n v="1425053994"/>
    <b v="0"/>
    <n v="2"/>
    <b v="0"/>
    <s v="theater/spaces"/>
    <n v="5.1999999999999995E-4"/>
    <n v="13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s v="US"/>
    <s v="USD"/>
    <x v="3103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s v="US"/>
    <s v="USD"/>
    <x v="3104"/>
    <n v="1484009119"/>
    <b v="0"/>
    <n v="1"/>
    <b v="0"/>
    <s v="theater/spaces"/>
    <n v="4.0000000000000002E-4"/>
    <n v="10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s v="US"/>
    <s v="USD"/>
    <x v="3105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s v="US"/>
    <s v="USD"/>
    <x v="3106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s v="US"/>
    <s v="USD"/>
    <x v="3107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s v="US"/>
    <s v="USD"/>
    <x v="3108"/>
    <n v="1406128250"/>
    <b v="0"/>
    <n v="0"/>
    <b v="0"/>
    <s v="theater/spaces"/>
    <n v="0"/>
    <e v="#DIV/0!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s v="SE"/>
    <s v="SEK"/>
    <x v="3109"/>
    <n v="1462531427"/>
    <b v="0"/>
    <n v="1"/>
    <b v="0"/>
    <s v="theater/spaces"/>
    <n v="0.03"/>
    <n v="300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s v="US"/>
    <s v="USD"/>
    <x v="3110"/>
    <n v="1426681325"/>
    <b v="0"/>
    <n v="10"/>
    <b v="0"/>
    <s v="theater/spaces"/>
    <n v="0.57333333333333336"/>
    <n v="43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s v="GB"/>
    <s v="GBP"/>
    <x v="3111"/>
    <n v="1463648360"/>
    <b v="0"/>
    <n v="1"/>
    <b v="0"/>
    <s v="theater/spaces"/>
    <n v="1E-3"/>
    <n v="1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s v="SE"/>
    <s v="SEK"/>
    <x v="3112"/>
    <n v="1465832123"/>
    <b v="0"/>
    <n v="2"/>
    <b v="0"/>
    <s v="theater/spaces"/>
    <n v="3.0999999999999999E-3"/>
    <n v="775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s v="US"/>
    <s v="USD"/>
    <x v="3113"/>
    <n v="1424826332"/>
    <b v="0"/>
    <n v="1"/>
    <b v="0"/>
    <s v="theater/spaces"/>
    <n v="5.0000000000000001E-4"/>
    <n v="5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s v="NL"/>
    <s v="EUR"/>
    <x v="3114"/>
    <n v="1457303796"/>
    <b v="0"/>
    <n v="10"/>
    <b v="0"/>
    <s v="theater/spaces"/>
    <n v="9.8461538461538464E-5"/>
    <n v="12.8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s v="CA"/>
    <s v="CAD"/>
    <x v="3115"/>
    <n v="1406564335"/>
    <b v="0"/>
    <n v="1"/>
    <b v="0"/>
    <s v="theater/spaces"/>
    <n v="6.6666666666666671E-3"/>
    <n v="10"/>
    <x v="1"/>
    <s v="spaces"/>
    <x v="3121"/>
    <d v="2014-09-26T16:18:55"/>
  </r>
  <r>
    <n v="3122"/>
    <x v="3121"/>
    <s v="cancelled until further notice"/>
    <n v="199"/>
    <n v="116"/>
    <x v="1"/>
    <s v="US"/>
    <s v="USD"/>
    <x v="3116"/>
    <n v="1478298132"/>
    <b v="0"/>
    <n v="2"/>
    <b v="0"/>
    <s v="theater/spaces"/>
    <n v="0.58291457286432158"/>
    <n v="58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s v="US"/>
    <s v="USD"/>
    <x v="3117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s v="US"/>
    <s v="USD"/>
    <x v="3118"/>
    <n v="1417718601"/>
    <b v="0"/>
    <n v="4"/>
    <b v="0"/>
    <s v="theater/spaces"/>
    <n v="3.2499999999999997E-5"/>
    <n v="6.5"/>
    <x v="1"/>
    <s v="spaces"/>
    <x v="3124"/>
    <d v="2015-02-02T18:43:21"/>
  </r>
  <r>
    <n v="3125"/>
    <x v="3124"/>
    <s v="N/A"/>
    <n v="1500000"/>
    <n v="0"/>
    <x v="1"/>
    <s v="US"/>
    <s v="USD"/>
    <x v="3119"/>
    <n v="1449550672"/>
    <b v="0"/>
    <n v="0"/>
    <b v="0"/>
    <s v="theater/spaces"/>
    <n v="0"/>
    <e v="#DIV/0!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s v="US"/>
    <s v="USD"/>
    <x v="3120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s v="US"/>
    <s v="USD"/>
    <x v="3121"/>
    <n v="1422650029"/>
    <b v="0"/>
    <n v="0"/>
    <b v="0"/>
    <s v="theater/spaces"/>
    <n v="0"/>
    <e v="#DIV/0!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s v="US"/>
    <s v="USD"/>
    <x v="3122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s v="US"/>
    <s v="USD"/>
    <x v="3123"/>
    <n v="1489090419"/>
    <b v="0"/>
    <n v="1"/>
    <b v="0"/>
    <s v="theater/plays"/>
    <n v="8.0000000000000002E-3"/>
    <n v="10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s v="US"/>
    <s v="USD"/>
    <x v="3124"/>
    <n v="1489504916"/>
    <b v="0"/>
    <n v="4"/>
    <b v="0"/>
    <s v="theater/plays"/>
    <n v="3.7499999999999999E-2"/>
    <n v="93.75"/>
    <x v="1"/>
    <s v="plays"/>
    <x v="3130"/>
    <d v="2017-04-14T04:59:00"/>
  </r>
  <r>
    <n v="3131"/>
    <x v="3130"/>
    <s v="A Staged Reading of &quot;Snake Eyes,&quot; a new play by Alex Rafala"/>
    <n v="4100"/>
    <n v="645"/>
    <x v="3"/>
    <s v="US"/>
    <s v="USD"/>
    <x v="3125"/>
    <n v="1489067645"/>
    <b v="0"/>
    <n v="12"/>
    <b v="0"/>
    <s v="theater/plays"/>
    <n v="0.15731707317073171"/>
    <n v="53.75"/>
    <x v="1"/>
    <s v="plays"/>
    <x v="3131"/>
    <d v="2017-04-08T12:54:05"/>
  </r>
  <r>
    <n v="3132"/>
    <x v="3131"/>
    <s v="Smells Like Money, Drips Like Honey, Taste Like Mocha, Better Run AWAY"/>
    <n v="30000"/>
    <n v="10"/>
    <x v="3"/>
    <s v="US"/>
    <s v="USD"/>
    <x v="3126"/>
    <n v="1487579060"/>
    <b v="0"/>
    <n v="1"/>
    <b v="0"/>
    <s v="theater/plays"/>
    <n v="3.3333333333333332E-4"/>
    <n v="10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s v="GB"/>
    <s v="GBP"/>
    <x v="3127"/>
    <n v="1487770434"/>
    <b v="0"/>
    <n v="16"/>
    <b v="0"/>
    <s v="theater/plays"/>
    <n v="1.08"/>
    <n v="33.75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s v="GB"/>
    <s v="GBP"/>
    <x v="3128"/>
    <n v="1488820619"/>
    <b v="0"/>
    <n v="12"/>
    <b v="0"/>
    <s v="theater/plays"/>
    <n v="0.22500000000000001"/>
    <n v="18.75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s v="US"/>
    <s v="USD"/>
    <x v="3129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s v="GB"/>
    <s v="GBP"/>
    <x v="3130"/>
    <n v="1487847954"/>
    <b v="0"/>
    <n v="22"/>
    <b v="0"/>
    <s v="theater/plays"/>
    <n v="1.278"/>
    <n v="29.045454545454547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s v="US"/>
    <s v="USD"/>
    <x v="3131"/>
    <n v="1489439669"/>
    <b v="0"/>
    <n v="1"/>
    <b v="0"/>
    <s v="theater/plays"/>
    <n v="3.3333333333333333E-2"/>
    <n v="50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s v="GB"/>
    <s v="GBP"/>
    <x v="3132"/>
    <n v="1489591807"/>
    <b v="0"/>
    <n v="0"/>
    <b v="0"/>
    <s v="theater/plays"/>
    <n v="0"/>
    <e v="#DIV/0!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s v="MX"/>
    <s v="MXN"/>
    <x v="3133"/>
    <n v="1487485760"/>
    <b v="0"/>
    <n v="6"/>
    <b v="0"/>
    <s v="theater/plays"/>
    <n v="5.3999999999999999E-2"/>
    <n v="450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s v="FR"/>
    <s v="EUR"/>
    <x v="3134"/>
    <n v="1488993303"/>
    <b v="0"/>
    <n v="4"/>
    <b v="0"/>
    <s v="theater/plays"/>
    <n v="9.5999999999999992E-3"/>
    <n v="24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s v="NL"/>
    <s v="EUR"/>
    <x v="3135"/>
    <n v="1488823488"/>
    <b v="0"/>
    <n v="8"/>
    <b v="0"/>
    <s v="theater/plays"/>
    <n v="0.51600000000000001"/>
    <n v="32.25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s v="GB"/>
    <s v="GBP"/>
    <x v="3136"/>
    <n v="1487333939"/>
    <b v="0"/>
    <n v="3"/>
    <b v="0"/>
    <s v="theater/plays"/>
    <n v="1.6363636363636365E-2"/>
    <n v="15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s v="GB"/>
    <s v="GBP"/>
    <x v="3137"/>
    <n v="1489480556"/>
    <b v="0"/>
    <n v="0"/>
    <b v="0"/>
    <s v="theater/plays"/>
    <n v="0"/>
    <e v="#DIV/0!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s v="US"/>
    <s v="USD"/>
    <x v="3138"/>
    <n v="1488459307"/>
    <b v="0"/>
    <n v="30"/>
    <b v="0"/>
    <s v="theater/plays"/>
    <n v="0.754"/>
    <n v="251.33333333333334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s v="US"/>
    <s v="USD"/>
    <x v="3139"/>
    <n v="1485478734"/>
    <b v="0"/>
    <n v="0"/>
    <b v="0"/>
    <s v="theater/plays"/>
    <n v="0"/>
    <e v="#DIV/0!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s v="MX"/>
    <s v="MXN"/>
    <x v="3140"/>
    <n v="1488471766"/>
    <b v="0"/>
    <n v="12"/>
    <b v="0"/>
    <s v="theater/plays"/>
    <n v="0.105"/>
    <n v="437.5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s v="US"/>
    <s v="USD"/>
    <x v="3141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x v="3147"/>
    <s v="Help fund The Aurora Project, an immersive science fiction epic."/>
    <n v="1800"/>
    <n v="2361"/>
    <x v="0"/>
    <s v="US"/>
    <s v="USD"/>
    <x v="3142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s v="US"/>
    <s v="USD"/>
    <x v="3143"/>
    <n v="1352766300"/>
    <b v="1"/>
    <n v="25"/>
    <b v="1"/>
    <s v="theater/plays"/>
    <n v="1.04"/>
    <n v="52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s v="US"/>
    <s v="USD"/>
    <x v="3144"/>
    <n v="1288160403"/>
    <b v="1"/>
    <n v="104"/>
    <b v="1"/>
    <s v="theater/plays"/>
    <n v="1.01"/>
    <n v="33.990384615384613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s v="US"/>
    <s v="USD"/>
    <x v="3145"/>
    <n v="1407787774"/>
    <b v="1"/>
    <n v="34"/>
    <b v="1"/>
    <s v="theater/plays"/>
    <n v="1.004"/>
    <n v="103.35294117647059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s v="GB"/>
    <s v="GBP"/>
    <x v="3146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s v="US"/>
    <s v="USD"/>
    <x v="3147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s v="US"/>
    <s v="USD"/>
    <x v="314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s v="GB"/>
    <s v="GBP"/>
    <x v="3149"/>
    <n v="1353412725"/>
    <b v="1"/>
    <n v="302"/>
    <b v="1"/>
    <s v="theater/plays"/>
    <n v="1.885046"/>
    <n v="31.209370860927152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s v="US"/>
    <s v="USD"/>
    <x v="3150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x v="3156"/>
    <s v="Four Directors.  Four One Acts.  Four Genres.  For You."/>
    <n v="4000"/>
    <n v="4040"/>
    <x v="0"/>
    <s v="US"/>
    <s v="USD"/>
    <x v="3151"/>
    <n v="1404932105"/>
    <b v="1"/>
    <n v="41"/>
    <b v="1"/>
    <s v="theater/plays"/>
    <n v="1.01"/>
    <n v="98.536585365853654"/>
    <x v="1"/>
    <s v="plays"/>
    <x v="3157"/>
    <d v="2014-07-19T05:00:00"/>
  </r>
  <r>
    <n v="3158"/>
    <x v="3157"/>
    <s v="A 40s crime-noir play using nursery rhyme characters."/>
    <n v="5000"/>
    <n v="5700"/>
    <x v="0"/>
    <s v="US"/>
    <s v="USD"/>
    <x v="31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s v="US"/>
    <s v="USD"/>
    <x v="3153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s v="US"/>
    <s v="USD"/>
    <x v="3154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s v="GB"/>
    <s v="GBP"/>
    <x v="3155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s v="US"/>
    <s v="USD"/>
    <x v="3156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s v="US"/>
    <s v="USD"/>
    <x v="3157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s v="US"/>
    <s v="USD"/>
    <x v="3158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s v="US"/>
    <s v="USD"/>
    <x v="73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s v="US"/>
    <s v="USD"/>
    <x v="3159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x v="3166"/>
    <s v="What is destiny? Explore it with us this August at FringeNYC."/>
    <n v="3000"/>
    <n v="3485"/>
    <x v="0"/>
    <s v="US"/>
    <s v="USD"/>
    <x v="3160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s v="US"/>
    <s v="USD"/>
    <x v="3161"/>
    <n v="1399948353"/>
    <b v="1"/>
    <n v="61"/>
    <b v="1"/>
    <s v="theater/plays"/>
    <n v="1.242"/>
    <n v="50.901639344262293"/>
    <x v="1"/>
    <s v="plays"/>
    <x v="3168"/>
    <d v="2014-06-13T22:00:00"/>
  </r>
  <r>
    <n v="3169"/>
    <x v="3168"/>
    <s v="We're bringing The Window to the Cherry Lane Theater in January 2014."/>
    <n v="8000"/>
    <n v="8241"/>
    <x v="0"/>
    <s v="US"/>
    <s v="USD"/>
    <x v="3162"/>
    <n v="1384364561"/>
    <b v="1"/>
    <n v="82"/>
    <b v="1"/>
    <s v="theater/plays"/>
    <n v="1.030125"/>
    <n v="100.5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s v="US"/>
    <s v="USD"/>
    <x v="3163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s v="GB"/>
    <s v="GBP"/>
    <x v="3164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s v="US"/>
    <s v="USD"/>
    <x v="3165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s v="US"/>
    <s v="USD"/>
    <x v="3166"/>
    <n v="1409173492"/>
    <b v="1"/>
    <n v="74"/>
    <b v="1"/>
    <s v="theater/plays"/>
    <n v="1.03"/>
    <n v="139.18918918918919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s v="US"/>
    <s v="USD"/>
    <x v="3167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s v="US"/>
    <s v="USD"/>
    <x v="3168"/>
    <n v="1292793427"/>
    <b v="1"/>
    <n v="60"/>
    <b v="1"/>
    <s v="theater/plays"/>
    <n v="1.0955999999999999"/>
    <n v="91.3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s v="US"/>
    <s v="USD"/>
    <x v="3169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s v="US"/>
    <s v="USD"/>
    <x v="3170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s v="GB"/>
    <s v="GBP"/>
    <x v="3171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s v="US"/>
    <s v="USD"/>
    <x v="3172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s v="GB"/>
    <s v="GBP"/>
    <x v="3173"/>
    <n v="1400666049"/>
    <b v="1"/>
    <n v="45"/>
    <b v="1"/>
    <s v="theater/plays"/>
    <n v="1.1975"/>
    <n v="31.933333333333334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s v="GB"/>
    <s v="GBP"/>
    <x v="3174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s v="US"/>
    <s v="USD"/>
    <x v="3175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s v="US"/>
    <s v="USD"/>
    <x v="3176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s v="US"/>
    <s v="USD"/>
    <x v="3177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s v="GB"/>
    <s v="GBP"/>
    <x v="3178"/>
    <n v="1404948441"/>
    <b v="1"/>
    <n v="24"/>
    <b v="1"/>
    <s v="theater/plays"/>
    <n v="1"/>
    <n v="41.666666666666664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s v="GB"/>
    <s v="GBP"/>
    <x v="3179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s v="US"/>
    <s v="USD"/>
    <x v="3180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s v="GB"/>
    <s v="GBP"/>
    <x v="3181"/>
    <n v="1432115902"/>
    <b v="0"/>
    <n v="9"/>
    <b v="0"/>
    <s v="theater/musical"/>
    <n v="0.65"/>
    <n v="14.44444444444444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s v="SE"/>
    <s v="SEK"/>
    <x v="318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s v="CA"/>
    <s v="CAD"/>
    <x v="3183"/>
    <n v="1478662675"/>
    <b v="0"/>
    <n v="0"/>
    <b v="0"/>
    <s v="theater/musical"/>
    <n v="0"/>
    <e v="#DIV/0!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s v="US"/>
    <s v="USD"/>
    <x v="3184"/>
    <n v="1466186869"/>
    <b v="0"/>
    <n v="4"/>
    <b v="0"/>
    <s v="theater/musical"/>
    <n v="4.0266666666666666E-2"/>
    <n v="37.75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s v="GB"/>
    <s v="GBP"/>
    <x v="3185"/>
    <n v="1421274859"/>
    <b v="0"/>
    <n v="8"/>
    <b v="0"/>
    <s v="theater/musical"/>
    <n v="1.0200000000000001E-2"/>
    <n v="12.75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s v="GB"/>
    <s v="GBP"/>
    <x v="3186"/>
    <n v="1420586056"/>
    <b v="0"/>
    <n v="24"/>
    <b v="0"/>
    <s v="theater/musical"/>
    <n v="0.1174"/>
    <n v="24.458333333333332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s v="US"/>
    <s v="USD"/>
    <x v="3187"/>
    <n v="1435368598"/>
    <b v="0"/>
    <n v="0"/>
    <b v="0"/>
    <s v="theater/musical"/>
    <n v="0"/>
    <e v="#DIV/0!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s v="US"/>
    <s v="USD"/>
    <x v="3188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s v="US"/>
    <s v="USD"/>
    <x v="3189"/>
    <n v="1433254875"/>
    <b v="0"/>
    <n v="6"/>
    <b v="0"/>
    <s v="theater/musical"/>
    <n v="5.9999999999999995E-4"/>
    <n v="300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s v="NO"/>
    <s v="NOK"/>
    <x v="3190"/>
    <n v="1420458618"/>
    <b v="0"/>
    <n v="4"/>
    <b v="0"/>
    <s v="theater/musical"/>
    <n v="0.1145"/>
    <n v="286.25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s v="DK"/>
    <s v="DKK"/>
    <x v="3191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s v="US"/>
    <s v="USD"/>
    <x v="3192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s v="US"/>
    <s v="USD"/>
    <x v="3193"/>
    <n v="1459410101"/>
    <b v="0"/>
    <n v="1"/>
    <b v="0"/>
    <s v="theater/musical"/>
    <n v="2.0000000000000002E-5"/>
    <n v="1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s v="GB"/>
    <s v="GBP"/>
    <x v="3194"/>
    <n v="1407695077"/>
    <b v="0"/>
    <n v="2"/>
    <b v="0"/>
    <s v="theater/musical"/>
    <n v="1.2500000000000001E-2"/>
    <n v="12.5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s v="US"/>
    <s v="USD"/>
    <x v="3195"/>
    <n v="1445027346"/>
    <b v="0"/>
    <n v="25"/>
    <b v="0"/>
    <s v="theater/musical"/>
    <n v="0.54520000000000002"/>
    <n v="109.04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s v="US"/>
    <s v="USD"/>
    <x v="3196"/>
    <n v="1440632622"/>
    <b v="0"/>
    <n v="6"/>
    <b v="0"/>
    <s v="theater/musical"/>
    <n v="0.25"/>
    <n v="41.666666666666664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s v="US"/>
    <s v="USD"/>
    <x v="3197"/>
    <n v="1434558479"/>
    <b v="0"/>
    <n v="0"/>
    <b v="0"/>
    <s v="theater/musical"/>
    <n v="0"/>
    <e v="#DIV/0!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s v="GB"/>
    <s v="GBP"/>
    <x v="3198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s v="US"/>
    <s v="USD"/>
    <x v="3199"/>
    <n v="1440052651"/>
    <b v="0"/>
    <n v="0"/>
    <b v="0"/>
    <s v="theater/musical"/>
    <n v="0"/>
    <e v="#DIV/0!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s v="US"/>
    <s v="USD"/>
    <x v="3200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s v="US"/>
    <s v="USD"/>
    <x v="3201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s v="US"/>
    <s v="USD"/>
    <x v="3202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s v="US"/>
    <s v="USD"/>
    <x v="3203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s v="US"/>
    <s v="USD"/>
    <x v="3204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s v="US"/>
    <s v="USD"/>
    <x v="3205"/>
    <n v="1404932751"/>
    <b v="1"/>
    <n v="94"/>
    <b v="1"/>
    <s v="theater/plays"/>
    <n v="1.2625"/>
    <n v="53.723404255319146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s v="GB"/>
    <s v="GBP"/>
    <x v="3206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s v="GB"/>
    <s v="GBP"/>
    <x v="3207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s v="US"/>
    <s v="USD"/>
    <x v="3208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s v="GB"/>
    <s v="GBP"/>
    <x v="3209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s v="US"/>
    <s v="USD"/>
    <x v="3210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s v="GB"/>
    <s v="GBP"/>
    <x v="3211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s v="US"/>
    <s v="USD"/>
    <x v="3212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x v="3219"/>
    <s v="A sci-fi thriller for the stage opening March 10 in Los Angeles."/>
    <n v="15000"/>
    <n v="15126"/>
    <x v="0"/>
    <s v="US"/>
    <s v="USD"/>
    <x v="3213"/>
    <n v="1486411204"/>
    <b v="1"/>
    <n v="59"/>
    <b v="1"/>
    <s v="theater/plays"/>
    <n v="1.0084"/>
    <n v="256.37288135593218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s v="GB"/>
    <s v="GBP"/>
    <x v="3214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s v="US"/>
    <s v="USD"/>
    <x v="3215"/>
    <n v="1443016697"/>
    <b v="1"/>
    <n v="84"/>
    <b v="1"/>
    <s v="theater/plays"/>
    <n v="1.248"/>
    <n v="37.142857142857146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s v="US"/>
    <s v="USD"/>
    <x v="321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s v="US"/>
    <s v="USD"/>
    <x v="3217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s v="US"/>
    <s v="USD"/>
    <x v="3218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s v="GB"/>
    <s v="GBP"/>
    <x v="3219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s v="GB"/>
    <s v="GBP"/>
    <x v="3220"/>
    <n v="1482095436"/>
    <b v="0"/>
    <n v="30"/>
    <b v="1"/>
    <s v="theater/plays"/>
    <n v="1.25"/>
    <n v="50"/>
    <x v="1"/>
    <s v="plays"/>
    <x v="3227"/>
    <d v="2017-01-17T21:10:36"/>
  </r>
  <r>
    <n v="3228"/>
    <x v="3227"/>
    <s v="A Season of Powerful Women. A Season of Defiance."/>
    <n v="7000"/>
    <n v="7164"/>
    <x v="0"/>
    <s v="US"/>
    <s v="USD"/>
    <x v="3221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s v="US"/>
    <s v="USD"/>
    <x v="3222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s v="US"/>
    <s v="USD"/>
    <x v="341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s v="US"/>
    <s v="USD"/>
    <x v="3223"/>
    <n v="1458254347"/>
    <b v="0"/>
    <n v="28"/>
    <b v="1"/>
    <s v="theater/plays"/>
    <n v="1.61"/>
    <n v="57.5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s v="US"/>
    <s v="USD"/>
    <x v="3224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s v="US"/>
    <s v="USD"/>
    <x v="322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s v="GB"/>
    <s v="GBP"/>
    <x v="3226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s v="US"/>
    <s v="USD"/>
    <x v="3227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s v="US"/>
    <s v="USD"/>
    <x v="3228"/>
    <n v="1480370433"/>
    <b v="0"/>
    <n v="110"/>
    <b v="1"/>
    <s v="theater/plays"/>
    <n v="1.006"/>
    <n v="182.90909090909091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s v="US"/>
    <s v="USD"/>
    <x v="3229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s v="GB"/>
    <s v="GBP"/>
    <x v="3230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s v="GB"/>
    <s v="GBP"/>
    <x v="3231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s v="GB"/>
    <s v="GBP"/>
    <x v="3232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s v="US"/>
    <s v="USD"/>
    <x v="3233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s v="US"/>
    <s v="USD"/>
    <x v="3234"/>
    <n v="1408558092"/>
    <b v="1"/>
    <n v="183"/>
    <b v="1"/>
    <s v="theater/plays"/>
    <n v="1.273042"/>
    <n v="69.56513661202186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s v="US"/>
    <s v="USD"/>
    <x v="3235"/>
    <n v="1442283562"/>
    <b v="1"/>
    <n v="71"/>
    <b v="1"/>
    <s v="theater/plays"/>
    <n v="1.028375"/>
    <n v="115.87323943661971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s v="GB"/>
    <s v="GBP"/>
    <x v="3236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s v="US"/>
    <s v="USD"/>
    <x v="3237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s v="US"/>
    <s v="USD"/>
    <x v="3238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s v="GB"/>
    <s v="GBP"/>
    <x v="3239"/>
    <n v="1434104712"/>
    <b v="1"/>
    <n v="57"/>
    <b v="1"/>
    <s v="theater/plays"/>
    <n v="1.0586"/>
    <n v="46.429824561403507"/>
    <x v="1"/>
    <s v="plays"/>
    <x v="3247"/>
    <d v="2015-07-12T10:25:12"/>
  </r>
  <r>
    <n v="3248"/>
    <x v="3247"/>
    <s v="Honest Accomplice Theatre produces theatre for social change."/>
    <n v="12000"/>
    <n v="12095"/>
    <x v="0"/>
    <s v="US"/>
    <s v="USD"/>
    <x v="3240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s v="US"/>
    <s v="USD"/>
    <x v="3241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s v="US"/>
    <s v="USD"/>
    <x v="3242"/>
    <n v="1412617724"/>
    <b v="1"/>
    <n v="213"/>
    <b v="1"/>
    <s v="theater/plays"/>
    <n v="1.01552"/>
    <n v="119.1924882629108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s v="US"/>
    <s v="USD"/>
    <x v="3243"/>
    <n v="1432315966"/>
    <b v="1"/>
    <n v="20"/>
    <b v="1"/>
    <s v="theater/plays"/>
    <n v="1.1073333333333333"/>
    <n v="83.05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s v="GB"/>
    <s v="GBP"/>
    <x v="3244"/>
    <n v="1470655240"/>
    <b v="1"/>
    <n v="50"/>
    <b v="1"/>
    <s v="theater/plays"/>
    <n v="1.2782222222222221"/>
    <n v="57.52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s v="US"/>
    <s v="USD"/>
    <x v="3245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s v="GB"/>
    <s v="GBP"/>
    <x v="3246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s v="GB"/>
    <s v="GBP"/>
    <x v="3247"/>
    <n v="1410114375"/>
    <b v="1"/>
    <n v="18"/>
    <b v="1"/>
    <s v="theater/plays"/>
    <n v="1.75"/>
    <n v="29.166666666666668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s v="US"/>
    <s v="USD"/>
    <x v="3248"/>
    <n v="1432129577"/>
    <b v="1"/>
    <n v="176"/>
    <b v="1"/>
    <s v="theater/plays"/>
    <n v="1.2806"/>
    <n v="72.7613636363636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s v="GB"/>
    <s v="GBP"/>
    <x v="3249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s v="US"/>
    <s v="USD"/>
    <x v="3250"/>
    <n v="1418159861"/>
    <b v="1"/>
    <n v="75"/>
    <b v="1"/>
    <s v="theater/plays"/>
    <n v="1.052142857142857"/>
    <n v="98.2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s v="US"/>
    <s v="USD"/>
    <x v="3251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s v="US"/>
    <s v="USD"/>
    <x v="3252"/>
    <n v="1445875718"/>
    <b v="1"/>
    <n v="73"/>
    <b v="1"/>
    <s v="theater/plays"/>
    <n v="1.0924"/>
    <n v="74.821917808219183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s v="US"/>
    <s v="USD"/>
    <x v="3253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s v="US"/>
    <s v="USD"/>
    <x v="3254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s v="US"/>
    <s v="USD"/>
    <x v="3255"/>
    <n v="1444220588"/>
    <b v="1"/>
    <n v="68"/>
    <b v="1"/>
    <s v="theater/plays"/>
    <n v="1.121664"/>
    <n v="41.237647058823526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s v="US"/>
    <s v="USD"/>
    <x v="3256"/>
    <n v="1421089938"/>
    <b v="1"/>
    <n v="49"/>
    <b v="1"/>
    <s v="theater/plays"/>
    <n v="1.03"/>
    <n v="52.55102040816326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s v="IE"/>
    <s v="EUR"/>
    <x v="3257"/>
    <n v="1446570315"/>
    <b v="1"/>
    <n v="63"/>
    <b v="1"/>
    <s v="theater/plays"/>
    <n v="1.64"/>
    <n v="70.28571428571429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s v="US"/>
    <s v="USD"/>
    <x v="3258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s v="US"/>
    <s v="USD"/>
    <x v="3259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s v="US"/>
    <s v="USD"/>
    <x v="3260"/>
    <n v="1470692528"/>
    <b v="1"/>
    <n v="42"/>
    <b v="1"/>
    <s v="theater/plays"/>
    <n v="1.28"/>
    <n v="60.952380952380949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s v="GB"/>
    <s v="GBP"/>
    <x v="3261"/>
    <n v="1431509397"/>
    <b v="1"/>
    <n v="70"/>
    <b v="1"/>
    <s v="theater/plays"/>
    <n v="1.0149999999999999"/>
    <n v="116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s v="GB"/>
    <s v="GBP"/>
    <x v="3262"/>
    <n v="1434113265"/>
    <b v="1"/>
    <n v="30"/>
    <b v="1"/>
    <s v="theater/plays"/>
    <n v="1.0166666666666666"/>
    <n v="61"/>
    <x v="1"/>
    <s v="plays"/>
    <x v="3270"/>
    <d v="2015-07-12T12:47:45"/>
  </r>
  <r>
    <n v="3271"/>
    <x v="3270"/>
    <s v="A razor sharp satire to darken your Christmas."/>
    <n v="1500"/>
    <n v="1950"/>
    <x v="0"/>
    <s v="GB"/>
    <s v="GBP"/>
    <x v="3263"/>
    <n v="1412332175"/>
    <b v="1"/>
    <n v="51"/>
    <b v="1"/>
    <s v="theater/plays"/>
    <n v="1.3"/>
    <n v="38.235294117647058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s v="US"/>
    <s v="USD"/>
    <x v="3264"/>
    <n v="1444219209"/>
    <b v="1"/>
    <n v="145"/>
    <b v="1"/>
    <s v="theater/plays"/>
    <n v="1.5443"/>
    <n v="106.50344827586207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s v="US"/>
    <s v="USD"/>
    <x v="3265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s v="US"/>
    <s v="USD"/>
    <x v="3266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s v="US"/>
    <s v="USD"/>
    <x v="3267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s v="CA"/>
    <s v="CAD"/>
    <x v="3268"/>
    <n v="1456526879"/>
    <b v="1"/>
    <n v="100"/>
    <b v="1"/>
    <s v="theater/plays"/>
    <n v="1.1684444444444444"/>
    <n v="52.58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s v="GB"/>
    <s v="GBP"/>
    <x v="3269"/>
    <n v="1413735806"/>
    <b v="1"/>
    <n v="100"/>
    <b v="1"/>
    <s v="theater/plays"/>
    <n v="1.0860000000000001"/>
    <n v="54.3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s v="GB"/>
    <s v="GBP"/>
    <x v="3270"/>
    <n v="1430425303"/>
    <b v="1"/>
    <n v="34"/>
    <b v="1"/>
    <s v="theater/plays"/>
    <n v="1.034"/>
    <n v="76.029411764705884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s v="US"/>
    <s v="USD"/>
    <x v="3271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s v="US"/>
    <s v="USD"/>
    <x v="3272"/>
    <n v="1430158198"/>
    <b v="0"/>
    <n v="30"/>
    <b v="1"/>
    <s v="theater/plays"/>
    <n v="1.03"/>
    <n v="68.666666666666671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s v="US"/>
    <s v="USD"/>
    <x v="3273"/>
    <n v="1438561705"/>
    <b v="0"/>
    <n v="47"/>
    <b v="1"/>
    <s v="theater/plays"/>
    <n v="1.216"/>
    <n v="129.3617021276595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s v="US"/>
    <s v="USD"/>
    <x v="3274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s v="GB"/>
    <s v="GBP"/>
    <x v="3275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s v="US"/>
    <s v="USD"/>
    <x v="3276"/>
    <n v="1452546853"/>
    <b v="0"/>
    <n v="15"/>
    <b v="1"/>
    <s v="theater/plays"/>
    <n v="1.016"/>
    <n v="203.2"/>
    <x v="1"/>
    <s v="plays"/>
    <x v="3284"/>
    <d v="2016-01-29T05:59:00"/>
  </r>
  <r>
    <n v="3285"/>
    <x v="3284"/>
    <s v="A new play by Matthew Gasda"/>
    <n v="4999"/>
    <n v="5604"/>
    <x v="0"/>
    <s v="US"/>
    <s v="USD"/>
    <x v="3277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s v="US"/>
    <s v="USD"/>
    <x v="3278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s v="CA"/>
    <s v="CAD"/>
    <x v="3279"/>
    <n v="1446573628"/>
    <b v="0"/>
    <n v="34"/>
    <b v="1"/>
    <s v="theater/plays"/>
    <n v="1"/>
    <n v="73.529411764705884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s v="GB"/>
    <s v="GBP"/>
    <x v="328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s v="GB"/>
    <s v="GBP"/>
    <x v="3281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s v="GB"/>
    <s v="GBP"/>
    <x v="3282"/>
    <n v="1486642891"/>
    <b v="0"/>
    <n v="72"/>
    <b v="1"/>
    <s v="theater/plays"/>
    <n v="1.212"/>
    <n v="33.666666666666664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s v="US"/>
    <s v="USD"/>
    <x v="3283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s v="GB"/>
    <s v="GBP"/>
    <x v="3284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s v="NZ"/>
    <s v="NZD"/>
    <x v="3285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s v="GB"/>
    <s v="GBP"/>
    <x v="3286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s v="GB"/>
    <s v="GBP"/>
    <x v="3287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s v="GB"/>
    <s v="GBP"/>
    <x v="3288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s v="GB"/>
    <s v="GBP"/>
    <x v="3289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s v="US"/>
    <s v="USD"/>
    <x v="329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s v="US"/>
    <s v="USD"/>
    <x v="3291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s v="US"/>
    <s v="USD"/>
    <x v="329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s v="US"/>
    <s v="USD"/>
    <x v="3293"/>
    <n v="1466185176"/>
    <b v="0"/>
    <n v="70"/>
    <b v="1"/>
    <s v="theater/plays"/>
    <n v="1.3346666666666667"/>
    <n v="57.2"/>
    <x v="1"/>
    <s v="plays"/>
    <x v="3301"/>
    <d v="2016-08-01T06:59:00"/>
  </r>
  <r>
    <n v="3302"/>
    <x v="3301"/>
    <s v="FilosofÃ­a de los anÃ³nimos"/>
    <n v="8400"/>
    <n v="8685"/>
    <x v="0"/>
    <s v="ES"/>
    <s v="EUR"/>
    <x v="3294"/>
    <n v="1478507176"/>
    <b v="0"/>
    <n v="50"/>
    <b v="1"/>
    <s v="theater/plays"/>
    <n v="1.0339285714285715"/>
    <n v="173.7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s v="US"/>
    <s v="USD"/>
    <x v="3295"/>
    <n v="1424533084"/>
    <b v="0"/>
    <n v="35"/>
    <b v="1"/>
    <s v="theater/plays"/>
    <n v="1.1588888888888889"/>
    <n v="59.6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s v="US"/>
    <s v="USD"/>
    <x v="3296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s v="US"/>
    <s v="USD"/>
    <x v="3297"/>
    <n v="1435782748"/>
    <b v="0"/>
    <n v="20"/>
    <b v="1"/>
    <s v="theater/plays"/>
    <n v="1.0202500000000001"/>
    <n v="204.05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s v="US"/>
    <s v="USD"/>
    <x v="3298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s v="US"/>
    <s v="USD"/>
    <x v="3299"/>
    <n v="1460683339"/>
    <b v="0"/>
    <n v="20"/>
    <b v="1"/>
    <s v="theater/plays"/>
    <n v="1.0668"/>
    <n v="53.339999999999996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s v="US"/>
    <s v="USD"/>
    <x v="3300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x v="3308"/>
    <s v="Two unlikely friends, a garage, tinned beans &amp; the end of the world."/>
    <n v="350"/>
    <n v="558"/>
    <x v="0"/>
    <s v="GB"/>
    <s v="GBP"/>
    <x v="3301"/>
    <n v="1473953778"/>
    <b v="0"/>
    <n v="31"/>
    <b v="1"/>
    <s v="theater/plays"/>
    <n v="1.5942857142857143"/>
    <n v="18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s v="US"/>
    <s v="USD"/>
    <x v="3302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s v="US"/>
    <s v="USD"/>
    <x v="3303"/>
    <n v="1442473210"/>
    <b v="0"/>
    <n v="45"/>
    <b v="1"/>
    <s v="theater/plays"/>
    <n v="1.0984"/>
    <n v="61.022222222222226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s v="US"/>
    <s v="USD"/>
    <x v="3304"/>
    <n v="1477077946"/>
    <b v="0"/>
    <n v="41"/>
    <b v="1"/>
    <s v="theater/plays"/>
    <n v="1.0004"/>
    <n v="61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s v="US"/>
    <s v="USD"/>
    <x v="3305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s v="GB"/>
    <s v="GBP"/>
    <x v="3306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s v="GB"/>
    <s v="GBP"/>
    <x v="3307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s v="US"/>
    <s v="USD"/>
    <x v="3308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s v="US"/>
    <s v="USD"/>
    <x v="3309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x v="3317"/>
    <s v="Help us strengthen and inspire disability arts in Atlantic Canada"/>
    <n v="2000"/>
    <n v="2512"/>
    <x v="0"/>
    <s v="CA"/>
    <s v="CAD"/>
    <x v="3310"/>
    <n v="1456902893"/>
    <b v="0"/>
    <n v="32"/>
    <b v="1"/>
    <s v="theater/plays"/>
    <n v="1.256"/>
    <n v="78.5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s v="GB"/>
    <s v="GBP"/>
    <x v="3311"/>
    <n v="1418824986"/>
    <b v="0"/>
    <n v="16"/>
    <b v="1"/>
    <s v="theater/plays"/>
    <n v="1.08"/>
    <n v="33.75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s v="US"/>
    <s v="USD"/>
    <x v="3312"/>
    <n v="1463965557"/>
    <b v="0"/>
    <n v="38"/>
    <b v="1"/>
    <s v="theater/plays"/>
    <n v="1.01"/>
    <n v="66.44736842105263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s v="US"/>
    <s v="USD"/>
    <x v="3313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s v="US"/>
    <s v="USD"/>
    <x v="3314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s v="GB"/>
    <s v="GBP"/>
    <x v="3315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s v="IE"/>
    <s v="EUR"/>
    <x v="3316"/>
    <n v="1463925590"/>
    <b v="0"/>
    <n v="10"/>
    <b v="1"/>
    <s v="theater/plays"/>
    <n v="1.0166666666666666"/>
    <n v="152.5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s v="GB"/>
    <s v="GBP"/>
    <x v="3317"/>
    <n v="1425235877"/>
    <b v="0"/>
    <n v="15"/>
    <b v="1"/>
    <s v="theater/plays"/>
    <n v="1.125"/>
    <n v="3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s v="US"/>
    <s v="USD"/>
    <x v="3318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s v="GB"/>
    <s v="GBP"/>
    <x v="3319"/>
    <n v="1460105966"/>
    <b v="0"/>
    <n v="33"/>
    <b v="1"/>
    <s v="theater/plays"/>
    <n v="1.0125"/>
    <n v="24.545454545454547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s v="US"/>
    <s v="USD"/>
    <x v="332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s v="GB"/>
    <s v="GBP"/>
    <x v="3321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s v="GB"/>
    <s v="GBP"/>
    <x v="3322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s v="US"/>
    <s v="USD"/>
    <x v="3323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s v="US"/>
    <s v="USD"/>
    <x v="3324"/>
    <n v="1403210330"/>
    <b v="0"/>
    <n v="83"/>
    <b v="1"/>
    <s v="theater/plays"/>
    <n v="1"/>
    <n v="72.289156626506028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s v="US"/>
    <s v="USD"/>
    <x v="3325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s v="US"/>
    <s v="USD"/>
    <x v="3326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s v="GB"/>
    <s v="GBP"/>
    <x v="3327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s v="GB"/>
    <s v="GBP"/>
    <x v="3328"/>
    <n v="1457429646"/>
    <b v="0"/>
    <n v="9"/>
    <b v="1"/>
    <s v="theater/plays"/>
    <n v="1"/>
    <n v="27.777777777777779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s v="GB"/>
    <s v="GBP"/>
    <x v="3329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s v="US"/>
    <s v="USD"/>
    <x v="3330"/>
    <n v="1486129680"/>
    <b v="0"/>
    <n v="112"/>
    <b v="1"/>
    <s v="theater/plays"/>
    <n v="1.0218"/>
    <n v="136.8482142857142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s v="US"/>
    <s v="USD"/>
    <x v="3331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s v="US"/>
    <s v="USD"/>
    <x v="3332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s v="GB"/>
    <s v="GBP"/>
    <x v="3333"/>
    <n v="1463771421"/>
    <b v="0"/>
    <n v="28"/>
    <b v="1"/>
    <s v="theater/plays"/>
    <n v="1"/>
    <n v="119.64285714285714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s v="US"/>
    <s v="USD"/>
    <x v="3334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s v="GB"/>
    <s v="GBP"/>
    <x v="3335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s v="US"/>
    <s v="USD"/>
    <x v="3336"/>
    <n v="1406782093"/>
    <b v="0"/>
    <n v="40"/>
    <b v="1"/>
    <s v="theater/plays"/>
    <n v="1.0144444444444445"/>
    <n v="114.125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s v="US"/>
    <s v="USD"/>
    <x v="3337"/>
    <n v="1424226768"/>
    <b v="0"/>
    <n v="13"/>
    <b v="1"/>
    <s v="theater/plays"/>
    <n v="1.3"/>
    <n v="50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s v="US"/>
    <s v="USD"/>
    <x v="3338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s v="GB"/>
    <s v="GBP"/>
    <x v="3339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s v="US"/>
    <s v="USD"/>
    <x v="33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s v="US"/>
    <s v="USD"/>
    <x v="3341"/>
    <n v="1463971172"/>
    <b v="0"/>
    <n v="14"/>
    <b v="1"/>
    <s v="theater/plays"/>
    <n v="1.534"/>
    <n v="109.57142857142857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s v="LU"/>
    <s v="EUR"/>
    <x v="3342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s v="GB"/>
    <s v="GBP"/>
    <x v="3343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s v="GB"/>
    <s v="GBP"/>
    <x v="3344"/>
    <n v="1462492178"/>
    <b v="0"/>
    <n v="70"/>
    <b v="1"/>
    <s v="theater/plays"/>
    <n v="1.0751999999999999"/>
    <n v="76.8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s v="GB"/>
    <s v="GBP"/>
    <x v="3345"/>
    <n v="1461061350"/>
    <b v="0"/>
    <n v="44"/>
    <b v="1"/>
    <s v="theater/plays"/>
    <n v="3.15"/>
    <n v="35.79545454545454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s v="US"/>
    <s v="USD"/>
    <x v="3346"/>
    <n v="1443029206"/>
    <b v="0"/>
    <n v="55"/>
    <b v="1"/>
    <s v="theater/plays"/>
    <n v="1.0193333333333334"/>
    <n v="55.6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s v="GB"/>
    <s v="GBP"/>
    <x v="3347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s v="GB"/>
    <s v="GBP"/>
    <x v="3348"/>
    <n v="1466019272"/>
    <b v="0"/>
    <n v="27"/>
    <b v="1"/>
    <s v="theater/plays"/>
    <n v="1.014"/>
    <n v="56.333333333333336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s v="GB"/>
    <s v="GBP"/>
    <x v="3349"/>
    <n v="1404295310"/>
    <b v="0"/>
    <n v="21"/>
    <b v="1"/>
    <s v="theater/plays"/>
    <n v="1.01"/>
    <n v="96.19047619047619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s v="US"/>
    <s v="USD"/>
    <x v="3350"/>
    <n v="1413790079"/>
    <b v="0"/>
    <n v="162"/>
    <b v="1"/>
    <s v="theater/plays"/>
    <n v="1.0299"/>
    <n v="63.574074074074076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s v="US"/>
    <s v="USD"/>
    <x v="3351"/>
    <n v="1484097734"/>
    <b v="0"/>
    <n v="23"/>
    <b v="1"/>
    <s v="theater/plays"/>
    <n v="1.0625"/>
    <n v="184.78260869565219"/>
    <x v="1"/>
    <s v="plays"/>
    <x v="3359"/>
    <d v="2017-02-25T01:22:14"/>
  </r>
  <r>
    <n v="3360"/>
    <x v="3358"/>
    <s v="World Premiere, an M1 Singapore Fringe Festival 2017 commission."/>
    <n v="9000"/>
    <n v="9124"/>
    <x v="0"/>
    <s v="SG"/>
    <s v="SGD"/>
    <x v="3352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s v="US"/>
    <s v="USD"/>
    <x v="3353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s v="US"/>
    <s v="USD"/>
    <x v="3354"/>
    <n v="1424484717"/>
    <b v="0"/>
    <n v="20"/>
    <b v="1"/>
    <s v="theater/plays"/>
    <n v="2.1800000000000002"/>
    <n v="54.5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s v="US"/>
    <s v="USD"/>
    <x v="3355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s v="GB"/>
    <s v="GBP"/>
    <x v="3266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s v="US"/>
    <s v="USD"/>
    <x v="3356"/>
    <n v="1447381592"/>
    <b v="0"/>
    <n v="3"/>
    <b v="1"/>
    <s v="theater/plays"/>
    <n v="1.04"/>
    <n v="866.66666666666663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s v="US"/>
    <s v="USD"/>
    <x v="3357"/>
    <n v="1428889037"/>
    <b v="0"/>
    <n v="18"/>
    <b v="1"/>
    <s v="theater/plays"/>
    <n v="2.21"/>
    <n v="61.388888888888886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s v="GB"/>
    <s v="GBP"/>
    <x v="3358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s v="US"/>
    <s v="USD"/>
    <x v="3359"/>
    <n v="1416977259"/>
    <b v="0"/>
    <n v="23"/>
    <b v="1"/>
    <s v="theater/plays"/>
    <n v="1.046"/>
    <n v="45.478260869565219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s v="IE"/>
    <s v="EUR"/>
    <x v="336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s v="US"/>
    <s v="USD"/>
    <x v="3361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s v="US"/>
    <s v="USD"/>
    <x v="3362"/>
    <n v="1446670765"/>
    <b v="0"/>
    <n v="9"/>
    <b v="1"/>
    <s v="theater/plays"/>
    <n v="1.385"/>
    <n v="30.777777777777779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s v="US"/>
    <s v="USD"/>
    <x v="2835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s v="GB"/>
    <s v="GBP"/>
    <x v="3363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s v="CA"/>
    <s v="CAD"/>
    <x v="3364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s v="GB"/>
    <s v="GBP"/>
    <x v="3365"/>
    <n v="1399387173"/>
    <b v="0"/>
    <n v="17"/>
    <b v="1"/>
    <s v="theater/plays"/>
    <n v="1"/>
    <n v="176.47058823529412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s v="US"/>
    <s v="USD"/>
    <x v="3366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s v="GB"/>
    <s v="GBP"/>
    <x v="3367"/>
    <n v="1424280899"/>
    <b v="0"/>
    <n v="77"/>
    <b v="1"/>
    <s v="theater/plays"/>
    <n v="1.0105"/>
    <n v="104.98701298701299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s v="GB"/>
    <s v="GBP"/>
    <x v="3368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s v="GB"/>
    <s v="GBP"/>
    <x v="3369"/>
    <n v="1439122800"/>
    <b v="0"/>
    <n v="38"/>
    <b v="1"/>
    <s v="theater/plays"/>
    <n v="1.0365"/>
    <n v="54.55263157894737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s v="US"/>
    <s v="USD"/>
    <x v="3370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s v="US"/>
    <s v="USD"/>
    <x v="3371"/>
    <n v="1423455983"/>
    <b v="0"/>
    <n v="48"/>
    <b v="1"/>
    <s v="theater/plays"/>
    <n v="1.0225"/>
    <n v="85.208333333333329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s v="GB"/>
    <s v="GBP"/>
    <x v="3372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s v="US"/>
    <s v="USD"/>
    <x v="3373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s v="US"/>
    <s v="USD"/>
    <x v="3374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s v="US"/>
    <s v="USD"/>
    <x v="3375"/>
    <n v="1415652552"/>
    <b v="0"/>
    <n v="15"/>
    <b v="1"/>
    <s v="theater/plays"/>
    <n v="1"/>
    <n v="133.33333333333334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s v="US"/>
    <s v="USD"/>
    <x v="3376"/>
    <n v="1415028506"/>
    <b v="0"/>
    <n v="41"/>
    <b v="1"/>
    <s v="theater/plays"/>
    <n v="1.05"/>
    <n v="51.219512195121951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s v="US"/>
    <s v="USD"/>
    <x v="3377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s v="GB"/>
    <s v="GBP"/>
    <x v="3378"/>
    <n v="1432033441"/>
    <b v="0"/>
    <n v="45"/>
    <b v="1"/>
    <s v="theater/plays"/>
    <n v="1.038"/>
    <n v="34.6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s v="US"/>
    <s v="USD"/>
    <x v="3379"/>
    <n v="1462368682"/>
    <b v="0"/>
    <n v="62"/>
    <b v="1"/>
    <s v="theater/plays"/>
    <n v="1.145"/>
    <n v="184.67741935483872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s v="US"/>
    <s v="USD"/>
    <x v="3380"/>
    <n v="1403721345"/>
    <b v="0"/>
    <n v="22"/>
    <b v="1"/>
    <s v="theater/plays"/>
    <n v="1.024"/>
    <n v="69.818181818181813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s v="US"/>
    <s v="USD"/>
    <x v="3381"/>
    <n v="1404997548"/>
    <b v="0"/>
    <n v="18"/>
    <b v="1"/>
    <s v="theater/plays"/>
    <n v="2.23"/>
    <n v="61.944444444444443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s v="GB"/>
    <s v="GBP"/>
    <x v="3382"/>
    <n v="1458245855"/>
    <b v="0"/>
    <n v="12"/>
    <b v="1"/>
    <s v="theater/plays"/>
    <n v="1"/>
    <n v="41.666666666666664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s v="US"/>
    <s v="USD"/>
    <x v="3383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s v="GB"/>
    <s v="GBP"/>
    <x v="3384"/>
    <n v="1403878645"/>
    <b v="0"/>
    <n v="27"/>
    <b v="1"/>
    <s v="theater/plays"/>
    <n v="1.4236363636363636"/>
    <n v="29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s v="GB"/>
    <s v="GBP"/>
    <x v="3385"/>
    <n v="1431795944"/>
    <b v="0"/>
    <n v="38"/>
    <b v="1"/>
    <s v="theater/plays"/>
    <n v="1.84"/>
    <n v="24.210526315789473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s v="US"/>
    <s v="USD"/>
    <x v="2806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s v="GB"/>
    <s v="GBP"/>
    <x v="3386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s v="US"/>
    <s v="USD"/>
    <x v="3387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s v="GB"/>
    <s v="GBP"/>
    <x v="3388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s v="US"/>
    <s v="USD"/>
    <x v="3389"/>
    <n v="1405378414"/>
    <b v="0"/>
    <n v="85"/>
    <b v="1"/>
    <s v="theater/plays"/>
    <n v="1.0041"/>
    <n v="118.12941176470588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s v="GB"/>
    <s v="GBP"/>
    <x v="3390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s v="US"/>
    <s v="USD"/>
    <x v="3391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s v="GB"/>
    <s v="GBP"/>
    <x v="3392"/>
    <n v="1432638324"/>
    <b v="0"/>
    <n v="17"/>
    <b v="1"/>
    <s v="theater/plays"/>
    <n v="1"/>
    <n v="117.6470588235294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s v="US"/>
    <s v="USD"/>
    <x v="3393"/>
    <n v="1432814702"/>
    <b v="0"/>
    <n v="3"/>
    <b v="1"/>
    <s v="theater/plays"/>
    <n v="1.22"/>
    <n v="203.33333333333334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s v="GB"/>
    <s v="GBP"/>
    <x v="3394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s v="US"/>
    <s v="USD"/>
    <x v="3395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s v="GB"/>
    <s v="GBP"/>
    <x v="3396"/>
    <n v="1402049289"/>
    <b v="0"/>
    <n v="67"/>
    <b v="1"/>
    <s v="theater/plays"/>
    <n v="1.071"/>
    <n v="31.970149253731343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s v="US"/>
    <s v="USD"/>
    <x v="3397"/>
    <n v="1403135304"/>
    <b v="0"/>
    <n v="18"/>
    <b v="1"/>
    <s v="theater/plays"/>
    <n v="2.11"/>
    <n v="58.611111111111114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s v="GB"/>
    <s v="GBP"/>
    <x v="3398"/>
    <n v="1466710358"/>
    <b v="0"/>
    <n v="21"/>
    <b v="1"/>
    <s v="theater/plays"/>
    <n v="1.236"/>
    <n v="29.42857142857142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s v="US"/>
    <s v="USD"/>
    <x v="3399"/>
    <n v="1462841990"/>
    <b v="0"/>
    <n v="40"/>
    <b v="1"/>
    <s v="theater/plays"/>
    <n v="1.085"/>
    <n v="81.375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s v="US"/>
    <s v="USD"/>
    <x v="3400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s v="GB"/>
    <s v="GBP"/>
    <x v="3401"/>
    <n v="1409266862"/>
    <b v="0"/>
    <n v="26"/>
    <b v="1"/>
    <s v="theater/plays"/>
    <n v="1"/>
    <n v="115.38461538461539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s v="US"/>
    <s v="USD"/>
    <x v="3402"/>
    <n v="1424280938"/>
    <b v="0"/>
    <n v="14"/>
    <b v="1"/>
    <s v="theater/plays"/>
    <n v="1.3"/>
    <n v="46.428571428571431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s v="US"/>
    <s v="USD"/>
    <x v="3403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s v="US"/>
    <s v="USD"/>
    <x v="3404"/>
    <n v="1459999656"/>
    <b v="0"/>
    <n v="9"/>
    <b v="1"/>
    <s v="theater/plays"/>
    <n v="1"/>
    <n v="22.22222222222222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s v="GB"/>
    <s v="GBP"/>
    <x v="3405"/>
    <n v="1427363645"/>
    <b v="0"/>
    <n v="30"/>
    <b v="1"/>
    <s v="theater/plays"/>
    <n v="1.196"/>
    <n v="159.46666666666667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s v="US"/>
    <s v="USD"/>
    <x v="3406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s v="US"/>
    <s v="USD"/>
    <x v="3407"/>
    <n v="1398283307"/>
    <b v="0"/>
    <n v="56"/>
    <b v="1"/>
    <s v="theater/plays"/>
    <n v="1.00875"/>
    <n v="72.05357142857143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s v="IE"/>
    <s v="EUR"/>
    <x v="3408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s v="GB"/>
    <s v="GBP"/>
    <x v="3409"/>
    <n v="1454638202"/>
    <b v="0"/>
    <n v="34"/>
    <b v="1"/>
    <s v="theater/plays"/>
    <n v="1.38"/>
    <n v="28.411764705882351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s v="US"/>
    <s v="USD"/>
    <x v="3410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s v="GB"/>
    <s v="GBP"/>
    <x v="2232"/>
    <n v="1447594176"/>
    <b v="0"/>
    <n v="46"/>
    <b v="1"/>
    <s v="theater/plays"/>
    <n v="1.091"/>
    <n v="71.152173913043484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s v="US"/>
    <s v="USD"/>
    <x v="3411"/>
    <n v="1427320341"/>
    <b v="0"/>
    <n v="10"/>
    <b v="1"/>
    <s v="theater/plays"/>
    <n v="1.4"/>
    <n v="3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s v="US"/>
    <s v="USD"/>
    <x v="3412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s v="US"/>
    <s v="USD"/>
    <x v="3413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s v="US"/>
    <s v="USD"/>
    <x v="3414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s v="GB"/>
    <s v="GBP"/>
    <x v="3415"/>
    <n v="1401722952"/>
    <b v="0"/>
    <n v="29"/>
    <b v="1"/>
    <s v="theater/plays"/>
    <n v="1"/>
    <n v="51.724137931034484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s v="GB"/>
    <s v="GBP"/>
    <x v="3416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s v="GB"/>
    <s v="GBP"/>
    <x v="3417"/>
    <n v="1476837061"/>
    <b v="0"/>
    <n v="12"/>
    <b v="1"/>
    <s v="theater/plays"/>
    <n v="1.3"/>
    <n v="16.25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s v="GB"/>
    <s v="GBP"/>
    <x v="3418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s v="US"/>
    <s v="USD"/>
    <x v="3419"/>
    <n v="1405791153"/>
    <b v="0"/>
    <n v="21"/>
    <b v="1"/>
    <s v="theater/plays"/>
    <n v="1"/>
    <n v="95.23809523809524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s v="US"/>
    <s v="USD"/>
    <x v="3420"/>
    <n v="1452520614"/>
    <b v="0"/>
    <n v="42"/>
    <b v="1"/>
    <s v="theater/plays"/>
    <n v="1.0965"/>
    <n v="52.214285714285715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s v="US"/>
    <s v="USD"/>
    <x v="3421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s v="US"/>
    <s v="USD"/>
    <x v="3422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s v="US"/>
    <s v="USD"/>
    <x v="3423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s v="US"/>
    <s v="USD"/>
    <x v="3424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s v="US"/>
    <s v="USD"/>
    <x v="3425"/>
    <n v="1437411820"/>
    <b v="0"/>
    <n v="36"/>
    <b v="1"/>
    <s v="theater/plays"/>
    <n v="1.01"/>
    <n v="84.166666666666671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s v="GB"/>
    <s v="GBP"/>
    <x v="3426"/>
    <n v="1428358567"/>
    <b v="0"/>
    <n v="14"/>
    <b v="1"/>
    <s v="theater/plays"/>
    <n v="1.042"/>
    <n v="186.07142857142858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s v="US"/>
    <s v="USD"/>
    <x v="3427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s v="US"/>
    <s v="USD"/>
    <x v="3428"/>
    <n v="1403146628"/>
    <b v="0"/>
    <n v="82"/>
    <b v="1"/>
    <s v="theater/plays"/>
    <n v="1.052184"/>
    <n v="64.157560975609755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s v="US"/>
    <s v="USD"/>
    <x v="3429"/>
    <n v="1445077121"/>
    <b v="0"/>
    <n v="43"/>
    <b v="1"/>
    <s v="theater/plays"/>
    <n v="1.026"/>
    <n v="59.65116279069767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s v="US"/>
    <s v="USD"/>
    <x v="3430"/>
    <n v="1430424672"/>
    <b v="0"/>
    <n v="8"/>
    <b v="1"/>
    <s v="theater/plays"/>
    <n v="1"/>
    <n v="31.25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s v="US"/>
    <s v="USD"/>
    <x v="3431"/>
    <n v="1407674146"/>
    <b v="0"/>
    <n v="45"/>
    <b v="1"/>
    <s v="theater/plays"/>
    <n v="1.855"/>
    <n v="41.222222222222221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s v="AU"/>
    <s v="AUD"/>
    <x v="3432"/>
    <n v="1464677986"/>
    <b v="0"/>
    <n v="20"/>
    <b v="1"/>
    <s v="theater/plays"/>
    <n v="2.89"/>
    <n v="43.3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s v="GB"/>
    <s v="GBP"/>
    <x v="3433"/>
    <n v="1443185036"/>
    <b v="0"/>
    <n v="31"/>
    <b v="1"/>
    <s v="theater/plays"/>
    <n v="1"/>
    <n v="64.516129032258064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s v="GB"/>
    <s v="GBP"/>
    <x v="3434"/>
    <n v="1421092725"/>
    <b v="0"/>
    <n v="25"/>
    <b v="1"/>
    <s v="theater/plays"/>
    <n v="1.0820000000000001"/>
    <n v="43.28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s v="US"/>
    <s v="USD"/>
    <x v="3435"/>
    <n v="1454448012"/>
    <b v="0"/>
    <n v="14"/>
    <b v="1"/>
    <s v="theater/plays"/>
    <n v="1.0780000000000001"/>
    <n v="77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s v="US"/>
    <s v="USD"/>
    <x v="3436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s v="US"/>
    <s v="USD"/>
    <x v="3437"/>
    <n v="1465607738"/>
    <b v="0"/>
    <n v="20"/>
    <b v="1"/>
    <s v="theater/plays"/>
    <n v="1.70625"/>
    <n v="68.25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s v="GB"/>
    <s v="GBP"/>
    <x v="3438"/>
    <n v="1422809671"/>
    <b v="0"/>
    <n v="39"/>
    <b v="1"/>
    <s v="theater/plays"/>
    <n v="1.52"/>
    <n v="19.487179487179485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s v="US"/>
    <s v="USD"/>
    <x v="3439"/>
    <n v="1427304127"/>
    <b v="0"/>
    <n v="16"/>
    <b v="1"/>
    <s v="theater/plays"/>
    <n v="1.0123076923076924"/>
    <n v="41.125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s v="US"/>
    <s v="USD"/>
    <x v="3440"/>
    <n v="1404141626"/>
    <b v="0"/>
    <n v="37"/>
    <b v="1"/>
    <s v="theater/plays"/>
    <n v="1.532"/>
    <n v="41.405405405405403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s v="GB"/>
    <s v="GBP"/>
    <x v="3441"/>
    <n v="1465946956"/>
    <b v="0"/>
    <n v="14"/>
    <b v="1"/>
    <s v="theater/plays"/>
    <n v="1.2833333333333334"/>
    <n v="27.5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s v="GB"/>
    <s v="GBP"/>
    <x v="3442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s v="US"/>
    <s v="USD"/>
    <x v="3443"/>
    <n v="1473789627"/>
    <b v="0"/>
    <n v="69"/>
    <b v="1"/>
    <s v="theater/plays"/>
    <n v="1.0065"/>
    <n v="145.86956521739131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s v="US"/>
    <s v="USD"/>
    <x v="3444"/>
    <n v="1404190567"/>
    <b v="0"/>
    <n v="16"/>
    <b v="1"/>
    <s v="theater/plays"/>
    <n v="1.913"/>
    <n v="358.6875"/>
    <x v="1"/>
    <s v="plays"/>
    <x v="3456"/>
    <d v="2014-08-01T06:59:00"/>
  </r>
  <r>
    <n v="3457"/>
    <x v="3455"/>
    <s v="Robots, Space Battles, Mystery, and Intrigue. Nothing is Impossible..."/>
    <n v="2000"/>
    <n v="2804"/>
    <x v="0"/>
    <s v="US"/>
    <s v="USD"/>
    <x v="3445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s v="US"/>
    <s v="USD"/>
    <x v="3446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s v="GB"/>
    <s v="GBP"/>
    <x v="3447"/>
    <n v="1461151860"/>
    <b v="0"/>
    <n v="36"/>
    <b v="1"/>
    <s v="theater/plays"/>
    <n v="1.262"/>
    <n v="17.527777777777779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s v="GB"/>
    <s v="GBP"/>
    <x v="3448"/>
    <n v="1406896752"/>
    <b v="0"/>
    <n v="19"/>
    <b v="1"/>
    <s v="theater/plays"/>
    <n v="1.9"/>
    <n v="50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s v="US"/>
    <s v="USD"/>
    <x v="3449"/>
    <n v="1475248279"/>
    <b v="0"/>
    <n v="12"/>
    <b v="1"/>
    <s v="theater/plays"/>
    <n v="1.39"/>
    <n v="57.916666666666664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s v="US"/>
    <s v="USD"/>
    <x v="3450"/>
    <n v="1435181628"/>
    <b v="0"/>
    <n v="17"/>
    <b v="1"/>
    <s v="theater/plays"/>
    <n v="2.02"/>
    <n v="29.705882352941178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s v="CA"/>
    <s v="CAD"/>
    <x v="3451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s v="US"/>
    <s v="USD"/>
    <x v="3452"/>
    <n v="1469329637"/>
    <b v="0"/>
    <n v="93"/>
    <b v="1"/>
    <s v="theater/plays"/>
    <n v="1.023236"/>
    <n v="55.012688172043013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s v="GB"/>
    <s v="GBP"/>
    <x v="3453"/>
    <n v="1436972472"/>
    <b v="0"/>
    <n v="36"/>
    <b v="1"/>
    <s v="theater/plays"/>
    <n v="1.03"/>
    <n v="57.222222222222221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s v="US"/>
    <s v="USD"/>
    <x v="3454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x v="3465"/>
    <s v="Venus in Fur, By David Ives."/>
    <n v="3000"/>
    <n v="3030"/>
    <x v="0"/>
    <s v="US"/>
    <s v="USD"/>
    <x v="3455"/>
    <n v="1424275632"/>
    <b v="0"/>
    <n v="47"/>
    <b v="1"/>
    <s v="theater/plays"/>
    <n v="1.01"/>
    <n v="64.468085106382972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s v="US"/>
    <s v="USD"/>
    <x v="3456"/>
    <n v="1471976529"/>
    <b v="0"/>
    <n v="17"/>
    <b v="1"/>
    <s v="theater/plays"/>
    <n v="1.2178"/>
    <n v="716.35294117647061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s v="US"/>
    <s v="USD"/>
    <x v="3457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s v="US"/>
    <s v="USD"/>
    <x v="3458"/>
    <n v="1465345902"/>
    <b v="0"/>
    <n v="9"/>
    <b v="1"/>
    <s v="theater/plays"/>
    <n v="1.5"/>
    <n v="41.666666666666664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s v="GB"/>
    <s v="GBP"/>
    <x v="3459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s v="US"/>
    <s v="USD"/>
    <x v="3460"/>
    <n v="1413432331"/>
    <b v="0"/>
    <n v="23"/>
    <b v="1"/>
    <s v="theater/plays"/>
    <n v="1.0205"/>
    <n v="88.739130434782609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s v="US"/>
    <s v="USD"/>
    <x v="3461"/>
    <n v="1425067296"/>
    <b v="0"/>
    <n v="33"/>
    <b v="1"/>
    <s v="theater/plays"/>
    <n v="1"/>
    <n v="148.4848484848485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s v="GB"/>
    <s v="GBP"/>
    <x v="3462"/>
    <n v="1466424131"/>
    <b v="0"/>
    <n v="39"/>
    <b v="1"/>
    <s v="theater/plays"/>
    <n v="1.01"/>
    <n v="51.794871794871796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s v="GB"/>
    <s v="GBP"/>
    <x v="3463"/>
    <n v="1412629704"/>
    <b v="0"/>
    <n v="17"/>
    <b v="1"/>
    <s v="theater/plays"/>
    <n v="1.1333333333333333"/>
    <n v="20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s v="US"/>
    <s v="USD"/>
    <x v="3464"/>
    <n v="1412836990"/>
    <b v="0"/>
    <n v="6"/>
    <b v="1"/>
    <s v="theater/plays"/>
    <n v="1.04"/>
    <n v="52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s v="US"/>
    <s v="USD"/>
    <x v="3465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s v="US"/>
    <s v="USD"/>
    <x v="3466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s v="GB"/>
    <s v="GBP"/>
    <x v="3467"/>
    <n v="1400790680"/>
    <b v="0"/>
    <n v="56"/>
    <b v="1"/>
    <s v="theater/plays"/>
    <n v="1.2786666666666666"/>
    <n v="34.25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s v="US"/>
    <s v="USD"/>
    <x v="3468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s v="AU"/>
    <s v="AUD"/>
    <x v="3469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s v="GB"/>
    <s v="GBP"/>
    <x v="3470"/>
    <n v="1402079466"/>
    <b v="0"/>
    <n v="80"/>
    <b v="1"/>
    <s v="theater/plays"/>
    <n v="1.3833333333333333"/>
    <n v="51.875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s v="US"/>
    <s v="USD"/>
    <x v="347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s v="US"/>
    <s v="USD"/>
    <x v="3472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s v="US"/>
    <s v="USD"/>
    <x v="3473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s v="US"/>
    <s v="USD"/>
    <x v="3474"/>
    <n v="1430600401"/>
    <b v="0"/>
    <n v="56"/>
    <b v="1"/>
    <s v="theater/plays"/>
    <n v="1.552"/>
    <n v="83.142857142857139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s v="GB"/>
    <s v="GBP"/>
    <x v="3475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s v="US"/>
    <s v="USD"/>
    <x v="3476"/>
    <n v="1427221560"/>
    <b v="0"/>
    <n v="29"/>
    <b v="1"/>
    <s v="theater/plays"/>
    <n v="1.212"/>
    <n v="125.37931034482759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s v="GB"/>
    <s v="GBP"/>
    <x v="3477"/>
    <n v="1398352531"/>
    <b v="0"/>
    <n v="72"/>
    <b v="1"/>
    <s v="theater/plays"/>
    <n v="1.127"/>
    <n v="78.263888888888886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s v="US"/>
    <s v="USD"/>
    <x v="3478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s v="US"/>
    <s v="USD"/>
    <x v="3479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s v="US"/>
    <s v="USD"/>
    <x v="3480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s v="US"/>
    <s v="USD"/>
    <x v="3481"/>
    <n v="1406580436"/>
    <b v="0"/>
    <n v="29"/>
    <b v="1"/>
    <s v="theater/plays"/>
    <n v="1"/>
    <n v="51.724137931034484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s v="US"/>
    <s v="USD"/>
    <x v="3482"/>
    <n v="1479186575"/>
    <b v="0"/>
    <n v="13"/>
    <b v="1"/>
    <s v="theater/plays"/>
    <n v="1"/>
    <n v="30.76923076923077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s v="CA"/>
    <s v="CAD"/>
    <x v="3483"/>
    <n v="1412360309"/>
    <b v="0"/>
    <n v="72"/>
    <b v="1"/>
    <s v="theater/plays"/>
    <n v="1.0686"/>
    <n v="74.208333333333329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s v="US"/>
    <s v="USD"/>
    <x v="3484"/>
    <n v="1470169166"/>
    <b v="0"/>
    <n v="78"/>
    <b v="1"/>
    <s v="theater/plays"/>
    <n v="1.244"/>
    <n v="47.846153846153847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s v="US"/>
    <s v="USD"/>
    <x v="3485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s v="CA"/>
    <s v="CAD"/>
    <x v="3486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s v="US"/>
    <s v="USD"/>
    <x v="3487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s v="US"/>
    <s v="USD"/>
    <x v="3488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s v="GB"/>
    <s v="GBP"/>
    <x v="3489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s v="US"/>
    <s v="USD"/>
    <x v="3490"/>
    <n v="1456862924"/>
    <b v="0"/>
    <n v="31"/>
    <b v="1"/>
    <s v="theater/plays"/>
    <n v="1.054"/>
    <n v="136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s v="GB"/>
    <s v="GBP"/>
    <x v="3491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s v="US"/>
    <s v="USD"/>
    <x v="3492"/>
    <n v="1445363891"/>
    <b v="0"/>
    <n v="8"/>
    <b v="1"/>
    <s v="theater/plays"/>
    <n v="1"/>
    <n v="125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s v="US"/>
    <s v="USD"/>
    <x v="3493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s v="US"/>
    <s v="USD"/>
    <x v="3494"/>
    <n v="1404927440"/>
    <b v="0"/>
    <n v="29"/>
    <b v="1"/>
    <s v="theater/plays"/>
    <n v="1.0149999999999999"/>
    <n v="105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s v="US"/>
    <s v="USD"/>
    <x v="3495"/>
    <n v="1462140537"/>
    <b v="0"/>
    <n v="72"/>
    <b v="1"/>
    <s v="theater/plays"/>
    <n v="1.044"/>
    <n v="14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s v="GB"/>
    <s v="GBP"/>
    <x v="3496"/>
    <n v="1460914253"/>
    <b v="0"/>
    <n v="15"/>
    <b v="1"/>
    <s v="theater/plays"/>
    <n v="1.8"/>
    <n v="12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s v="US"/>
    <s v="USD"/>
    <x v="3497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s v="US"/>
    <s v="USD"/>
    <x v="3498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s v="GB"/>
    <s v="GBP"/>
    <x v="3499"/>
    <n v="1413406695"/>
    <b v="0"/>
    <n v="19"/>
    <b v="1"/>
    <s v="theater/plays"/>
    <n v="1.012"/>
    <n v="79.89473684210526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s v="GB"/>
    <s v="GBP"/>
    <x v="3500"/>
    <n v="1424609592"/>
    <b v="0"/>
    <n v="17"/>
    <b v="1"/>
    <s v="theater/plays"/>
    <n v="1"/>
    <n v="58.823529411764703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s v="US"/>
    <s v="USD"/>
    <x v="3501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s v="US"/>
    <s v="USD"/>
    <x v="3502"/>
    <n v="1421439552"/>
    <b v="0"/>
    <n v="10"/>
    <b v="1"/>
    <s v="theater/plays"/>
    <n v="1.1000000000000001"/>
    <n v="55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s v="US"/>
    <s v="USD"/>
    <x v="3503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s v="US"/>
    <s v="USD"/>
    <x v="3504"/>
    <n v="1407197670"/>
    <b v="0"/>
    <n v="11"/>
    <b v="1"/>
    <s v="theater/plays"/>
    <n v="1"/>
    <n v="227.27272727272728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s v="GB"/>
    <s v="GBP"/>
    <x v="3505"/>
    <n v="1401910634"/>
    <b v="0"/>
    <n v="13"/>
    <b v="1"/>
    <s v="theater/plays"/>
    <n v="1"/>
    <n v="307.69230769230768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s v="US"/>
    <s v="USD"/>
    <x v="3506"/>
    <n v="1410461299"/>
    <b v="0"/>
    <n v="33"/>
    <b v="1"/>
    <s v="theater/plays"/>
    <n v="1.10046"/>
    <n v="50.020909090909093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s v="GB"/>
    <s v="GBP"/>
    <x v="3507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s v="GB"/>
    <s v="GBP"/>
    <x v="3508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s v="US"/>
    <s v="USD"/>
    <x v="3509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s v="GB"/>
    <s v="GBP"/>
    <x v="3510"/>
    <n v="1439924246"/>
    <b v="0"/>
    <n v="34"/>
    <b v="1"/>
    <s v="theater/plays"/>
    <n v="1"/>
    <n v="41.029411764705884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s v="GB"/>
    <s v="GBP"/>
    <x v="3511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s v="US"/>
    <s v="USD"/>
    <x v="3512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s v="US"/>
    <s v="USD"/>
    <x v="3453"/>
    <n v="1438188106"/>
    <b v="0"/>
    <n v="7"/>
    <b v="1"/>
    <s v="theater/plays"/>
    <n v="1.06"/>
    <n v="75.71428571428570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s v="US"/>
    <s v="USD"/>
    <x v="3513"/>
    <n v="1459411371"/>
    <b v="0"/>
    <n v="34"/>
    <b v="1"/>
    <s v="theater/plays"/>
    <n v="1.02"/>
    <n v="99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s v="US"/>
    <s v="USD"/>
    <x v="3514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s v="GB"/>
    <s v="GBP"/>
    <x v="3515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s v="US"/>
    <s v="USD"/>
    <x v="3516"/>
    <n v="1434997018"/>
    <b v="0"/>
    <n v="18"/>
    <b v="1"/>
    <s v="theater/plays"/>
    <n v="1.32"/>
    <n v="36.666666666666664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s v="GB"/>
    <s v="GBP"/>
    <x v="3517"/>
    <n v="1457881057"/>
    <b v="0"/>
    <n v="22"/>
    <b v="1"/>
    <s v="theater/plays"/>
    <n v="1"/>
    <n v="125"/>
    <x v="1"/>
    <s v="plays"/>
    <x v="3530"/>
    <d v="2016-04-10T20:00:00"/>
  </r>
  <r>
    <n v="3531"/>
    <x v="3529"/>
    <s v="A political comedy for a crazy election year"/>
    <n v="1000"/>
    <n v="1280"/>
    <x v="0"/>
    <s v="US"/>
    <s v="USD"/>
    <x v="3518"/>
    <n v="1464709334"/>
    <b v="0"/>
    <n v="26"/>
    <b v="1"/>
    <s v="theater/plays"/>
    <n v="1.28"/>
    <n v="49.230769230769234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s v="US"/>
    <s v="USD"/>
    <x v="3519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s v="US"/>
    <s v="USD"/>
    <x v="3520"/>
    <n v="1444673767"/>
    <b v="0"/>
    <n v="8"/>
    <b v="1"/>
    <s v="theater/plays"/>
    <n v="1.262"/>
    <n v="78.875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s v="US"/>
    <s v="USD"/>
    <x v="3521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s v="GB"/>
    <s v="GBP"/>
    <x v="1804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s v="GB"/>
    <s v="GBP"/>
    <x v="3522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s v="CA"/>
    <s v="CAD"/>
    <x v="3523"/>
    <n v="1413016216"/>
    <b v="0"/>
    <n v="28"/>
    <b v="1"/>
    <s v="theater/plays"/>
    <n v="1.8044444444444445"/>
    <n v="43.5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s v="GB"/>
    <s v="GBP"/>
    <x v="3524"/>
    <n v="1469009140"/>
    <b v="0"/>
    <n v="83"/>
    <b v="1"/>
    <s v="theater/plays"/>
    <n v="1.2845"/>
    <n v="30.95180722891566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s v="US"/>
    <s v="USD"/>
    <x v="3525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s v="GB"/>
    <s v="GBP"/>
    <x v="3526"/>
    <n v="1464307491"/>
    <b v="0"/>
    <n v="8"/>
    <b v="1"/>
    <s v="theater/plays"/>
    <n v="1.23"/>
    <n v="46.125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s v="GB"/>
    <s v="GBP"/>
    <x v="3527"/>
    <n v="1438882275"/>
    <b v="0"/>
    <n v="32"/>
    <b v="1"/>
    <s v="theater/plays"/>
    <n v="1.05"/>
    <n v="39.375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s v="US"/>
    <s v="USD"/>
    <x v="3528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s v="DE"/>
    <s v="EUR"/>
    <x v="352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s v="US"/>
    <s v="USD"/>
    <x v="3530"/>
    <n v="1423166257"/>
    <b v="0"/>
    <n v="24"/>
    <b v="1"/>
    <s v="theater/plays"/>
    <n v="1"/>
    <n v="104.16666666666667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s v="US"/>
    <s v="USD"/>
    <x v="3531"/>
    <n v="1426188159"/>
    <b v="0"/>
    <n v="8"/>
    <b v="1"/>
    <s v="theater/plays"/>
    <n v="1.004"/>
    <n v="31.375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s v="US"/>
    <s v="USD"/>
    <x v="3532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s v="US"/>
    <s v="USD"/>
    <x v="3533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s v="US"/>
    <s v="USD"/>
    <x v="3534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s v="GB"/>
    <s v="GBP"/>
    <x v="3535"/>
    <n v="1438939673"/>
    <b v="0"/>
    <n v="42"/>
    <b v="1"/>
    <s v="theater/plays"/>
    <n v="1.02"/>
    <n v="24.285714285714285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s v="GB"/>
    <s v="GBP"/>
    <x v="3536"/>
    <n v="1459632398"/>
    <b v="0"/>
    <n v="64"/>
    <b v="1"/>
    <s v="theater/plays"/>
    <n v="1.048"/>
    <n v="40.9375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s v="US"/>
    <s v="USD"/>
    <x v="3537"/>
    <n v="1398342170"/>
    <b v="0"/>
    <n v="25"/>
    <b v="1"/>
    <s v="theater/plays"/>
    <n v="1.0183333333333333"/>
    <n v="61.1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s v="GB"/>
    <s v="GBP"/>
    <x v="3538"/>
    <n v="1401372324"/>
    <b v="0"/>
    <n v="20"/>
    <b v="1"/>
    <s v="theater/plays"/>
    <n v="1"/>
    <n v="38.65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s v="US"/>
    <s v="USD"/>
    <x v="3539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s v="US"/>
    <s v="USD"/>
    <x v="354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s v="IT"/>
    <s v="EUR"/>
    <x v="3541"/>
    <n v="1476786994"/>
    <b v="0"/>
    <n v="14"/>
    <b v="1"/>
    <s v="theater/plays"/>
    <n v="1"/>
    <n v="171.42857142857142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s v="GB"/>
    <s v="GBP"/>
    <x v="3542"/>
    <n v="1403105724"/>
    <b v="0"/>
    <n v="20"/>
    <b v="1"/>
    <s v="theater/plays"/>
    <n v="1.0045454545454546"/>
    <n v="110.5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s v="US"/>
    <s v="USD"/>
    <x v="3543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s v="GB"/>
    <s v="GBP"/>
    <x v="3544"/>
    <n v="1431718575"/>
    <b v="0"/>
    <n v="22"/>
    <b v="1"/>
    <s v="theater/plays"/>
    <n v="1.44"/>
    <n v="22.90909090909091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s v="AU"/>
    <s v="AUD"/>
    <x v="3545"/>
    <n v="1436408308"/>
    <b v="0"/>
    <n v="24"/>
    <b v="1"/>
    <s v="theater/plays"/>
    <n v="1.0349999999999999"/>
    <n v="43.125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s v="CA"/>
    <s v="CAD"/>
    <x v="3546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s v="US"/>
    <s v="USD"/>
    <x v="3547"/>
    <n v="1437236378"/>
    <b v="0"/>
    <n v="54"/>
    <b v="1"/>
    <s v="theater/plays"/>
    <n v="1.024"/>
    <n v="47.407407407407405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s v="GB"/>
    <s v="GBP"/>
    <x v="3548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s v="GB"/>
    <s v="GBP"/>
    <x v="3549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s v="GB"/>
    <s v="GBP"/>
    <x v="355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s v="US"/>
    <s v="USD"/>
    <x v="3551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s v="GB"/>
    <s v="GBP"/>
    <x v="3552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s v="GB"/>
    <s v="GBP"/>
    <x v="3553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s v="US"/>
    <s v="USD"/>
    <x v="355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s v="US"/>
    <s v="USD"/>
    <x v="3555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s v="US"/>
    <s v="USD"/>
    <x v="3556"/>
    <n v="1417593483"/>
    <b v="0"/>
    <n v="26"/>
    <b v="1"/>
    <s v="theater/plays"/>
    <n v="1.1435"/>
    <n v="87.961538461538467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s v="GB"/>
    <s v="GBP"/>
    <x v="3557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s v="GB"/>
    <s v="GBP"/>
    <x v="3558"/>
    <n v="1432302082"/>
    <b v="0"/>
    <n v="9"/>
    <b v="1"/>
    <s v="theater/plays"/>
    <n v="1"/>
    <n v="55.555555555555557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s v="GB"/>
    <s v="GBP"/>
    <x v="3559"/>
    <n v="1412845246"/>
    <b v="0"/>
    <n v="78"/>
    <b v="1"/>
    <s v="theater/plays"/>
    <n v="1.028"/>
    <n v="39.53846153846154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s v="US"/>
    <s v="USD"/>
    <x v="3560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s v="US"/>
    <s v="USD"/>
    <x v="3561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s v="US"/>
    <s v="USD"/>
    <x v="3562"/>
    <n v="1475759454"/>
    <b v="0"/>
    <n v="5"/>
    <b v="1"/>
    <s v="theater/plays"/>
    <n v="1"/>
    <n v="20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s v="US"/>
    <s v="USD"/>
    <x v="3563"/>
    <n v="1427741583"/>
    <b v="0"/>
    <n v="27"/>
    <b v="1"/>
    <s v="theater/plays"/>
    <n v="1.3"/>
    <n v="28.88888888888888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s v="GB"/>
    <s v="GBP"/>
    <x v="3564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s v="GB"/>
    <s v="GBP"/>
    <x v="3565"/>
    <n v="1456856256"/>
    <b v="0"/>
    <n v="14"/>
    <b v="1"/>
    <s v="theater/plays"/>
    <n v="1"/>
    <n v="35.714285714285715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s v="US"/>
    <s v="USD"/>
    <x v="3566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s v="GB"/>
    <s v="GBP"/>
    <x v="3567"/>
    <n v="1405509510"/>
    <b v="0"/>
    <n v="45"/>
    <b v="1"/>
    <s v="theater/plays"/>
    <n v="1"/>
    <n v="33.333333333333336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s v="US"/>
    <s v="USD"/>
    <x v="3568"/>
    <n v="1458613082"/>
    <b v="0"/>
    <n v="49"/>
    <b v="1"/>
    <s v="theater/plays"/>
    <n v="2.87"/>
    <n v="58.571428571428569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s v="US"/>
    <s v="USD"/>
    <x v="3569"/>
    <n v="1455790405"/>
    <b v="0"/>
    <n v="24"/>
    <b v="1"/>
    <s v="theater/plays"/>
    <n v="1.085"/>
    <n v="135.625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s v="GB"/>
    <s v="GBP"/>
    <x v="3570"/>
    <n v="1434180944"/>
    <b v="0"/>
    <n v="112"/>
    <b v="1"/>
    <s v="theater/plays"/>
    <n v="1.155"/>
    <n v="30.9375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s v="US"/>
    <s v="USD"/>
    <x v="3571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x v="3584"/>
    <s v="See Theatre In A New Light"/>
    <n v="7500"/>
    <n v="8207"/>
    <x v="0"/>
    <s v="US"/>
    <s v="USD"/>
    <x v="3572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s v="GB"/>
    <s v="GBP"/>
    <x v="3573"/>
    <n v="1463144254"/>
    <b v="0"/>
    <n v="28"/>
    <b v="1"/>
    <s v="theater/plays"/>
    <n v="1.266"/>
    <n v="22.607142857142858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s v="GB"/>
    <s v="GBP"/>
    <x v="3574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s v="US"/>
    <s v="USD"/>
    <x v="3575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s v="GB"/>
    <s v="GBP"/>
    <x v="3576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s v="US"/>
    <s v="USD"/>
    <x v="3577"/>
    <n v="1419979544"/>
    <b v="0"/>
    <n v="18"/>
    <b v="1"/>
    <s v="theater/plays"/>
    <n v="1.75"/>
    <n v="68.055555555555557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s v="US"/>
    <s v="USD"/>
    <x v="3578"/>
    <n v="1418673307"/>
    <b v="0"/>
    <n v="35"/>
    <b v="1"/>
    <s v="theater/plays"/>
    <n v="1.2725"/>
    <n v="72.714285714285708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s v="US"/>
    <s v="USD"/>
    <x v="3579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s v="US"/>
    <s v="USD"/>
    <x v="3580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x v="3593"/>
    <s v="A new theatre company staging Will Eno's The Flu Season in Seattle"/>
    <n v="2600"/>
    <n v="3081"/>
    <x v="0"/>
    <s v="US"/>
    <s v="USD"/>
    <x v="3581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s v="CA"/>
    <s v="CAD"/>
    <x v="3582"/>
    <n v="1407258582"/>
    <b v="0"/>
    <n v="15"/>
    <b v="1"/>
    <s v="theater/plays"/>
    <n v="1.0772727272727274"/>
    <n v="79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s v="US"/>
    <s v="USD"/>
    <x v="3583"/>
    <n v="1455717790"/>
    <b v="0"/>
    <n v="33"/>
    <b v="1"/>
    <s v="theater/plays"/>
    <n v="1.026"/>
    <n v="77.727272727272734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s v="US"/>
    <s v="USD"/>
    <x v="3584"/>
    <n v="1408129822"/>
    <b v="0"/>
    <n v="27"/>
    <b v="1"/>
    <s v="theater/plays"/>
    <n v="1.101"/>
    <n v="40.777777777777779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s v="US"/>
    <s v="USD"/>
    <x v="3585"/>
    <n v="1438715077"/>
    <b v="0"/>
    <n v="17"/>
    <b v="1"/>
    <s v="theater/plays"/>
    <n v="2.02"/>
    <n v="59.411764705882355"/>
    <x v="1"/>
    <s v="plays"/>
    <x v="3599"/>
    <d v="2015-08-30T00:00:00"/>
  </r>
  <r>
    <n v="3600"/>
    <x v="3598"/>
    <s v="The First Play From The Man Who Brought You The Black James Bond!"/>
    <n v="10"/>
    <n v="13"/>
    <x v="0"/>
    <s v="US"/>
    <s v="USD"/>
    <x v="3586"/>
    <n v="1473970964"/>
    <b v="0"/>
    <n v="4"/>
    <b v="1"/>
    <s v="theater/plays"/>
    <n v="1.3"/>
    <n v="3.25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s v="GB"/>
    <s v="GBP"/>
    <x v="3587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s v="US"/>
    <s v="USD"/>
    <x v="3588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s v="US"/>
    <s v="USD"/>
    <x v="3589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s v="US"/>
    <s v="USD"/>
    <x v="359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s v="GB"/>
    <s v="GBP"/>
    <x v="3591"/>
    <n v="1452798126"/>
    <b v="0"/>
    <n v="15"/>
    <b v="1"/>
    <s v="theater/plays"/>
    <n v="1.84"/>
    <n v="30.66666666666666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s v="GB"/>
    <s v="GBP"/>
    <x v="3592"/>
    <n v="1468593057"/>
    <b v="0"/>
    <n v="64"/>
    <b v="1"/>
    <s v="theater/plays"/>
    <n v="1.3026666666666666"/>
    <n v="61.0625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s v="GB"/>
    <s v="GBP"/>
    <x v="3593"/>
    <n v="1448924882"/>
    <b v="0"/>
    <n v="20"/>
    <b v="1"/>
    <s v="theater/plays"/>
    <n v="1.0545454545454545"/>
    <n v="29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s v="GB"/>
    <s v="GBP"/>
    <x v="3594"/>
    <n v="1463418090"/>
    <b v="0"/>
    <n v="27"/>
    <b v="1"/>
    <s v="theater/plays"/>
    <n v="1"/>
    <n v="29.62962962962963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s v="GB"/>
    <s v="GBP"/>
    <x v="359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s v="GB"/>
    <s v="GBP"/>
    <x v="3596"/>
    <n v="1437214936"/>
    <b v="0"/>
    <n v="31"/>
    <b v="1"/>
    <s v="theater/plays"/>
    <n v="1.623"/>
    <n v="52.354838709677416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s v="GB"/>
    <s v="GBP"/>
    <x v="3597"/>
    <n v="1425891201"/>
    <b v="0"/>
    <n v="51"/>
    <b v="1"/>
    <s v="theater/plays"/>
    <n v="1.36"/>
    <n v="66.666666666666671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s v="CA"/>
    <s v="CAD"/>
    <x v="3598"/>
    <n v="1401470811"/>
    <b v="0"/>
    <n v="57"/>
    <b v="1"/>
    <s v="theater/plays"/>
    <n v="1.444"/>
    <n v="126.66666666666667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s v="US"/>
    <s v="USD"/>
    <x v="3599"/>
    <n v="1401372574"/>
    <b v="0"/>
    <n v="20"/>
    <b v="1"/>
    <s v="theater/plays"/>
    <n v="1"/>
    <n v="62.5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s v="US"/>
    <s v="USD"/>
    <x v="3600"/>
    <n v="1432083616"/>
    <b v="0"/>
    <n v="71"/>
    <b v="1"/>
    <s v="theater/plays"/>
    <n v="1.008"/>
    <n v="35.492957746478872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s v="GB"/>
    <s v="GBP"/>
    <x v="3601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s v="GB"/>
    <s v="GBP"/>
    <x v="3602"/>
    <n v="1424213264"/>
    <b v="0"/>
    <n v="45"/>
    <b v="1"/>
    <s v="theater/plays"/>
    <n v="1.248"/>
    <n v="69.333333333333329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s v="GB"/>
    <s v="GBP"/>
    <x v="3603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s v="GB"/>
    <s v="GBP"/>
    <x v="3604"/>
    <n v="1430751850"/>
    <b v="0"/>
    <n v="56"/>
    <b v="1"/>
    <s v="theater/plays"/>
    <n v="1.01"/>
    <n v="36.071428571428569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s v="US"/>
    <s v="USD"/>
    <x v="3605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s v="US"/>
    <s v="USD"/>
    <x v="3606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s v="US"/>
    <s v="USD"/>
    <x v="3607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s v="US"/>
    <s v="USD"/>
    <x v="3608"/>
    <n v="1409030371"/>
    <b v="0"/>
    <n v="21"/>
    <b v="1"/>
    <s v="theater/plays"/>
    <n v="1.00099"/>
    <n v="47.666190476190479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s v="US"/>
    <s v="USD"/>
    <x v="3609"/>
    <n v="1404841270"/>
    <b v="0"/>
    <n v="34"/>
    <b v="1"/>
    <s v="theater/plays"/>
    <n v="1.2"/>
    <n v="88.235294117647058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s v="US"/>
    <s v="USD"/>
    <x v="361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s v="GB"/>
    <s v="GBP"/>
    <x v="3611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s v="GB"/>
    <s v="GBP"/>
    <x v="3612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s v="US"/>
    <s v="USD"/>
    <x v="3613"/>
    <n v="1459446487"/>
    <b v="0"/>
    <n v="29"/>
    <b v="1"/>
    <s v="theater/plays"/>
    <n v="1"/>
    <n v="68.965517241379317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s v="US"/>
    <s v="USD"/>
    <x v="3614"/>
    <n v="1444852796"/>
    <b v="0"/>
    <n v="0"/>
    <b v="0"/>
    <s v="theater/musical"/>
    <n v="0"/>
    <e v="#DIV/0!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s v="US"/>
    <s v="USD"/>
    <x v="3615"/>
    <n v="1457403364"/>
    <b v="0"/>
    <n v="2"/>
    <b v="0"/>
    <s v="theater/musical"/>
    <n v="1.9999999999999999E-6"/>
    <n v="1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s v="GB"/>
    <s v="GBP"/>
    <x v="3616"/>
    <n v="1414700390"/>
    <b v="0"/>
    <n v="1"/>
    <b v="0"/>
    <s v="theater/musical"/>
    <n v="3.3333333333333332E-4"/>
    <n v="1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s v="US"/>
    <s v="USD"/>
    <x v="3617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s v="GB"/>
    <s v="GBP"/>
    <x v="3618"/>
    <n v="1415053749"/>
    <b v="0"/>
    <n v="1"/>
    <b v="0"/>
    <s v="theater/musical"/>
    <n v="0.2"/>
    <n v="100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s v="US"/>
    <s v="USD"/>
    <x v="3619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s v="CA"/>
    <s v="CAD"/>
    <x v="362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s v="US"/>
    <s v="USD"/>
    <x v="3621"/>
    <n v="1458594676"/>
    <b v="0"/>
    <n v="10"/>
    <b v="0"/>
    <s v="theater/musical"/>
    <n v="0.36457142857142855"/>
    <n v="127.6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s v="US"/>
    <s v="USD"/>
    <x v="3622"/>
    <n v="1439224829"/>
    <b v="0"/>
    <n v="0"/>
    <b v="0"/>
    <s v="theater/musical"/>
    <n v="0"/>
    <e v="#DIV/0!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s v="US"/>
    <s v="USD"/>
    <x v="3623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s v="CA"/>
    <s v="CAD"/>
    <x v="3624"/>
    <n v="1424275732"/>
    <b v="0"/>
    <n v="2"/>
    <b v="0"/>
    <s v="theater/musical"/>
    <n v="6.545454545454546E-2"/>
    <n v="108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s v="US"/>
    <s v="USD"/>
    <x v="3625"/>
    <n v="1470672906"/>
    <b v="0"/>
    <n v="1"/>
    <b v="0"/>
    <s v="theater/musical"/>
    <n v="4.0000000000000003E-5"/>
    <n v="1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s v="US"/>
    <s v="USD"/>
    <x v="3626"/>
    <n v="1428691530"/>
    <b v="0"/>
    <n v="3"/>
    <b v="0"/>
    <s v="theater/musical"/>
    <n v="5.5E-2"/>
    <n v="18.333333333333332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s v="US"/>
    <s v="USD"/>
    <x v="3627"/>
    <n v="1410966179"/>
    <b v="0"/>
    <n v="0"/>
    <b v="0"/>
    <s v="theater/musical"/>
    <n v="0"/>
    <e v="#DIV/0!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s v="DE"/>
    <s v="EUR"/>
    <x v="3628"/>
    <n v="1445369727"/>
    <b v="0"/>
    <n v="2"/>
    <b v="0"/>
    <s v="theater/musical"/>
    <n v="2.1428571428571429E-2"/>
    <n v="7.5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s v="US"/>
    <s v="USD"/>
    <x v="3629"/>
    <n v="1444274839"/>
    <b v="0"/>
    <n v="0"/>
    <b v="0"/>
    <s v="theater/musical"/>
    <n v="0"/>
    <e v="#DIV/0!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s v="US"/>
    <s v="USD"/>
    <x v="363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s v="CA"/>
    <s v="CAD"/>
    <x v="3631"/>
    <n v="1477178238"/>
    <b v="0"/>
    <n v="1"/>
    <b v="0"/>
    <s v="theater/musical"/>
    <n v="1E-3"/>
    <n v="1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s v="US"/>
    <s v="USD"/>
    <x v="3632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s v="GB"/>
    <s v="GBP"/>
    <x v="3633"/>
    <n v="1471370327"/>
    <b v="0"/>
    <n v="2"/>
    <b v="0"/>
    <s v="theater/musical"/>
    <n v="0.06"/>
    <n v="15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s v="US"/>
    <s v="USD"/>
    <x v="3634"/>
    <n v="1409900445"/>
    <b v="0"/>
    <n v="73"/>
    <b v="1"/>
    <s v="theater/plays"/>
    <n v="1.003825"/>
    <n v="550.04109589041093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s v="CA"/>
    <s v="CAD"/>
    <x v="3635"/>
    <n v="1400691994"/>
    <b v="0"/>
    <n v="8"/>
    <b v="1"/>
    <s v="theater/plays"/>
    <n v="1.04"/>
    <n v="97.5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s v="GB"/>
    <s v="GBP"/>
    <x v="3636"/>
    <n v="1452598184"/>
    <b v="0"/>
    <n v="17"/>
    <b v="1"/>
    <s v="theater/plays"/>
    <n v="1"/>
    <n v="29.41176470588235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s v="US"/>
    <s v="USD"/>
    <x v="3637"/>
    <n v="1404833442"/>
    <b v="0"/>
    <n v="9"/>
    <b v="1"/>
    <s v="theater/plays"/>
    <n v="1.04"/>
    <n v="57.777777777777779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s v="CA"/>
    <s v="CAD"/>
    <x v="3638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s v="GB"/>
    <s v="GBP"/>
    <x v="3639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s v="GB"/>
    <s v="GBP"/>
    <x v="3640"/>
    <n v="1457690386"/>
    <b v="0"/>
    <n v="38"/>
    <b v="1"/>
    <s v="theater/plays"/>
    <n v="1.744"/>
    <n v="68.84210526315789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s v="US"/>
    <s v="USD"/>
    <x v="3641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s v="CH"/>
    <s v="CHF"/>
    <x v="3642"/>
    <n v="1483393836"/>
    <b v="0"/>
    <n v="46"/>
    <b v="1"/>
    <s v="theater/plays"/>
    <n v="1.0582"/>
    <n v="115.02173913043478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s v="DK"/>
    <s v="DKK"/>
    <x v="3643"/>
    <n v="1462806419"/>
    <b v="0"/>
    <n v="20"/>
    <b v="1"/>
    <s v="theater/plays"/>
    <n v="1.1074999999999999"/>
    <n v="110.75"/>
    <x v="1"/>
    <s v="plays"/>
    <x v="3657"/>
    <d v="2016-06-01T21:42:00"/>
  </r>
  <r>
    <n v="3658"/>
    <x v="3654"/>
    <s v="Life is hard when your own imaginary friend can't make time for you."/>
    <n v="1500"/>
    <n v="1510"/>
    <x v="0"/>
    <s v="US"/>
    <s v="USD"/>
    <x v="3644"/>
    <n v="1400272580"/>
    <b v="0"/>
    <n v="20"/>
    <b v="1"/>
    <s v="theater/plays"/>
    <n v="1.0066666666666666"/>
    <n v="75.5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s v="US"/>
    <s v="USD"/>
    <x v="3645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s v="GB"/>
    <s v="GBP"/>
    <x v="3646"/>
    <n v="1417208925"/>
    <b v="0"/>
    <n v="22"/>
    <b v="1"/>
    <s v="theater/plays"/>
    <n v="1"/>
    <n v="11.363636363636363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s v="US"/>
    <s v="USD"/>
    <x v="3647"/>
    <n v="1458336672"/>
    <b v="0"/>
    <n v="36"/>
    <b v="1"/>
    <s v="theater/plays"/>
    <n v="1.1100000000000001"/>
    <n v="92.5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s v="CA"/>
    <s v="CAD"/>
    <x v="3648"/>
    <n v="1425187014"/>
    <b v="0"/>
    <n v="40"/>
    <b v="1"/>
    <s v="theater/plays"/>
    <n v="1.0142500000000001"/>
    <n v="202.85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s v="GB"/>
    <s v="GBP"/>
    <x v="3649"/>
    <n v="1477133430"/>
    <b v="0"/>
    <n v="9"/>
    <b v="1"/>
    <s v="theater/plays"/>
    <n v="1.04"/>
    <n v="26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s v="US"/>
    <s v="USD"/>
    <x v="3650"/>
    <n v="1464847089"/>
    <b v="0"/>
    <n v="19"/>
    <b v="1"/>
    <s v="theater/plays"/>
    <n v="1.09375"/>
    <n v="46.0526315789473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s v="FR"/>
    <s v="EUR"/>
    <x v="3651"/>
    <n v="1445109822"/>
    <b v="0"/>
    <n v="14"/>
    <b v="1"/>
    <s v="theater/plays"/>
    <n v="1.1516129032258065"/>
    <n v="51"/>
    <x v="1"/>
    <s v="plays"/>
    <x v="3665"/>
    <d v="2015-10-28T19:54:00"/>
  </r>
  <r>
    <n v="3666"/>
    <x v="3662"/>
    <s v="Artistic Internship @ Ojai Playwrights Conference"/>
    <n v="1200"/>
    <n v="1200"/>
    <x v="0"/>
    <s v="US"/>
    <s v="USD"/>
    <x v="3652"/>
    <n v="1404337382"/>
    <b v="0"/>
    <n v="38"/>
    <b v="1"/>
    <s v="theater/plays"/>
    <n v="1"/>
    <n v="31.57894736842105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s v="GB"/>
    <s v="GBP"/>
    <x v="3653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s v="US"/>
    <s v="USD"/>
    <x v="3654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s v="GB"/>
    <s v="GBP"/>
    <x v="3655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s v="GB"/>
    <s v="GBP"/>
    <x v="3656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s v="US"/>
    <s v="USD"/>
    <x v="3657"/>
    <n v="1404140667"/>
    <b v="0"/>
    <n v="40"/>
    <b v="1"/>
    <s v="theater/plays"/>
    <n v="1.0085714285714287"/>
    <n v="88.25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s v="GB"/>
    <s v="GBP"/>
    <x v="3658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s v="GB"/>
    <s v="GBP"/>
    <x v="3659"/>
    <n v="1412233497"/>
    <b v="0"/>
    <n v="114"/>
    <b v="1"/>
    <s v="theater/plays"/>
    <n v="1.13625"/>
    <n v="39.868421052631582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s v="DE"/>
    <s v="EUR"/>
    <x v="3660"/>
    <n v="1467752229"/>
    <b v="0"/>
    <n v="31"/>
    <b v="1"/>
    <s v="theater/plays"/>
    <n v="1"/>
    <n v="145.16129032258064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s v="GB"/>
    <s v="GBP"/>
    <x v="3661"/>
    <n v="1462285182"/>
    <b v="0"/>
    <n v="3"/>
    <b v="1"/>
    <s v="theater/plays"/>
    <n v="1.4"/>
    <n v="23.333333333333332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s v="US"/>
    <s v="USD"/>
    <x v="3662"/>
    <n v="1408995284"/>
    <b v="0"/>
    <n v="16"/>
    <b v="1"/>
    <s v="theater/plays"/>
    <n v="1.2875000000000001"/>
    <n v="64.375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s v="US"/>
    <s v="USD"/>
    <x v="3663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s v="GB"/>
    <s v="GBP"/>
    <x v="3664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s v="US"/>
    <s v="USD"/>
    <x v="3665"/>
    <n v="1401214581"/>
    <b v="0"/>
    <n v="30"/>
    <b v="1"/>
    <s v="theater/plays"/>
    <n v="1.101"/>
    <n v="73.40000000000000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s v="US"/>
    <s v="USD"/>
    <x v="3666"/>
    <n v="1473850434"/>
    <b v="0"/>
    <n v="34"/>
    <b v="1"/>
    <s v="theater/plays"/>
    <n v="1.1276666666666666"/>
    <n v="99.5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s v="US"/>
    <s v="USD"/>
    <x v="3667"/>
    <n v="1452008290"/>
    <b v="0"/>
    <n v="18"/>
    <b v="1"/>
    <s v="theater/plays"/>
    <n v="1.119"/>
    <n v="62.166666666666664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s v="US"/>
    <s v="USD"/>
    <x v="3668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s v="US"/>
    <s v="USD"/>
    <x v="3669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s v="US"/>
    <s v="USD"/>
    <x v="3670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s v="US"/>
    <s v="USD"/>
    <x v="3671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s v="US"/>
    <s v="USD"/>
    <x v="3672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s v="US"/>
    <s v="USD"/>
    <x v="3673"/>
    <n v="1401254055"/>
    <b v="0"/>
    <n v="25"/>
    <b v="1"/>
    <s v="theater/plays"/>
    <n v="1.0024500000000001"/>
    <n v="200.49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s v="GB"/>
    <s v="GBP"/>
    <x v="367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s v="US"/>
    <s v="USD"/>
    <x v="3675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s v="US"/>
    <s v="USD"/>
    <x v="3676"/>
    <n v="1414506083"/>
    <b v="0"/>
    <n v="31"/>
    <b v="1"/>
    <s v="theater/plays"/>
    <n v="1.2"/>
    <n v="58.064516129032256"/>
    <x v="1"/>
    <s v="plays"/>
    <x v="3690"/>
    <d v="2014-11-27T15:21:23"/>
  </r>
  <r>
    <n v="3691"/>
    <x v="3687"/>
    <s v="World Premiere of last play written by Amiri Baraka"/>
    <n v="40000"/>
    <n v="51184"/>
    <x v="0"/>
    <s v="US"/>
    <s v="USD"/>
    <x v="3677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x v="3688"/>
    <s v="Help us independently produce two great comedies by Christopher Durang."/>
    <n v="1000"/>
    <n v="1260"/>
    <x v="0"/>
    <s v="US"/>
    <s v="USD"/>
    <x v="3678"/>
    <n v="1410304179"/>
    <b v="0"/>
    <n v="17"/>
    <b v="1"/>
    <s v="theater/plays"/>
    <n v="1.26"/>
    <n v="74.117647058823536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s v="GB"/>
    <s v="GBP"/>
    <x v="3679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s v="US"/>
    <s v="USD"/>
    <x v="368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s v="US"/>
    <s v="USD"/>
    <x v="3681"/>
    <n v="1419281610"/>
    <b v="0"/>
    <n v="33"/>
    <b v="1"/>
    <s v="theater/plays"/>
    <n v="1.00125"/>
    <n v="121.36363636363636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s v="GB"/>
    <s v="GBP"/>
    <x v="3682"/>
    <n v="1418654916"/>
    <b v="0"/>
    <n v="78"/>
    <b v="1"/>
    <s v="theater/plays"/>
    <n v="1.55"/>
    <n v="39.743589743589745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s v="GB"/>
    <s v="GBP"/>
    <x v="3683"/>
    <n v="1461064248"/>
    <b v="0"/>
    <n v="30"/>
    <b v="1"/>
    <s v="theater/plays"/>
    <n v="1.08"/>
    <n v="72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s v="US"/>
    <s v="USD"/>
    <x v="3684"/>
    <n v="1454354487"/>
    <b v="0"/>
    <n v="136"/>
    <b v="1"/>
    <s v="theater/plays"/>
    <n v="1.1052"/>
    <n v="40.632352941176471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s v="US"/>
    <s v="USD"/>
    <x v="3685"/>
    <n v="1410791216"/>
    <b v="0"/>
    <n v="40"/>
    <b v="1"/>
    <s v="theater/plays"/>
    <n v="1.008"/>
    <n v="63"/>
    <x v="1"/>
    <s v="plays"/>
    <x v="3699"/>
    <d v="2014-10-15T14:26:56"/>
  </r>
  <r>
    <n v="3700"/>
    <x v="3696"/>
    <s v="Help me produce the play I have written for my senior project!"/>
    <n v="500"/>
    <n v="606"/>
    <x v="0"/>
    <s v="US"/>
    <s v="USD"/>
    <x v="3686"/>
    <n v="1409493800"/>
    <b v="0"/>
    <n v="18"/>
    <b v="1"/>
    <s v="theater/plays"/>
    <n v="1.212"/>
    <n v="33.666666666666664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s v="GB"/>
    <s v="GBP"/>
    <x v="3687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s v="GB"/>
    <s v="GBP"/>
    <x v="3688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s v="US"/>
    <s v="USD"/>
    <x v="3689"/>
    <n v="1467720388"/>
    <b v="0"/>
    <n v="30"/>
    <b v="1"/>
    <s v="theater/plays"/>
    <n v="1.2342857142857142"/>
    <n v="43.2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s v="GB"/>
    <s v="GBP"/>
    <x v="3690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s v="US"/>
    <s v="USD"/>
    <x v="3691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s v="US"/>
    <s v="USD"/>
    <x v="3692"/>
    <n v="1409262949"/>
    <b v="0"/>
    <n v="13"/>
    <b v="1"/>
    <s v="theater/plays"/>
    <n v="1.2133333333333334"/>
    <n v="140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s v="US"/>
    <s v="USD"/>
    <x v="3693"/>
    <n v="1467335378"/>
    <b v="0"/>
    <n v="23"/>
    <b v="1"/>
    <s v="theater/plays"/>
    <n v="1.86"/>
    <n v="80.869565217391298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s v="US"/>
    <s v="USD"/>
    <x v="3694"/>
    <n v="1403234686"/>
    <b v="0"/>
    <n v="39"/>
    <b v="1"/>
    <s v="theater/plays"/>
    <n v="3"/>
    <n v="53.846153846153847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s v="GB"/>
    <s v="GBP"/>
    <x v="3695"/>
    <n v="1401123546"/>
    <b v="0"/>
    <n v="35"/>
    <b v="1"/>
    <s v="theater/plays"/>
    <n v="1.0825"/>
    <n v="30.928571428571427"/>
    <x v="1"/>
    <s v="plays"/>
    <x v="3709"/>
    <d v="2014-06-25T16:59:06"/>
  </r>
  <r>
    <n v="3710"/>
    <x v="3706"/>
    <s v="A comedy about, life, death, men, women, and the power of a good Kegel."/>
    <n v="1300"/>
    <n v="1835"/>
    <x v="0"/>
    <s v="US"/>
    <s v="USD"/>
    <x v="3696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x v="3707"/>
    <s v="Two teachers and twenty kids bring one of Shakespeare's plays to life!"/>
    <n v="500"/>
    <n v="570"/>
    <x v="0"/>
    <s v="US"/>
    <s v="USD"/>
    <x v="3174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s v="US"/>
    <s v="USD"/>
    <x v="3697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s v="US"/>
    <s v="USD"/>
    <x v="3698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s v="US"/>
    <s v="USD"/>
    <x v="3699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s v="GB"/>
    <s v="GBP"/>
    <x v="370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s v="US"/>
    <s v="USD"/>
    <x v="3701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s v="GB"/>
    <s v="GBP"/>
    <x v="3702"/>
    <n v="1428526049"/>
    <b v="0"/>
    <n v="13"/>
    <b v="1"/>
    <s v="theater/plays"/>
    <n v="1.0075000000000001"/>
    <n v="310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s v="GB"/>
    <s v="GBP"/>
    <x v="3703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x v="3715"/>
    <s v="A new piece of physical theatre about love, regret and longing."/>
    <n v="200"/>
    <n v="420"/>
    <x v="0"/>
    <s v="GB"/>
    <s v="GBP"/>
    <x v="3704"/>
    <n v="1432402266"/>
    <b v="0"/>
    <n v="4"/>
    <b v="1"/>
    <s v="theater/plays"/>
    <n v="2.1"/>
    <n v="105"/>
    <x v="1"/>
    <s v="plays"/>
    <x v="3719"/>
    <d v="2015-06-22T17:31:06"/>
  </r>
  <r>
    <n v="3720"/>
    <x v="3716"/>
    <s v="Breaking the American Indian stereotype in the American Theatre."/>
    <n v="3300"/>
    <n v="3449"/>
    <x v="0"/>
    <s v="US"/>
    <s v="USD"/>
    <x v="3705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s v="US"/>
    <s v="USD"/>
    <x v="3706"/>
    <n v="1413412084"/>
    <b v="0"/>
    <n v="44"/>
    <b v="1"/>
    <s v="theater/plays"/>
    <n v="1.008"/>
    <n v="114.54545454545455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s v="CA"/>
    <s v="CAD"/>
    <x v="3707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x v="3719"/>
    <s v="Saltmine Theatre Company present Beauty and the Beast:"/>
    <n v="4500"/>
    <n v="4592"/>
    <x v="0"/>
    <s v="GB"/>
    <s v="GBP"/>
    <x v="3708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s v="GB"/>
    <s v="GBP"/>
    <x v="3709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s v="GB"/>
    <s v="GBP"/>
    <x v="3710"/>
    <n v="1454366467"/>
    <b v="0"/>
    <n v="15"/>
    <b v="1"/>
    <s v="theater/plays"/>
    <n v="1.27"/>
    <n v="25.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s v="US"/>
    <s v="USD"/>
    <x v="3711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s v="US"/>
    <s v="USD"/>
    <x v="3712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s v="US"/>
    <s v="USD"/>
    <x v="3713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s v="US"/>
    <s v="USD"/>
    <x v="3714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s v="US"/>
    <s v="USD"/>
    <x v="3715"/>
    <n v="1437236159"/>
    <b v="0"/>
    <n v="1"/>
    <b v="0"/>
    <s v="theater/plays"/>
    <n v="0.1"/>
    <n v="100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s v="US"/>
    <s v="USD"/>
    <x v="3716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s v="NL"/>
    <s v="EUR"/>
    <x v="3717"/>
    <n v="1416932133"/>
    <b v="0"/>
    <n v="4"/>
    <b v="0"/>
    <s v="theater/plays"/>
    <n v="0.15411764705882353"/>
    <n v="32.75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s v="US"/>
    <s v="USD"/>
    <x v="3718"/>
    <n v="1428539708"/>
    <b v="0"/>
    <n v="0"/>
    <b v="0"/>
    <s v="theater/plays"/>
    <n v="0"/>
    <e v="#DIV/0!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s v="US"/>
    <s v="USD"/>
    <x v="3719"/>
    <n v="1427405896"/>
    <b v="0"/>
    <n v="7"/>
    <b v="0"/>
    <s v="theater/plays"/>
    <n v="0.28466666666666668"/>
    <n v="61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s v="GB"/>
    <s v="GBP"/>
    <x v="3720"/>
    <n v="1430239089"/>
    <b v="0"/>
    <n v="2"/>
    <b v="0"/>
    <s v="theater/plays"/>
    <n v="0.13333333333333333"/>
    <n v="10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s v="GB"/>
    <s v="GBP"/>
    <x v="3721"/>
    <n v="1423847093"/>
    <b v="0"/>
    <n v="1"/>
    <b v="0"/>
    <s v="theater/plays"/>
    <n v="6.6666666666666671E-3"/>
    <n v="10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s v="US"/>
    <s v="USD"/>
    <x v="3722"/>
    <n v="1445358903"/>
    <b v="0"/>
    <n v="4"/>
    <b v="0"/>
    <s v="theater/plays"/>
    <n v="0.21428571428571427"/>
    <n v="37.5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s v="GB"/>
    <s v="GBP"/>
    <x v="3723"/>
    <n v="1403562705"/>
    <b v="0"/>
    <n v="6"/>
    <b v="0"/>
    <s v="theater/plays"/>
    <n v="0.18"/>
    <n v="45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s v="GB"/>
    <s v="GBP"/>
    <x v="3724"/>
    <n v="1467024468"/>
    <b v="0"/>
    <n v="8"/>
    <b v="0"/>
    <s v="theater/plays"/>
    <n v="0.20125000000000001"/>
    <n v="100.625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s v="US"/>
    <s v="USD"/>
    <x v="3725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s v="US"/>
    <s v="USD"/>
    <x v="3726"/>
    <n v="1447797950"/>
    <b v="0"/>
    <n v="0"/>
    <b v="0"/>
    <s v="theater/plays"/>
    <n v="0"/>
    <e v="#DIV/0!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s v="US"/>
    <s v="USD"/>
    <x v="3727"/>
    <n v="1407388144"/>
    <b v="0"/>
    <n v="4"/>
    <b v="0"/>
    <s v="theater/plays"/>
    <n v="0.02"/>
    <n v="25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s v="US"/>
    <s v="USD"/>
    <x v="3728"/>
    <n v="1401814964"/>
    <b v="0"/>
    <n v="0"/>
    <b v="0"/>
    <s v="theater/plays"/>
    <n v="0"/>
    <e v="#DIV/0!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s v="US"/>
    <s v="USD"/>
    <x v="3729"/>
    <n v="1401823952"/>
    <b v="0"/>
    <n v="0"/>
    <b v="0"/>
    <s v="theater/plays"/>
    <n v="0"/>
    <e v="#DIV/0!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s v="US"/>
    <s v="USD"/>
    <x v="3730"/>
    <n v="1405097102"/>
    <b v="0"/>
    <n v="1"/>
    <b v="0"/>
    <s v="theater/plays"/>
    <n v="0.1"/>
    <n v="10"/>
    <x v="1"/>
    <s v="plays"/>
    <x v="3745"/>
    <d v="2014-08-10T16:45:02"/>
  </r>
  <r>
    <n v="3746"/>
    <x v="3741"/>
    <s v="Generational curses CAN be broken...right?"/>
    <n v="8500"/>
    <n v="202"/>
    <x v="2"/>
    <s v="US"/>
    <s v="USD"/>
    <x v="3731"/>
    <n v="1473326439"/>
    <b v="0"/>
    <n v="1"/>
    <b v="0"/>
    <s v="theater/plays"/>
    <n v="2.3764705882352941E-2"/>
    <n v="202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s v="GB"/>
    <s v="GBP"/>
    <x v="3732"/>
    <n v="1433833896"/>
    <b v="0"/>
    <n v="1"/>
    <b v="0"/>
    <s v="theater/plays"/>
    <n v="0.01"/>
    <n v="25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s v="US"/>
    <s v="USD"/>
    <x v="3733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s v="US"/>
    <s v="USD"/>
    <x v="3734"/>
    <n v="1459220588"/>
    <b v="0"/>
    <n v="7"/>
    <b v="1"/>
    <s v="theater/musical"/>
    <n v="1.05"/>
    <n v="75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s v="US"/>
    <s v="USD"/>
    <x v="3735"/>
    <n v="1421105608"/>
    <b v="0"/>
    <n v="28"/>
    <b v="1"/>
    <s v="theater/musical"/>
    <n v="1.0044999999999999"/>
    <n v="215.25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s v="US"/>
    <s v="USD"/>
    <x v="3736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s v="GB"/>
    <s v="GBP"/>
    <x v="3737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s v="US"/>
    <s v="USD"/>
    <x v="3738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s v="US"/>
    <s v="USD"/>
    <x v="3739"/>
    <n v="1403125737"/>
    <b v="0"/>
    <n v="27"/>
    <b v="1"/>
    <s v="theater/musical"/>
    <n v="1.2"/>
    <n v="111.11111111111111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s v="GB"/>
    <s v="GBP"/>
    <x v="3740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s v="US"/>
    <s v="USD"/>
    <x v="3741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s v="US"/>
    <s v="USD"/>
    <x v="3742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x v="3753"/>
    <s v="LUIGI'S LADIES: an original one-woman musical comedy"/>
    <n v="1500"/>
    <n v="1535"/>
    <x v="0"/>
    <s v="US"/>
    <s v="USD"/>
    <x v="3743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s v="US"/>
    <s v="USD"/>
    <x v="3744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s v="US"/>
    <s v="USD"/>
    <x v="3745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s v="GB"/>
    <s v="GBP"/>
    <x v="3746"/>
    <n v="1434625937"/>
    <b v="0"/>
    <n v="3"/>
    <b v="1"/>
    <s v="theater/musical"/>
    <n v="1"/>
    <n v="166.66666666666666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s v="GB"/>
    <s v="GBP"/>
    <x v="3747"/>
    <n v="1436383889"/>
    <b v="0"/>
    <n v="28"/>
    <b v="1"/>
    <s v="theater/musical"/>
    <n v="1.0624"/>
    <n v="47.428571428571431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s v="US"/>
    <s v="USD"/>
    <x v="3748"/>
    <n v="1425319226"/>
    <b v="0"/>
    <n v="77"/>
    <b v="1"/>
    <s v="theater/musical"/>
    <n v="1"/>
    <n v="64.935064935064929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s v="US"/>
    <s v="USD"/>
    <x v="3749"/>
    <n v="1462824832"/>
    <b v="0"/>
    <n v="27"/>
    <b v="1"/>
    <s v="theater/musical"/>
    <n v="1"/>
    <n v="55.555555555555557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s v="US"/>
    <s v="USD"/>
    <x v="3750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s v="US"/>
    <s v="USD"/>
    <x v="3751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s v="US"/>
    <s v="USD"/>
    <x v="3566"/>
    <n v="1423960097"/>
    <b v="0"/>
    <n v="56"/>
    <b v="1"/>
    <s v="theater/musical"/>
    <n v="1.1675"/>
    <n v="41.69642857142856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s v="US"/>
    <s v="USD"/>
    <x v="3752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s v="US"/>
    <s v="USD"/>
    <x v="3753"/>
    <n v="1458138079"/>
    <b v="0"/>
    <n v="15"/>
    <b v="1"/>
    <s v="theater/musical"/>
    <n v="1"/>
    <n v="73.333333333333329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s v="GB"/>
    <s v="GBP"/>
    <x v="3754"/>
    <n v="1431642010"/>
    <b v="0"/>
    <n v="20"/>
    <b v="1"/>
    <s v="theater/musical"/>
    <n v="1"/>
    <n v="100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s v="US"/>
    <s v="USD"/>
    <x v="3755"/>
    <n v="1462307652"/>
    <b v="0"/>
    <n v="38"/>
    <b v="1"/>
    <s v="theater/musical"/>
    <n v="1.46"/>
    <n v="38.421052631578945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s v="US"/>
    <s v="USD"/>
    <x v="3756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s v="US"/>
    <s v="USD"/>
    <x v="3757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s v="CA"/>
    <s v="CAD"/>
    <x v="3758"/>
    <n v="1427223655"/>
    <b v="0"/>
    <n v="25"/>
    <b v="1"/>
    <s v="theater/musical"/>
    <n v="1"/>
    <n v="100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s v="US"/>
    <s v="USD"/>
    <x v="3759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s v="US"/>
    <s v="USD"/>
    <x v="376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s v="US"/>
    <s v="USD"/>
    <x v="3761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s v="US"/>
    <s v="USD"/>
    <x v="3762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x v="3774"/>
    <s v="A fresh, re-telling of the Jesus story for a new generation."/>
    <n v="15000"/>
    <n v="15597"/>
    <x v="0"/>
    <s v="US"/>
    <s v="USD"/>
    <x v="3763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s v="US"/>
    <s v="USD"/>
    <x v="3764"/>
    <n v="1433999785"/>
    <b v="0"/>
    <n v="30"/>
    <b v="1"/>
    <s v="theater/musical"/>
    <n v="1.2"/>
    <n v="100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s v="US"/>
    <s v="USD"/>
    <x v="376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s v="GB"/>
    <s v="GBP"/>
    <x v="3766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s v="US"/>
    <s v="USD"/>
    <x v="3767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s v="CA"/>
    <s v="CAD"/>
    <x v="3768"/>
    <n v="1465601532"/>
    <b v="0"/>
    <n v="10"/>
    <b v="1"/>
    <s v="theater/musical"/>
    <n v="1.1499999999999999"/>
    <n v="11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s v="GB"/>
    <s v="GBP"/>
    <x v="3769"/>
    <n v="1467040769"/>
    <b v="0"/>
    <n v="30"/>
    <b v="1"/>
    <s v="theater/musical"/>
    <n v="1.5075000000000001"/>
    <n v="100.5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s v="US"/>
    <s v="USD"/>
    <x v="3770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s v="US"/>
    <s v="USD"/>
    <x v="3514"/>
    <n v="1434113406"/>
    <b v="0"/>
    <n v="10"/>
    <b v="1"/>
    <s v="theater/musical"/>
    <n v="1.0028571428571429"/>
    <n v="35.1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s v="US"/>
    <s v="USD"/>
    <x v="3771"/>
    <n v="1448469719"/>
    <b v="0"/>
    <n v="1"/>
    <b v="0"/>
    <s v="theater/musical"/>
    <n v="6.6666666666666671E-3"/>
    <n v="500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s v="GB"/>
    <s v="GBP"/>
    <x v="3772"/>
    <n v="1431630618"/>
    <b v="0"/>
    <n v="4"/>
    <b v="0"/>
    <s v="theater/musical"/>
    <n v="3.267605633802817E-2"/>
    <n v="29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s v="US"/>
    <s v="USD"/>
    <x v="3773"/>
    <n v="1477238423"/>
    <b v="0"/>
    <n v="0"/>
    <b v="0"/>
    <s v="theater/musical"/>
    <n v="0"/>
    <e v="#DIV/0!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s v="US"/>
    <s v="USD"/>
    <x v="3774"/>
    <n v="1399480592"/>
    <b v="0"/>
    <n v="0"/>
    <b v="0"/>
    <s v="theater/musical"/>
    <n v="0"/>
    <e v="#DIV/0!"/>
    <x v="1"/>
    <s v="musical"/>
    <x v="3791"/>
    <d v="2014-07-06T16:36:32"/>
  </r>
  <r>
    <n v="3792"/>
    <x v="3787"/>
    <s v="A cultural and historic journey through Puerto Rico's music and dance!"/>
    <n v="12500"/>
    <n v="35"/>
    <x v="2"/>
    <s v="US"/>
    <s v="USD"/>
    <x v="3775"/>
    <n v="1434365022"/>
    <b v="0"/>
    <n v="2"/>
    <b v="0"/>
    <s v="theater/musical"/>
    <n v="2.8E-3"/>
    <n v="17.5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s v="US"/>
    <s v="USD"/>
    <x v="3776"/>
    <n v="1416954729"/>
    <b v="0"/>
    <n v="24"/>
    <b v="0"/>
    <s v="theater/musical"/>
    <n v="0.59657142857142853"/>
    <n v="174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s v="GB"/>
    <s v="GBP"/>
    <x v="3777"/>
    <n v="1431093354"/>
    <b v="0"/>
    <n v="1"/>
    <b v="0"/>
    <s v="theater/musical"/>
    <n v="0.01"/>
    <n v="5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s v="GB"/>
    <s v="GBP"/>
    <x v="3778"/>
    <n v="1437042490"/>
    <b v="0"/>
    <n v="2"/>
    <b v="0"/>
    <s v="theater/musical"/>
    <n v="1.6666666666666666E-2"/>
    <n v="5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s v="US"/>
    <s v="USD"/>
    <x v="3779"/>
    <n v="1479170556"/>
    <b v="0"/>
    <n v="1"/>
    <b v="0"/>
    <s v="theater/musical"/>
    <n v="4.4444444444444447E-5"/>
    <n v="1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s v="US"/>
    <s v="USD"/>
    <x v="3780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s v="US"/>
    <s v="USD"/>
    <x v="3781"/>
    <n v="1405099248"/>
    <b v="0"/>
    <n v="5"/>
    <b v="0"/>
    <s v="theater/musical"/>
    <n v="1.4642857142857143E-2"/>
    <n v="20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s v="US"/>
    <s v="USD"/>
    <x v="3782"/>
    <n v="1455142843"/>
    <b v="0"/>
    <n v="4"/>
    <b v="0"/>
    <s v="theater/musical"/>
    <n v="4.02E-2"/>
    <n v="100.5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s v="US"/>
    <s v="USD"/>
    <x v="3783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s v="US"/>
    <s v="USD"/>
    <x v="3784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s v="US"/>
    <s v="USD"/>
    <x v="3785"/>
    <n v="1442890906"/>
    <b v="0"/>
    <n v="0"/>
    <b v="0"/>
    <s v="theater/musical"/>
    <n v="0"/>
    <e v="#DIV/0!"/>
    <x v="1"/>
    <s v="musical"/>
    <x v="3802"/>
    <d v="2015-10-22T03:01:46"/>
  </r>
  <r>
    <n v="3803"/>
    <x v="3798"/>
    <s v="A fully orchestrated concept album of Benjamin Button the Musical!"/>
    <n v="12000"/>
    <n v="2358"/>
    <x v="2"/>
    <s v="US"/>
    <s v="USD"/>
    <x v="3786"/>
    <n v="1454541568"/>
    <b v="0"/>
    <n v="40"/>
    <b v="0"/>
    <s v="theater/musical"/>
    <n v="0.19650000000000001"/>
    <n v="58.95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s v="US"/>
    <s v="USD"/>
    <x v="3787"/>
    <n v="1465172024"/>
    <b v="0"/>
    <n v="0"/>
    <b v="0"/>
    <s v="theater/musical"/>
    <n v="0"/>
    <e v="#DIV/0!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s v="US"/>
    <s v="USD"/>
    <x v="3788"/>
    <n v="1406668640"/>
    <b v="0"/>
    <n v="2"/>
    <b v="0"/>
    <s v="theater/musical"/>
    <n v="2.0000000000000002E-5"/>
    <n v="1.5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s v="AU"/>
    <s v="AUD"/>
    <x v="3789"/>
    <n v="1402294381"/>
    <b v="0"/>
    <n v="1"/>
    <b v="0"/>
    <s v="theater/musical"/>
    <n v="6.6666666666666664E-4"/>
    <n v="5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s v="US"/>
    <s v="USD"/>
    <x v="3790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s v="GB"/>
    <s v="GBP"/>
    <x v="3791"/>
    <n v="1424775219"/>
    <b v="0"/>
    <n v="24"/>
    <b v="1"/>
    <s v="theater/plays"/>
    <n v="1"/>
    <n v="41.666666666666664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s v="GB"/>
    <s v="GBP"/>
    <x v="3792"/>
    <n v="1402403907"/>
    <b v="0"/>
    <n v="38"/>
    <b v="1"/>
    <s v="theater/plays"/>
    <n v="1.0125"/>
    <n v="53.289473684210527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s v="US"/>
    <s v="USD"/>
    <x v="3793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s v="GB"/>
    <s v="GBP"/>
    <x v="3794"/>
    <n v="1461769373"/>
    <b v="0"/>
    <n v="19"/>
    <b v="1"/>
    <s v="theater/plays"/>
    <n v="3.3"/>
    <n v="43.421052631578945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s v="CA"/>
    <s v="CAD"/>
    <x v="2551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s v="US"/>
    <s v="USD"/>
    <x v="3795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s v="US"/>
    <s v="USD"/>
    <x v="3532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x v="3810"/>
    <s v="Come and help us make the Canterbury Shakespeare Festival a reality"/>
    <n v="1000"/>
    <n v="1000.01"/>
    <x v="0"/>
    <s v="GB"/>
    <s v="GBP"/>
    <x v="3796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s v="US"/>
    <s v="USD"/>
    <x v="3797"/>
    <n v="1403022823"/>
    <b v="0"/>
    <n v="37"/>
    <b v="1"/>
    <s v="theater/plays"/>
    <n v="1.19238"/>
    <n v="48.339729729729726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s v="US"/>
    <s v="USD"/>
    <x v="3798"/>
    <n v="1444236216"/>
    <b v="0"/>
    <n v="20"/>
    <b v="1"/>
    <s v="theater/plays"/>
    <n v="1.0725"/>
    <n v="107.2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s v="US"/>
    <s v="USD"/>
    <x v="3799"/>
    <n v="1423599182"/>
    <b v="0"/>
    <n v="10"/>
    <b v="1"/>
    <s v="theater/plays"/>
    <n v="2.2799999999999998"/>
    <n v="57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s v="US"/>
    <s v="USD"/>
    <x v="380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s v="GB"/>
    <s v="GBP"/>
    <x v="3801"/>
    <n v="1433518717"/>
    <b v="0"/>
    <n v="20"/>
    <b v="1"/>
    <s v="theater/plays"/>
    <n v="1.4333333333333333"/>
    <n v="21.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s v="US"/>
    <s v="USD"/>
    <x v="3802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s v="DE"/>
    <s v="EUR"/>
    <x v="3803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s v="US"/>
    <s v="USD"/>
    <x v="3804"/>
    <n v="1434405044"/>
    <b v="0"/>
    <n v="41"/>
    <b v="1"/>
    <s v="theater/plays"/>
    <n v="1.06"/>
    <n v="64.634146341463421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s v="GB"/>
    <s v="GBP"/>
    <x v="3805"/>
    <n v="1469026903"/>
    <b v="0"/>
    <n v="7"/>
    <b v="1"/>
    <s v="theater/plays"/>
    <n v="1.08"/>
    <n v="38.571428571428569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s v="US"/>
    <s v="USD"/>
    <x v="3806"/>
    <n v="1432690814"/>
    <b v="0"/>
    <n v="49"/>
    <b v="1"/>
    <s v="theater/plays"/>
    <n v="1.0542"/>
    <n v="107.57142857142857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s v="GB"/>
    <s v="GBP"/>
    <x v="3807"/>
    <n v="1428401394"/>
    <b v="0"/>
    <n v="26"/>
    <b v="1"/>
    <s v="theater/plays"/>
    <n v="1.1916666666666667"/>
    <n v="27.5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s v="GB"/>
    <s v="GBP"/>
    <x v="3808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s v="US"/>
    <s v="USD"/>
    <x v="3809"/>
    <n v="1414845587"/>
    <b v="0"/>
    <n v="28"/>
    <b v="1"/>
    <s v="theater/plays"/>
    <n v="1"/>
    <n v="178.57142857142858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s v="US"/>
    <s v="USD"/>
    <x v="3810"/>
    <n v="1470948371"/>
    <b v="0"/>
    <n v="8"/>
    <b v="1"/>
    <s v="theater/plays"/>
    <n v="1.002"/>
    <n v="62.625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s v="US"/>
    <s v="USD"/>
    <x v="3811"/>
    <n v="1463161611"/>
    <b v="0"/>
    <n v="3"/>
    <b v="1"/>
    <s v="theater/plays"/>
    <n v="2.25"/>
    <n v="75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s v="US"/>
    <s v="USD"/>
    <x v="3812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s v="US"/>
    <s v="USD"/>
    <x v="3813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s v="CA"/>
    <s v="CAD"/>
    <x v="3814"/>
    <n v="1416516972"/>
    <b v="0"/>
    <n v="20"/>
    <b v="1"/>
    <s v="theater/plays"/>
    <n v="1.1666666666666667"/>
    <n v="70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s v="GB"/>
    <s v="GBP"/>
    <x v="3815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s v="GB"/>
    <s v="GBP"/>
    <x v="3816"/>
    <n v="1459463808"/>
    <b v="0"/>
    <n v="8"/>
    <b v="1"/>
    <s v="theater/plays"/>
    <n v="1.6"/>
    <n v="40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s v="US"/>
    <s v="USD"/>
    <x v="3817"/>
    <n v="1467497652"/>
    <b v="0"/>
    <n v="14"/>
    <b v="1"/>
    <s v="theater/plays"/>
    <n v="1.125"/>
    <n v="64.285714285714292"/>
    <x v="1"/>
    <s v="plays"/>
    <x v="3836"/>
    <d v="2016-08-03T04:09:00"/>
  </r>
  <r>
    <n v="3837"/>
    <x v="3832"/>
    <s v="A high-flying French farce with the thrust of a well-tuned jet engine"/>
    <n v="2000"/>
    <n v="2042"/>
    <x v="0"/>
    <s v="GB"/>
    <s v="GBP"/>
    <x v="381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s v="SE"/>
    <s v="SEK"/>
    <x v="3819"/>
    <n v="1429722209"/>
    <b v="0"/>
    <n v="100"/>
    <b v="1"/>
    <s v="theater/plays"/>
    <n v="1.00824"/>
    <n v="1008.24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s v="US"/>
    <s v="USD"/>
    <x v="3820"/>
    <n v="1433042724"/>
    <b v="0"/>
    <n v="32"/>
    <b v="1"/>
    <s v="theater/plays"/>
    <n v="1.0125"/>
    <n v="63.28125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s v="GB"/>
    <s v="GBP"/>
    <x v="3821"/>
    <n v="1457023829"/>
    <b v="0"/>
    <n v="3"/>
    <b v="1"/>
    <s v="theater/plays"/>
    <n v="65"/>
    <n v="21.666666666666668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s v="US"/>
    <s v="USD"/>
    <x v="3822"/>
    <n v="1400698287"/>
    <b v="1"/>
    <n v="34"/>
    <b v="0"/>
    <s v="theater/plays"/>
    <n v="8.72E-2"/>
    <n v="25.647058823529413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s v="GB"/>
    <s v="GBP"/>
    <x v="3823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s v="US"/>
    <s v="USD"/>
    <x v="382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s v="US"/>
    <s v="USD"/>
    <x v="3825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s v="US"/>
    <s v="USD"/>
    <x v="3826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s v="US"/>
    <s v="USD"/>
    <x v="3827"/>
    <n v="1409721542"/>
    <b v="1"/>
    <n v="8"/>
    <b v="0"/>
    <s v="theater/plays"/>
    <n v="2.7E-2"/>
    <n v="23.625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s v="US"/>
    <s v="USD"/>
    <x v="3828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s v="US"/>
    <s v="USD"/>
    <x v="382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s v="DE"/>
    <s v="EUR"/>
    <x v="3830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s v="US"/>
    <s v="USD"/>
    <x v="3831"/>
    <n v="1417489143"/>
    <b v="1"/>
    <n v="4"/>
    <b v="0"/>
    <s v="theater/plays"/>
    <n v="3.7999999999999999E-2"/>
    <n v="9.5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s v="GB"/>
    <s v="GBP"/>
    <x v="3832"/>
    <n v="1434537179"/>
    <b v="1"/>
    <n v="24"/>
    <b v="0"/>
    <s v="theater/plays"/>
    <n v="0.34079999999999999"/>
    <n v="35.5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s v="US"/>
    <s v="USD"/>
    <x v="3833"/>
    <n v="1425270876"/>
    <b v="0"/>
    <n v="2"/>
    <b v="0"/>
    <s v="theater/plays"/>
    <n v="2E-3"/>
    <n v="10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s v="US"/>
    <s v="USD"/>
    <x v="3834"/>
    <n v="1406578178"/>
    <b v="0"/>
    <n v="2"/>
    <b v="0"/>
    <s v="theater/plays"/>
    <n v="2.5999999999999998E-4"/>
    <n v="13"/>
    <x v="1"/>
    <s v="plays"/>
    <x v="3853"/>
    <d v="2014-09-01T20:09:38"/>
  </r>
  <r>
    <n v="3854"/>
    <x v="3849"/>
    <s v="A play dedicated to the 100th anniversary of the Armenian Genocide."/>
    <n v="11000"/>
    <n v="1788"/>
    <x v="2"/>
    <s v="US"/>
    <s v="USD"/>
    <x v="3835"/>
    <n v="1428614058"/>
    <b v="0"/>
    <n v="20"/>
    <b v="0"/>
    <s v="theater/plays"/>
    <n v="0.16254545454545455"/>
    <n v="89.4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s v="US"/>
    <s v="USD"/>
    <x v="3836"/>
    <n v="1424819871"/>
    <b v="0"/>
    <n v="1"/>
    <b v="0"/>
    <s v="theater/plays"/>
    <n v="2.5000000000000001E-2"/>
    <n v="25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s v="US"/>
    <s v="USD"/>
    <x v="3837"/>
    <n v="1423245003"/>
    <b v="0"/>
    <n v="1"/>
    <b v="0"/>
    <s v="theater/plays"/>
    <n v="2.0000000000000001E-4"/>
    <n v="1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s v="US"/>
    <s v="USD"/>
    <x v="3838"/>
    <n v="1404927690"/>
    <b v="0"/>
    <n v="4"/>
    <b v="0"/>
    <s v="theater/plays"/>
    <n v="5.1999999999999998E-2"/>
    <n v="65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s v="GB"/>
    <s v="GBP"/>
    <x v="3839"/>
    <n v="1430734844"/>
    <b v="0"/>
    <n v="1"/>
    <b v="0"/>
    <s v="theater/plays"/>
    <n v="0.02"/>
    <n v="10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s v="US"/>
    <s v="USD"/>
    <x v="3840"/>
    <n v="1401485207"/>
    <b v="0"/>
    <n v="1"/>
    <b v="0"/>
    <s v="theater/plays"/>
    <n v="4.0000000000000002E-4"/>
    <n v="1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s v="US"/>
    <s v="USD"/>
    <x v="3841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x v="3856"/>
    <s v="THE COMING OF THE LORD!"/>
    <n v="2000"/>
    <n v="100"/>
    <x v="2"/>
    <s v="US"/>
    <s v="USD"/>
    <x v="3842"/>
    <n v="1412258977"/>
    <b v="0"/>
    <n v="1"/>
    <b v="0"/>
    <s v="theater/plays"/>
    <n v="0.05"/>
    <n v="100"/>
    <x v="1"/>
    <s v="plays"/>
    <x v="3861"/>
    <d v="2014-11-12T21:47:00"/>
  </r>
  <r>
    <n v="3862"/>
    <x v="3857"/>
    <s v="The hit immersive theatre experience of England comes to Corpus Christi!"/>
    <n v="7500"/>
    <n v="1"/>
    <x v="2"/>
    <s v="US"/>
    <s v="USD"/>
    <x v="3843"/>
    <n v="1472451356"/>
    <b v="0"/>
    <n v="1"/>
    <b v="0"/>
    <s v="theater/plays"/>
    <n v="1.3333333333333334E-4"/>
    <n v="1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s v="US"/>
    <s v="USD"/>
    <x v="3844"/>
    <n v="1441552305"/>
    <b v="0"/>
    <n v="0"/>
    <b v="0"/>
    <s v="theater/plays"/>
    <n v="0"/>
    <e v="#DIV/0!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s v="US"/>
    <s v="USD"/>
    <x v="3845"/>
    <n v="1445203454"/>
    <b v="0"/>
    <n v="3"/>
    <b v="0"/>
    <s v="theater/plays"/>
    <n v="1.2E-2"/>
    <n v="20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s v="CA"/>
    <s v="CAD"/>
    <x v="3846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x v="3861"/>
    <s v="A funny, moving, witty piece about a girl, her oboe, and her dreams."/>
    <n v="2000"/>
    <n v="11"/>
    <x v="2"/>
    <s v="US"/>
    <s v="USD"/>
    <x v="3847"/>
    <n v="1454453021"/>
    <b v="0"/>
    <n v="2"/>
    <b v="0"/>
    <s v="theater/plays"/>
    <n v="5.4999999999999997E-3"/>
    <n v="5.5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s v="US"/>
    <s v="USD"/>
    <x v="3848"/>
    <n v="1463686339"/>
    <b v="0"/>
    <n v="5"/>
    <b v="0"/>
    <s v="theater/plays"/>
    <n v="0.1255"/>
    <n v="50.2"/>
    <x v="1"/>
    <s v="plays"/>
    <x v="3867"/>
    <d v="2016-06-18T19:32:19"/>
  </r>
  <r>
    <n v="3868"/>
    <x v="3863"/>
    <s v="New collection of music by Scott Evan Davis!"/>
    <n v="5000"/>
    <n v="10"/>
    <x v="1"/>
    <s v="GB"/>
    <s v="GBP"/>
    <x v="3849"/>
    <n v="1408031405"/>
    <b v="0"/>
    <n v="1"/>
    <b v="0"/>
    <s v="theater/musical"/>
    <n v="2E-3"/>
    <n v="10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s v="US"/>
    <s v="USD"/>
    <x v="385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s v="US"/>
    <s v="USD"/>
    <x v="3851"/>
    <n v="1401768478"/>
    <b v="0"/>
    <n v="10"/>
    <b v="0"/>
    <s v="theater/musical"/>
    <n v="0.15"/>
    <n v="150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s v="US"/>
    <s v="USD"/>
    <x v="3852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s v="US"/>
    <s v="USD"/>
    <x v="3853"/>
    <n v="1435202996"/>
    <b v="0"/>
    <n v="0"/>
    <b v="0"/>
    <s v="theater/musical"/>
    <n v="0"/>
    <e v="#DIV/0!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s v="US"/>
    <s v="USD"/>
    <x v="3854"/>
    <n v="1441730535"/>
    <b v="0"/>
    <n v="0"/>
    <b v="0"/>
    <s v="theater/musical"/>
    <n v="0"/>
    <e v="#DIV/0!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s v="NZ"/>
    <s v="NZD"/>
    <x v="3855"/>
    <n v="1420244622"/>
    <b v="0"/>
    <n v="0"/>
    <b v="0"/>
    <s v="theater/musical"/>
    <n v="0"/>
    <e v="#DIV/0!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s v="DK"/>
    <s v="DKK"/>
    <x v="3856"/>
    <n v="1472804365"/>
    <b v="0"/>
    <n v="0"/>
    <b v="0"/>
    <s v="theater/musical"/>
    <n v="0"/>
    <e v="#DIV/0!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s v="GB"/>
    <s v="GBP"/>
    <x v="3857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s v="US"/>
    <s v="USD"/>
    <x v="3858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s v="US"/>
    <s v="USD"/>
    <x v="3859"/>
    <n v="1433014746"/>
    <b v="0"/>
    <n v="1"/>
    <b v="0"/>
    <s v="theater/musical"/>
    <n v="5.5555555555555556E-4"/>
    <n v="10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s v="GB"/>
    <s v="GBP"/>
    <x v="3860"/>
    <n v="1419626396"/>
    <b v="0"/>
    <n v="0"/>
    <b v="0"/>
    <s v="theater/musical"/>
    <n v="0"/>
    <e v="#DIV/0!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s v="GB"/>
    <s v="GBP"/>
    <x v="3792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s v="US"/>
    <s v="USD"/>
    <x v="3861"/>
    <n v="1484958399"/>
    <b v="0"/>
    <n v="1"/>
    <b v="0"/>
    <s v="theater/musical"/>
    <n v="0.05"/>
    <n v="25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s v="AU"/>
    <s v="AUD"/>
    <x v="3862"/>
    <n v="1451950570"/>
    <b v="0"/>
    <n v="0"/>
    <b v="0"/>
    <s v="theater/musical"/>
    <n v="0"/>
    <e v="#DIV/0!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s v="GB"/>
    <s v="GBP"/>
    <x v="3863"/>
    <n v="1407076069"/>
    <b v="0"/>
    <n v="0"/>
    <b v="0"/>
    <s v="theater/musical"/>
    <n v="0"/>
    <e v="#DIV/0!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s v="US"/>
    <s v="USD"/>
    <x v="3864"/>
    <n v="1425322792"/>
    <b v="0"/>
    <n v="0"/>
    <b v="0"/>
    <s v="theater/musical"/>
    <n v="0"/>
    <e v="#DIV/0!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s v="US"/>
    <s v="USD"/>
    <x v="3865"/>
    <n v="1460242191"/>
    <b v="0"/>
    <n v="0"/>
    <b v="0"/>
    <s v="theater/musical"/>
    <n v="0"/>
    <e v="#DIV/0!"/>
    <x v="1"/>
    <s v="musical"/>
    <x v="3885"/>
    <d v="2016-05-09T22:49:51"/>
  </r>
  <r>
    <n v="3886"/>
    <x v="3881"/>
    <n v="1"/>
    <n v="10000"/>
    <n v="0"/>
    <x v="1"/>
    <s v="AU"/>
    <s v="AUD"/>
    <x v="3866"/>
    <n v="1415683702"/>
    <b v="0"/>
    <n v="0"/>
    <b v="0"/>
    <s v="theater/musical"/>
    <n v="0"/>
    <e v="#DIV/0!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s v="US"/>
    <s v="USD"/>
    <x v="3867"/>
    <n v="1426538129"/>
    <b v="0"/>
    <n v="2"/>
    <b v="0"/>
    <s v="theater/musical"/>
    <n v="1.7500000000000002E-2"/>
    <n v="17.5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s v="GB"/>
    <s v="GBP"/>
    <x v="386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s v="US"/>
    <s v="USD"/>
    <x v="3869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s v="US"/>
    <s v="USD"/>
    <x v="3870"/>
    <n v="1434478344"/>
    <b v="0"/>
    <n v="8"/>
    <b v="0"/>
    <s v="theater/plays"/>
    <n v="0.16826666666666668"/>
    <n v="315.5"/>
    <x v="1"/>
    <s v="plays"/>
    <x v="3890"/>
    <d v="2015-08-15T18:12:24"/>
  </r>
  <r>
    <n v="3891"/>
    <x v="3886"/>
    <s v="A comedy about a mime who dreams of becoming a stand up comedian."/>
    <n v="800"/>
    <n v="260"/>
    <x v="2"/>
    <s v="US"/>
    <s v="USD"/>
    <x v="3871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s v="US"/>
    <s v="USD"/>
    <x v="3872"/>
    <n v="1408203557"/>
    <b v="0"/>
    <n v="0"/>
    <b v="0"/>
    <s v="theater/plays"/>
    <n v="0"/>
    <e v="#DIV/0!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s v="US"/>
    <s v="USD"/>
    <x v="3873"/>
    <n v="1400600840"/>
    <b v="0"/>
    <n v="84"/>
    <b v="0"/>
    <s v="theater/plays"/>
    <n v="0.2155"/>
    <n v="128.2738095238095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s v="US"/>
    <s v="USD"/>
    <x v="3874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s v="US"/>
    <s v="USD"/>
    <x v="3875"/>
    <n v="1422424818"/>
    <b v="0"/>
    <n v="1"/>
    <b v="0"/>
    <s v="theater/plays"/>
    <n v="0.05"/>
    <n v="50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s v="US"/>
    <s v="USD"/>
    <x v="3876"/>
    <n v="1401770178"/>
    <b v="0"/>
    <n v="4"/>
    <b v="0"/>
    <s v="theater/plays"/>
    <n v="0.10625"/>
    <n v="42.5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s v="NZ"/>
    <s v="NZD"/>
    <x v="3877"/>
    <n v="1418158683"/>
    <b v="0"/>
    <n v="10"/>
    <b v="0"/>
    <s v="theater/plays"/>
    <n v="0.17599999999999999"/>
    <n v="44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s v="GB"/>
    <s v="GBP"/>
    <x v="3878"/>
    <n v="1436355270"/>
    <b v="0"/>
    <n v="16"/>
    <b v="0"/>
    <s v="theater/plays"/>
    <n v="0.3256"/>
    <n v="50.875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s v="US"/>
    <s v="USD"/>
    <x v="3879"/>
    <n v="1406140561"/>
    <b v="0"/>
    <n v="2"/>
    <b v="0"/>
    <s v="theater/plays"/>
    <n v="1.2500000000000001E-2"/>
    <n v="62.5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s v="US"/>
    <s v="USD"/>
    <x v="3880"/>
    <n v="1431396791"/>
    <b v="0"/>
    <n v="5"/>
    <b v="0"/>
    <s v="theater/plays"/>
    <n v="5.3999999999999999E-2"/>
    <n v="27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s v="US"/>
    <s v="USD"/>
    <x v="3881"/>
    <n v="1447098599"/>
    <b v="0"/>
    <n v="1"/>
    <b v="0"/>
    <s v="theater/plays"/>
    <n v="8.3333333333333332E-3"/>
    <n v="25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s v="GB"/>
    <s v="GBP"/>
    <x v="388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s v="US"/>
    <s v="USD"/>
    <x v="3883"/>
    <n v="1435709765"/>
    <b v="0"/>
    <n v="0"/>
    <b v="0"/>
    <s v="theater/plays"/>
    <n v="0"/>
    <e v="#DIV/0!"/>
    <x v="1"/>
    <s v="plays"/>
    <x v="3903"/>
    <d v="2015-08-14T19:38:00"/>
  </r>
  <r>
    <n v="3904"/>
    <x v="3899"/>
    <s v="A play that will cover 4000 years of black history."/>
    <n v="10000"/>
    <n v="3"/>
    <x v="2"/>
    <s v="US"/>
    <s v="USD"/>
    <x v="3884"/>
    <n v="1427866200"/>
    <b v="0"/>
    <n v="2"/>
    <b v="0"/>
    <s v="theater/plays"/>
    <n v="2.9999999999999997E-4"/>
    <n v="1.5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s v="GB"/>
    <s v="GBP"/>
    <x v="3885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s v="GB"/>
    <s v="GBP"/>
    <x v="3886"/>
    <n v="1432072893"/>
    <b v="0"/>
    <n v="16"/>
    <b v="0"/>
    <s v="theater/plays"/>
    <n v="0.67333333333333334"/>
    <n v="63.125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s v="US"/>
    <s v="USD"/>
    <x v="3887"/>
    <n v="1411587606"/>
    <b v="0"/>
    <n v="4"/>
    <b v="0"/>
    <s v="theater/plays"/>
    <n v="0.153"/>
    <n v="38.25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s v="US"/>
    <s v="USD"/>
    <x v="3888"/>
    <n v="1405307696"/>
    <b v="0"/>
    <n v="4"/>
    <b v="0"/>
    <s v="theater/plays"/>
    <n v="8.666666666666667E-2"/>
    <n v="16.25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s v="US"/>
    <s v="USD"/>
    <x v="3889"/>
    <n v="1407832642"/>
    <b v="0"/>
    <n v="4"/>
    <b v="0"/>
    <s v="theater/plays"/>
    <n v="2.2499999999999998E-3"/>
    <n v="33.75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s v="US"/>
    <s v="USD"/>
    <x v="3890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s v="US"/>
    <s v="USD"/>
    <x v="3891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s v="US"/>
    <s v="USD"/>
    <x v="3892"/>
    <n v="1424759330"/>
    <b v="0"/>
    <n v="1"/>
    <b v="0"/>
    <s v="theater/plays"/>
    <n v="6.666666666666667E-5"/>
    <n v="1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s v="US"/>
    <s v="USD"/>
    <x v="3893"/>
    <n v="1446267849"/>
    <b v="0"/>
    <n v="7"/>
    <b v="0"/>
    <s v="theater/plays"/>
    <n v="0.1"/>
    <n v="142.85714285714286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s v="GB"/>
    <s v="GBP"/>
    <x v="3894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s v="GB"/>
    <s v="GBP"/>
    <x v="3895"/>
    <n v="1462232309"/>
    <b v="0"/>
    <n v="1"/>
    <b v="0"/>
    <s v="theater/plays"/>
    <n v="3.3333333333333335E-3"/>
    <n v="5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s v="DK"/>
    <s v="DKK"/>
    <x v="3896"/>
    <n v="1462360752"/>
    <b v="0"/>
    <n v="0"/>
    <b v="0"/>
    <s v="theater/plays"/>
    <n v="0"/>
    <e v="#DIV/0!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s v="GB"/>
    <s v="GBP"/>
    <x v="3897"/>
    <n v="1407847161"/>
    <b v="0"/>
    <n v="1"/>
    <b v="0"/>
    <s v="theater/plays"/>
    <n v="2.8571428571428571E-3"/>
    <n v="10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s v="GB"/>
    <s v="GBP"/>
    <x v="3898"/>
    <n v="1406131023"/>
    <b v="0"/>
    <n v="3"/>
    <b v="0"/>
    <s v="theater/plays"/>
    <n v="2E-3"/>
    <n v="40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s v="GB"/>
    <s v="GBP"/>
    <x v="3899"/>
    <n v="1450628773"/>
    <b v="0"/>
    <n v="3"/>
    <b v="0"/>
    <s v="theater/plays"/>
    <n v="1.7999999999999999E-2"/>
    <n v="30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s v="GB"/>
    <s v="GBP"/>
    <x v="3900"/>
    <n v="1476436660"/>
    <b v="0"/>
    <n v="3"/>
    <b v="0"/>
    <s v="theater/plays"/>
    <n v="5.3999999999999999E-2"/>
    <n v="45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s v="GB"/>
    <s v="GBP"/>
    <x v="3901"/>
    <n v="1413291655"/>
    <b v="0"/>
    <n v="0"/>
    <b v="0"/>
    <s v="theater/plays"/>
    <n v="0"/>
    <e v="#DIV/0!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s v="US"/>
    <s v="USD"/>
    <x v="3902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s v="GB"/>
    <s v="GBP"/>
    <x v="3903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s v="US"/>
    <s v="USD"/>
    <x v="3904"/>
    <n v="1401231722"/>
    <b v="0"/>
    <n v="40"/>
    <b v="0"/>
    <s v="theater/plays"/>
    <n v="0.15266666666666667"/>
    <n v="57.25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s v="US"/>
    <s v="USD"/>
    <x v="3905"/>
    <n v="1404161639"/>
    <b v="0"/>
    <n v="3"/>
    <b v="0"/>
    <s v="theater/plays"/>
    <n v="0.1"/>
    <n v="5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s v="AU"/>
    <s v="AUD"/>
    <x v="3906"/>
    <n v="1417053748"/>
    <b v="0"/>
    <n v="1"/>
    <b v="0"/>
    <s v="theater/plays"/>
    <n v="3.0000000000000001E-3"/>
    <n v="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s v="GB"/>
    <s v="GBP"/>
    <x v="3907"/>
    <n v="1404973504"/>
    <b v="0"/>
    <n v="2"/>
    <b v="0"/>
    <s v="theater/plays"/>
    <n v="0.01"/>
    <n v="12.5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s v="US"/>
    <s v="USD"/>
    <x v="3908"/>
    <n v="1442593427"/>
    <b v="0"/>
    <n v="7"/>
    <b v="0"/>
    <s v="theater/plays"/>
    <n v="0.13020000000000001"/>
    <n v="93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s v="US"/>
    <s v="USD"/>
    <x v="3909"/>
    <n v="1471636265"/>
    <b v="0"/>
    <n v="14"/>
    <b v="0"/>
    <s v="theater/plays"/>
    <n v="2.265E-2"/>
    <n v="32.357142857142854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s v="AU"/>
    <s v="AUD"/>
    <x v="3910"/>
    <n v="1457078868"/>
    <b v="0"/>
    <n v="0"/>
    <b v="0"/>
    <s v="theater/plays"/>
    <n v="0"/>
    <e v="#DIV/0!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s v="US"/>
    <s v="USD"/>
    <x v="3911"/>
    <n v="1439350707"/>
    <b v="0"/>
    <n v="0"/>
    <b v="0"/>
    <s v="theater/plays"/>
    <n v="0"/>
    <e v="#DIV/0!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s v="US"/>
    <s v="USD"/>
    <x v="3912"/>
    <n v="1455508964"/>
    <b v="0"/>
    <n v="1"/>
    <b v="0"/>
    <s v="theater/plays"/>
    <n v="8.3333333333333331E-5"/>
    <n v="1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s v="US"/>
    <s v="USD"/>
    <x v="3913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s v="US"/>
    <s v="USD"/>
    <x v="3914"/>
    <n v="1439827639"/>
    <b v="0"/>
    <n v="12"/>
    <b v="0"/>
    <s v="theater/plays"/>
    <n v="0.11"/>
    <n v="45.833333333333336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s v="GB"/>
    <s v="GBP"/>
    <x v="3915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s v="US"/>
    <s v="USD"/>
    <x v="3916"/>
    <n v="1477981120"/>
    <b v="0"/>
    <n v="0"/>
    <b v="0"/>
    <s v="theater/plays"/>
    <n v="0"/>
    <e v="#DIV/0!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s v="US"/>
    <s v="USD"/>
    <x v="3917"/>
    <n v="1465830560"/>
    <b v="0"/>
    <n v="10"/>
    <b v="0"/>
    <s v="theater/plays"/>
    <n v="0.86135181975736563"/>
    <n v="248.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s v="US"/>
    <s v="USD"/>
    <x v="3918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s v="AU"/>
    <s v="AUD"/>
    <x v="3919"/>
    <n v="1412328979"/>
    <b v="0"/>
    <n v="1"/>
    <b v="0"/>
    <s v="theater/plays"/>
    <n v="1E-3"/>
    <n v="5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s v="US"/>
    <s v="USD"/>
    <x v="3920"/>
    <n v="1416311351"/>
    <b v="0"/>
    <n v="2"/>
    <b v="0"/>
    <s v="theater/plays"/>
    <n v="2.2000000000000001E-3"/>
    <n v="5.5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s v="US"/>
    <s v="USD"/>
    <x v="3921"/>
    <n v="1414505137"/>
    <b v="0"/>
    <n v="2"/>
    <b v="0"/>
    <s v="theater/plays"/>
    <n v="9.0909090909090905E-3"/>
    <n v="25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s v="US"/>
    <s v="USD"/>
    <x v="3922"/>
    <n v="1429306914"/>
    <b v="0"/>
    <n v="0"/>
    <b v="0"/>
    <s v="theater/plays"/>
    <n v="0"/>
    <e v="#DIV/0!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s v="US"/>
    <s v="USD"/>
    <x v="3923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s v="US"/>
    <s v="USD"/>
    <x v="3924"/>
    <n v="1438098875"/>
    <b v="0"/>
    <n v="0"/>
    <b v="0"/>
    <s v="theater/plays"/>
    <n v="0"/>
    <e v="#DIV/0!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s v="US"/>
    <s v="USD"/>
    <x v="3925"/>
    <n v="1429125268"/>
    <b v="0"/>
    <n v="1"/>
    <b v="0"/>
    <s v="theater/plays"/>
    <n v="2.5000000000000001E-3"/>
    <n v="5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s v="US"/>
    <s v="USD"/>
    <x v="3926"/>
    <n v="1422388822"/>
    <b v="0"/>
    <n v="5"/>
    <b v="0"/>
    <s v="theater/plays"/>
    <n v="3.2500000000000001E-2"/>
    <n v="39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s v="US"/>
    <s v="USD"/>
    <x v="3927"/>
    <n v="1472786744"/>
    <b v="0"/>
    <n v="2"/>
    <b v="0"/>
    <s v="theater/plays"/>
    <n v="3.3666666666666664E-2"/>
    <n v="50.5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s v="AU"/>
    <s v="AUD"/>
    <x v="3928"/>
    <n v="1404892123"/>
    <b v="0"/>
    <n v="0"/>
    <b v="0"/>
    <s v="theater/plays"/>
    <n v="0"/>
    <e v="#DIV/0!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s v="AU"/>
    <s v="AUD"/>
    <x v="3929"/>
    <n v="1421031221"/>
    <b v="0"/>
    <n v="32"/>
    <b v="0"/>
    <s v="theater/plays"/>
    <n v="0.15770000000000001"/>
    <n v="49.28125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s v="US"/>
    <s v="USD"/>
    <x v="3930"/>
    <n v="1457628680"/>
    <b v="0"/>
    <n v="1"/>
    <b v="0"/>
    <s v="theater/plays"/>
    <n v="6.2500000000000003E-3"/>
    <n v="2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s v="IE"/>
    <s v="EUR"/>
    <x v="3931"/>
    <n v="1457120942"/>
    <b v="0"/>
    <n v="1"/>
    <b v="0"/>
    <s v="theater/plays"/>
    <n v="5.0000000000000004E-6"/>
    <n v="1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s v="US"/>
    <s v="USD"/>
    <x v="3932"/>
    <n v="1440701890"/>
    <b v="0"/>
    <n v="1"/>
    <b v="0"/>
    <s v="theater/plays"/>
    <n v="9.6153846153846159E-4"/>
    <n v="25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s v="US"/>
    <s v="USD"/>
    <x v="3933"/>
    <n v="1467162586"/>
    <b v="0"/>
    <n v="0"/>
    <b v="0"/>
    <s v="theater/plays"/>
    <n v="0"/>
    <e v="#DIV/0!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s v="CA"/>
    <s v="CAD"/>
    <x v="3934"/>
    <n v="1400168264"/>
    <b v="0"/>
    <n v="0"/>
    <b v="0"/>
    <s v="theater/plays"/>
    <n v="0"/>
    <e v="#DIV/0!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s v="US"/>
    <s v="USD"/>
    <x v="3935"/>
    <n v="1446150141"/>
    <b v="0"/>
    <n v="8"/>
    <b v="0"/>
    <s v="theater/plays"/>
    <n v="0.24285714285714285"/>
    <n v="53.125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s v="US"/>
    <s v="USD"/>
    <x v="3936"/>
    <n v="1459203727"/>
    <b v="0"/>
    <n v="0"/>
    <b v="0"/>
    <s v="theater/plays"/>
    <n v="0"/>
    <e v="#DIV/0!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s v="US"/>
    <s v="USD"/>
    <x v="3937"/>
    <n v="1464045954"/>
    <b v="0"/>
    <n v="1"/>
    <b v="0"/>
    <s v="theater/plays"/>
    <n v="2.5000000000000001E-4"/>
    <n v="7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s v="US"/>
    <s v="USD"/>
    <x v="3938"/>
    <n v="1403822912"/>
    <b v="0"/>
    <n v="16"/>
    <b v="0"/>
    <s v="theater/plays"/>
    <n v="0.32050000000000001"/>
    <n v="40.0625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s v="US"/>
    <s v="USD"/>
    <x v="3939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s v="US"/>
    <s v="USD"/>
    <x v="3940"/>
    <n v="1449260256"/>
    <b v="0"/>
    <n v="4"/>
    <b v="0"/>
    <s v="theater/plays"/>
    <n v="1.4999999999999999E-2"/>
    <n v="11.2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s v="GB"/>
    <s v="GBP"/>
    <x v="3941"/>
    <n v="1397683410"/>
    <b v="0"/>
    <n v="2"/>
    <b v="0"/>
    <s v="theater/plays"/>
    <n v="4.1999999999999997E-3"/>
    <n v="10.5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s v="GB"/>
    <s v="GBP"/>
    <x v="3942"/>
    <n v="1446562494"/>
    <b v="0"/>
    <n v="3"/>
    <b v="0"/>
    <s v="theater/plays"/>
    <n v="3.214285714285714E-2"/>
    <n v="15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s v="CA"/>
    <s v="CAD"/>
    <x v="3943"/>
    <n v="1445226117"/>
    <b v="0"/>
    <n v="0"/>
    <b v="0"/>
    <s v="theater/plays"/>
    <n v="0"/>
    <e v="#DIV/0!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s v="US"/>
    <s v="USD"/>
    <x v="3944"/>
    <n v="1424279986"/>
    <b v="0"/>
    <n v="3"/>
    <b v="0"/>
    <s v="theater/plays"/>
    <n v="6.3E-2"/>
    <n v="42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s v="US"/>
    <s v="USD"/>
    <x v="3945"/>
    <n v="1455428380"/>
    <b v="0"/>
    <n v="4"/>
    <b v="0"/>
    <s v="theater/plays"/>
    <n v="0.14249999999999999"/>
    <n v="71.25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s v="US"/>
    <s v="USD"/>
    <x v="3946"/>
    <n v="1402506278"/>
    <b v="0"/>
    <n v="2"/>
    <b v="0"/>
    <s v="theater/plays"/>
    <n v="6.0000000000000001E-3"/>
    <n v="22.5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s v="US"/>
    <s v="USD"/>
    <x v="3947"/>
    <n v="1486191507"/>
    <b v="0"/>
    <n v="10"/>
    <b v="0"/>
    <s v="theater/plays"/>
    <n v="0.2411764705882353"/>
    <n v="41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s v="US"/>
    <s v="USD"/>
    <x v="3948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s v="US"/>
    <s v="USD"/>
    <x v="3949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s v="US"/>
    <s v="USD"/>
    <x v="3950"/>
    <n v="1458333811"/>
    <b v="0"/>
    <n v="2"/>
    <b v="0"/>
    <s v="theater/plays"/>
    <n v="7.3333333333333334E-4"/>
    <n v="5.5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s v="US"/>
    <s v="USD"/>
    <x v="3951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s v="US"/>
    <s v="USD"/>
    <x v="3952"/>
    <n v="1418002634"/>
    <b v="0"/>
    <n v="8"/>
    <b v="0"/>
    <s v="theater/plays"/>
    <n v="0.21099999999999999"/>
    <n v="26.375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s v="US"/>
    <s v="USD"/>
    <x v="3953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s v="GB"/>
    <s v="GBP"/>
    <x v="3954"/>
    <n v="1462280848"/>
    <b v="0"/>
    <n v="11"/>
    <b v="0"/>
    <s v="theater/plays"/>
    <n v="0.32"/>
    <n v="29.0909090909090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s v="US"/>
    <s v="USD"/>
    <x v="3955"/>
    <n v="1465850898"/>
    <b v="0"/>
    <n v="0"/>
    <b v="0"/>
    <s v="theater/plays"/>
    <n v="0"/>
    <e v="#DIV/0!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s v="US"/>
    <s v="USD"/>
    <x v="3956"/>
    <n v="1405024561"/>
    <b v="0"/>
    <n v="10"/>
    <b v="0"/>
    <s v="theater/plays"/>
    <n v="0.47692307692307695"/>
    <n v="62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s v="US"/>
    <s v="USD"/>
    <x v="3957"/>
    <n v="1466621732"/>
    <b v="0"/>
    <n v="6"/>
    <b v="0"/>
    <s v="theater/plays"/>
    <n v="1.4500000000000001E-2"/>
    <n v="217.5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s v="US"/>
    <s v="USD"/>
    <x v="3958"/>
    <n v="1417533953"/>
    <b v="0"/>
    <n v="8"/>
    <b v="0"/>
    <s v="theater/plays"/>
    <n v="0.107"/>
    <n v="26.7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s v="GB"/>
    <s v="GBP"/>
    <x v="3959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s v="US"/>
    <s v="USD"/>
    <x v="3960"/>
    <n v="1401978147"/>
    <b v="0"/>
    <n v="7"/>
    <b v="0"/>
    <s v="theater/plays"/>
    <n v="0.18"/>
    <n v="64.285714285714292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s v="US"/>
    <s v="USD"/>
    <x v="3961"/>
    <n v="1463545149"/>
    <b v="0"/>
    <n v="7"/>
    <b v="0"/>
    <s v="theater/plays"/>
    <n v="4.0833333333333333E-2"/>
    <n v="175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s v="GB"/>
    <s v="GBP"/>
    <x v="3962"/>
    <n v="1431113180"/>
    <b v="0"/>
    <n v="5"/>
    <b v="0"/>
    <s v="theater/plays"/>
    <n v="0.2"/>
    <n v="34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s v="US"/>
    <s v="USD"/>
    <x v="3963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s v="GB"/>
    <s v="GBP"/>
    <x v="3964"/>
    <n v="1412809644"/>
    <b v="0"/>
    <n v="10"/>
    <b v="0"/>
    <s v="theater/plays"/>
    <n v="6.3333333333333339E-2"/>
    <n v="9.5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x v="3965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s v="GB"/>
    <s v="GBP"/>
    <x v="3966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s v="GB"/>
    <s v="GBP"/>
    <x v="3967"/>
    <n v="1399414290"/>
    <b v="0"/>
    <n v="13"/>
    <b v="0"/>
    <s v="theater/plays"/>
    <n v="0.3775"/>
    <n v="11.615384615384615"/>
    <x v="1"/>
    <s v="plays"/>
    <x v="3987"/>
    <d v="2014-05-16T22:11:30"/>
  </r>
  <r>
    <n v="3988"/>
    <x v="3982"/>
    <s v="An evening of of stories based both in myth and truth."/>
    <n v="1500"/>
    <n v="32"/>
    <x v="2"/>
    <s v="US"/>
    <s v="USD"/>
    <x v="3968"/>
    <n v="1439517413"/>
    <b v="0"/>
    <n v="4"/>
    <b v="0"/>
    <s v="theater/plays"/>
    <n v="2.1333333333333333E-2"/>
    <n v="8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s v="US"/>
    <s v="USD"/>
    <x v="3969"/>
    <n v="1444413581"/>
    <b v="0"/>
    <n v="0"/>
    <b v="0"/>
    <s v="theater/plays"/>
    <n v="0"/>
    <e v="#DIV/0!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s v="GB"/>
    <s v="GBP"/>
    <x v="3970"/>
    <n v="1454342893"/>
    <b v="0"/>
    <n v="3"/>
    <b v="0"/>
    <s v="theater/plays"/>
    <n v="4.1818181818181817E-2"/>
    <n v="23"/>
    <x v="1"/>
    <s v="plays"/>
    <x v="3990"/>
    <d v="2016-03-02T16:08:13"/>
  </r>
  <r>
    <n v="3991"/>
    <x v="3985"/>
    <s v="North Texas first actor-driven theatre company needs your help"/>
    <n v="500"/>
    <n v="100"/>
    <x v="2"/>
    <s v="US"/>
    <s v="USD"/>
    <x v="3971"/>
    <n v="1430494082"/>
    <b v="0"/>
    <n v="1"/>
    <b v="0"/>
    <s v="theater/plays"/>
    <n v="0.2"/>
    <n v="100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s v="US"/>
    <s v="USD"/>
    <x v="3972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s v="US"/>
    <s v="USD"/>
    <x v="3973"/>
    <n v="1428957912"/>
    <b v="0"/>
    <n v="1"/>
    <b v="0"/>
    <s v="theater/plays"/>
    <n v="6.0000000000000002E-5"/>
    <n v="3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s v="US"/>
    <s v="USD"/>
    <x v="3974"/>
    <n v="1403169690"/>
    <b v="0"/>
    <n v="1"/>
    <b v="0"/>
    <s v="theater/plays"/>
    <n v="2.5000000000000001E-3"/>
    <n v="5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s v="GB"/>
    <s v="GBP"/>
    <x v="3975"/>
    <n v="1421339077"/>
    <b v="0"/>
    <n v="4"/>
    <b v="0"/>
    <s v="theater/plays"/>
    <n v="0.35"/>
    <n v="17.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s v="US"/>
    <s v="USD"/>
    <x v="3976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s v="GB"/>
    <s v="GBP"/>
    <x v="3977"/>
    <n v="1425633821"/>
    <b v="0"/>
    <n v="0"/>
    <b v="0"/>
    <s v="theater/plays"/>
    <n v="0"/>
    <e v="#DIV/0!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s v="US"/>
    <s v="USD"/>
    <x v="3978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s v="US"/>
    <s v="USD"/>
    <x v="397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x v="3994"/>
    <s v="An Enticing Trip into the World of Assisted Dying"/>
    <n v="8000"/>
    <n v="10"/>
    <x v="2"/>
    <s v="US"/>
    <s v="USD"/>
    <x v="3980"/>
    <n v="1457450958"/>
    <b v="0"/>
    <n v="1"/>
    <b v="0"/>
    <s v="theater/plays"/>
    <n v="1.25E-3"/>
    <n v="10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s v="GB"/>
    <s v="GBP"/>
    <x v="1748"/>
    <n v="1486681708"/>
    <b v="0"/>
    <n v="14"/>
    <b v="0"/>
    <s v="theater/plays"/>
    <n v="0.3775"/>
    <n v="32.357142857142854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s v="US"/>
    <s v="USD"/>
    <x v="3981"/>
    <n v="1409187761"/>
    <b v="0"/>
    <n v="4"/>
    <b v="0"/>
    <s v="theater/plays"/>
    <n v="1.84E-2"/>
    <n v="5.75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s v="US"/>
    <s v="USD"/>
    <x v="3982"/>
    <n v="1421417147"/>
    <b v="0"/>
    <n v="2"/>
    <b v="0"/>
    <s v="theater/plays"/>
    <n v="0.10050000000000001"/>
    <n v="100.5"/>
    <x v="1"/>
    <s v="plays"/>
    <x v="4003"/>
    <d v="2015-02-15T14:05:47"/>
  </r>
  <r>
    <n v="4004"/>
    <x v="3998"/>
    <s v="Help Launch The Queen Into South Florida!"/>
    <n v="500"/>
    <n v="1"/>
    <x v="2"/>
    <s v="US"/>
    <s v="USD"/>
    <x v="3983"/>
    <n v="1410148457"/>
    <b v="0"/>
    <n v="1"/>
    <b v="0"/>
    <s v="theater/plays"/>
    <n v="2E-3"/>
    <n v="1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s v="US"/>
    <s v="USD"/>
    <x v="3984"/>
    <n v="1408648985"/>
    <b v="0"/>
    <n v="2"/>
    <b v="0"/>
    <s v="theater/plays"/>
    <n v="1.3333333333333334E-2"/>
    <n v="20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s v="US"/>
    <s v="USD"/>
    <x v="3985"/>
    <n v="1453487587"/>
    <b v="0"/>
    <n v="1"/>
    <b v="0"/>
    <s v="theater/plays"/>
    <n v="6.666666666666667E-5"/>
    <n v="2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s v="US"/>
    <s v="USD"/>
    <x v="3986"/>
    <n v="1406572381"/>
    <b v="0"/>
    <n v="1"/>
    <b v="0"/>
    <s v="theater/plays"/>
    <n v="2.5000000000000001E-3"/>
    <n v="5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s v="GB"/>
    <s v="GBP"/>
    <x v="3987"/>
    <n v="1435014507"/>
    <b v="0"/>
    <n v="4"/>
    <b v="0"/>
    <s v="theater/plays"/>
    <n v="0.06"/>
    <n v="15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s v="GB"/>
    <s v="GBP"/>
    <x v="3988"/>
    <n v="1406825360"/>
    <b v="0"/>
    <n v="3"/>
    <b v="0"/>
    <s v="theater/plays"/>
    <n v="3.8860103626943004E-2"/>
    <n v="25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s v="US"/>
    <s v="USD"/>
    <x v="3989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s v="GB"/>
    <s v="GBP"/>
    <x v="3990"/>
    <n v="1419858278"/>
    <b v="0"/>
    <n v="4"/>
    <b v="0"/>
    <s v="theater/plays"/>
    <n v="7.5999999999999998E-2"/>
    <n v="4.75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s v="GB"/>
    <s v="GBP"/>
    <x v="3991"/>
    <n v="1427979849"/>
    <b v="0"/>
    <n v="0"/>
    <b v="0"/>
    <s v="theater/plays"/>
    <n v="0"/>
    <e v="#DIV/0!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s v="US"/>
    <s v="USD"/>
    <x v="3992"/>
    <n v="1421478823"/>
    <b v="0"/>
    <n v="2"/>
    <b v="0"/>
    <s v="theater/plays"/>
    <n v="1.2999999999999999E-2"/>
    <n v="13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s v="US"/>
    <s v="USD"/>
    <x v="3993"/>
    <n v="1455861269"/>
    <b v="0"/>
    <n v="0"/>
    <b v="0"/>
    <s v="theater/plays"/>
    <n v="0"/>
    <e v="#DIV/0!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s v="US"/>
    <s v="USD"/>
    <x v="3994"/>
    <n v="1434739463"/>
    <b v="0"/>
    <n v="1"/>
    <b v="0"/>
    <s v="theater/plays"/>
    <n v="1.4285714285714287E-4"/>
    <n v="1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s v="GB"/>
    <s v="GBP"/>
    <x v="3995"/>
    <n v="1408395400"/>
    <b v="0"/>
    <n v="7"/>
    <b v="0"/>
    <s v="theater/plays"/>
    <n v="0.14000000000000001"/>
    <n v="10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s v="US"/>
    <s v="USD"/>
    <x v="3996"/>
    <n v="1407254874"/>
    <b v="0"/>
    <n v="2"/>
    <b v="0"/>
    <s v="theater/plays"/>
    <n v="1.0500000000000001E-2"/>
    <n v="52.5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s v="GB"/>
    <s v="GBP"/>
    <x v="3997"/>
    <n v="1473285108"/>
    <b v="0"/>
    <n v="4"/>
    <b v="0"/>
    <s v="theater/plays"/>
    <n v="8.666666666666667E-2"/>
    <n v="32.5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s v="US"/>
    <s v="USD"/>
    <x v="3998"/>
    <n v="1455725596"/>
    <b v="0"/>
    <n v="4"/>
    <b v="0"/>
    <s v="theater/plays"/>
    <n v="8.2857142857142851E-3"/>
    <n v="7.25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s v="US"/>
    <s v="USD"/>
    <x v="39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s v="US"/>
    <s v="USD"/>
    <x v="4000"/>
    <n v="1409176358"/>
    <b v="0"/>
    <n v="2"/>
    <b v="0"/>
    <s v="theater/plays"/>
    <n v="8.3333333333333332E-3"/>
    <n v="62.5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s v="US"/>
    <s v="USD"/>
    <x v="4001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s v="US"/>
    <s v="USD"/>
    <x v="4002"/>
    <n v="1454975963"/>
    <b v="0"/>
    <n v="0"/>
    <b v="0"/>
    <s v="theater/plays"/>
    <n v="0"/>
    <e v="#DIV/0!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s v="US"/>
    <s v="USD"/>
    <x v="4003"/>
    <n v="1438445097"/>
    <b v="0"/>
    <n v="1"/>
    <b v="0"/>
    <s v="theater/plays"/>
    <n v="1.2500000000000001E-2"/>
    <n v="10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s v="FR"/>
    <s v="EUR"/>
    <x v="4004"/>
    <n v="1432705336"/>
    <b v="0"/>
    <n v="4"/>
    <b v="0"/>
    <s v="theater/plays"/>
    <n v="0.05"/>
    <n v="62.5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s v="US"/>
    <s v="USD"/>
    <x v="4005"/>
    <n v="1444059839"/>
    <b v="0"/>
    <n v="0"/>
    <b v="0"/>
    <s v="theater/plays"/>
    <n v="0"/>
    <e v="#DIV/0!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s v="US"/>
    <s v="USD"/>
    <x v="4006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s v="US"/>
    <s v="USD"/>
    <x v="4007"/>
    <n v="1399415500"/>
    <b v="0"/>
    <n v="11"/>
    <b v="0"/>
    <s v="theater/plays"/>
    <n v="0.28050000000000003"/>
    <n v="51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s v="US"/>
    <s v="USD"/>
    <x v="4008"/>
    <n v="1447461370"/>
    <b v="0"/>
    <n v="0"/>
    <b v="0"/>
    <s v="theater/plays"/>
    <n v="0"/>
    <e v="#DIV/0!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s v="US"/>
    <s v="USD"/>
    <x v="4009"/>
    <n v="1452008599"/>
    <b v="0"/>
    <n v="6"/>
    <b v="0"/>
    <s v="theater/plays"/>
    <n v="0.16"/>
    <n v="66.666666666666671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s v="US"/>
    <s v="USD"/>
    <x v="4010"/>
    <n v="1414591364"/>
    <b v="0"/>
    <n v="0"/>
    <b v="0"/>
    <s v="theater/plays"/>
    <n v="0"/>
    <e v="#DIV/0!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s v="US"/>
    <s v="USD"/>
    <x v="4011"/>
    <n v="1445023516"/>
    <b v="0"/>
    <n v="7"/>
    <b v="0"/>
    <s v="theater/plays"/>
    <n v="6.8287037037037035E-2"/>
    <n v="59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s v="GB"/>
    <s v="GBP"/>
    <x v="4012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s v="US"/>
    <s v="USD"/>
    <x v="4013"/>
    <n v="1425509050"/>
    <b v="0"/>
    <n v="2"/>
    <b v="0"/>
    <s v="theater/plays"/>
    <n v="1.4814814814814815E-2"/>
    <n v="10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s v="US"/>
    <s v="USD"/>
    <x v="4014"/>
    <n v="1411333887"/>
    <b v="0"/>
    <n v="25"/>
    <b v="0"/>
    <s v="theater/plays"/>
    <n v="0.36849999999999999"/>
    <n v="147.4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s v="US"/>
    <s v="USD"/>
    <x v="4015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s v="US"/>
    <s v="USD"/>
    <x v="4016"/>
    <n v="1462585315"/>
    <b v="0"/>
    <n v="2"/>
    <b v="0"/>
    <s v="theater/plays"/>
    <n v="0.11428571428571428"/>
    <n v="40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s v="US"/>
    <s v="USD"/>
    <x v="4017"/>
    <n v="1408389010"/>
    <b v="0"/>
    <n v="4"/>
    <b v="0"/>
    <s v="theater/plays"/>
    <n v="0.12039999999999999"/>
    <n v="75.25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s v="US"/>
    <s v="USD"/>
    <x v="4018"/>
    <n v="1446048367"/>
    <b v="0"/>
    <n v="5"/>
    <b v="0"/>
    <s v="theater/plays"/>
    <n v="0.6"/>
    <n v="60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s v="US"/>
    <s v="USD"/>
    <x v="4019"/>
    <n v="1432100004"/>
    <b v="0"/>
    <n v="2"/>
    <b v="0"/>
    <s v="theater/plays"/>
    <n v="0.3125"/>
    <n v="1250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s v="GB"/>
    <s v="GBP"/>
    <x v="4020"/>
    <n v="1467976954"/>
    <b v="0"/>
    <n v="2"/>
    <b v="0"/>
    <s v="theater/plays"/>
    <n v="4.1999999999999997E-3"/>
    <n v="10.5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s v="US"/>
    <s v="USD"/>
    <x v="4021"/>
    <n v="1419213664"/>
    <b v="0"/>
    <n v="3"/>
    <b v="0"/>
    <s v="theater/plays"/>
    <n v="2.0999999999999999E-3"/>
    <n v="7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s v="CA"/>
    <s v="CAD"/>
    <x v="4022"/>
    <n v="1415228325"/>
    <b v="0"/>
    <n v="0"/>
    <b v="0"/>
    <s v="theater/plays"/>
    <n v="0"/>
    <e v="#DIV/0!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s v="US"/>
    <s v="USD"/>
    <x v="4023"/>
    <n v="1426050982"/>
    <b v="0"/>
    <n v="4"/>
    <b v="0"/>
    <s v="theater/plays"/>
    <n v="0.375"/>
    <n v="56.25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s v="AU"/>
    <s v="AUD"/>
    <x v="4024"/>
    <n v="1406004589"/>
    <b v="0"/>
    <n v="1"/>
    <b v="0"/>
    <s v="theater/plays"/>
    <n v="2.0000000000000001E-4"/>
    <n v="1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s v="US"/>
    <s v="USD"/>
    <x v="4025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s v="US"/>
    <s v="USD"/>
    <x v="4026"/>
    <n v="1418862743"/>
    <b v="0"/>
    <n v="4"/>
    <b v="0"/>
    <s v="theater/plays"/>
    <n v="2.1999999999999999E-2"/>
    <n v="27.5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s v="GB"/>
    <s v="GBP"/>
    <x v="402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s v="US"/>
    <s v="USD"/>
    <x v="4028"/>
    <n v="1434322815"/>
    <b v="0"/>
    <n v="1"/>
    <b v="0"/>
    <s v="theater/plays"/>
    <n v="8.0000000000000004E-4"/>
    <n v="16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s v="US"/>
    <s v="USD"/>
    <x v="4029"/>
    <n v="1411485391"/>
    <b v="0"/>
    <n v="1"/>
    <b v="0"/>
    <s v="theater/plays"/>
    <n v="6.6666666666666664E-4"/>
    <n v="1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s v="US"/>
    <s v="USD"/>
    <x v="4030"/>
    <n v="1399058797"/>
    <b v="0"/>
    <n v="0"/>
    <b v="0"/>
    <s v="theater/plays"/>
    <n v="0"/>
    <e v="#DIV/0!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s v="US"/>
    <s v="USD"/>
    <x v="4031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s v="GB"/>
    <s v="GBP"/>
    <x v="4032"/>
    <n v="1413477228"/>
    <b v="0"/>
    <n v="2"/>
    <b v="0"/>
    <s v="theater/plays"/>
    <n v="0.22"/>
    <n v="55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s v="US"/>
    <s v="USD"/>
    <x v="4033"/>
    <n v="1472674285"/>
    <b v="0"/>
    <n v="0"/>
    <b v="0"/>
    <s v="theater/plays"/>
    <n v="0"/>
    <e v="#DIV/0!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s v="GB"/>
    <s v="GBP"/>
    <x v="4034"/>
    <n v="1400600031"/>
    <b v="0"/>
    <n v="21"/>
    <b v="0"/>
    <s v="theater/plays"/>
    <n v="0.1762"/>
    <n v="41.952380952380949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s v="US"/>
    <s v="USD"/>
    <x v="4035"/>
    <n v="1465856639"/>
    <b v="0"/>
    <n v="9"/>
    <b v="0"/>
    <s v="theater/plays"/>
    <n v="0.53"/>
    <n v="88.333333333333329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s v="GB"/>
    <s v="GBP"/>
    <x v="4036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s v="US"/>
    <s v="USD"/>
    <x v="3268"/>
    <n v="1458178044"/>
    <b v="0"/>
    <n v="4"/>
    <b v="0"/>
    <s v="theater/plays"/>
    <n v="2.5333333333333333E-2"/>
    <n v="23.75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s v="CA"/>
    <s v="CAD"/>
    <x v="4037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s v="CA"/>
    <s v="CAD"/>
    <x v="4038"/>
    <n v="1400604056"/>
    <b v="0"/>
    <n v="5"/>
    <b v="0"/>
    <s v="theater/plays"/>
    <n v="2.8500000000000001E-2"/>
    <n v="57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s v="US"/>
    <s v="USD"/>
    <x v="4039"/>
    <n v="1456025023"/>
    <b v="0"/>
    <n v="0"/>
    <b v="0"/>
    <s v="theater/plays"/>
    <n v="0"/>
    <e v="#DIV/0!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s v="US"/>
    <s v="USD"/>
    <x v="4040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s v="GB"/>
    <s v="GBP"/>
    <x v="4041"/>
    <n v="1401294084"/>
    <b v="0"/>
    <n v="9"/>
    <b v="0"/>
    <s v="theater/plays"/>
    <n v="1.4210526315789474E-2"/>
    <n v="15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s v="AU"/>
    <s v="AUD"/>
    <x v="4042"/>
    <n v="1427724426"/>
    <b v="0"/>
    <n v="6"/>
    <b v="0"/>
    <s v="theater/plays"/>
    <n v="0.1925"/>
    <n v="64.166666666666671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s v="US"/>
    <s v="USD"/>
    <x v="4043"/>
    <n v="1405291811"/>
    <b v="0"/>
    <n v="4"/>
    <b v="0"/>
    <s v="theater/plays"/>
    <n v="6.7499999999999999E-3"/>
    <n v="6.75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s v="US"/>
    <s v="USD"/>
    <x v="4044"/>
    <n v="1461027388"/>
    <b v="0"/>
    <n v="1"/>
    <b v="0"/>
    <s v="theater/plays"/>
    <n v="1.6666666666666668E-3"/>
    <n v="25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s v="US"/>
    <s v="USD"/>
    <x v="4045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s v="US"/>
    <s v="USD"/>
    <x v="4046"/>
    <n v="1481756855"/>
    <b v="0"/>
    <n v="1"/>
    <b v="0"/>
    <s v="theater/plays"/>
    <n v="0.01"/>
    <n v="34.950000000000003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s v="GB"/>
    <s v="GBP"/>
    <x v="4047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s v="US"/>
    <s v="USD"/>
    <x v="4048"/>
    <n v="1422374420"/>
    <b v="0"/>
    <n v="6"/>
    <b v="0"/>
    <s v="theater/plays"/>
    <n v="0.16500000000000001"/>
    <n v="27.5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s v="MX"/>
    <s v="MXN"/>
    <x v="4049"/>
    <n v="1480187931"/>
    <b v="0"/>
    <n v="0"/>
    <b v="0"/>
    <s v="theater/plays"/>
    <n v="0"/>
    <e v="#DIV/0!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s v="GB"/>
    <s v="GBP"/>
    <x v="4050"/>
    <n v="1403462111"/>
    <b v="0"/>
    <n v="2"/>
    <b v="0"/>
    <s v="theater/plays"/>
    <n v="4.0000000000000001E-3"/>
    <n v="2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s v="US"/>
    <s v="USD"/>
    <x v="4051"/>
    <n v="1426407426"/>
    <b v="0"/>
    <n v="2"/>
    <b v="0"/>
    <s v="theater/plays"/>
    <n v="1.0571428571428572E-2"/>
    <n v="18.5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s v="GB"/>
    <s v="GBP"/>
    <x v="4052"/>
    <n v="1444137375"/>
    <b v="0"/>
    <n v="21"/>
    <b v="0"/>
    <s v="theater/plays"/>
    <n v="0.26727272727272727"/>
    <n v="35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s v="GB"/>
    <s v="GBP"/>
    <x v="4053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s v="US"/>
    <s v="USD"/>
    <x v="4054"/>
    <n v="1411499149"/>
    <b v="0"/>
    <n v="0"/>
    <b v="0"/>
    <s v="theater/plays"/>
    <n v="0"/>
    <e v="#DIV/0!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s v="US"/>
    <s v="USD"/>
    <x v="4055"/>
    <n v="1479747794"/>
    <b v="0"/>
    <n v="6"/>
    <b v="0"/>
    <s v="theater/plays"/>
    <n v="8.8999999999999996E-2"/>
    <n v="222.5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s v="GB"/>
    <s v="GBP"/>
    <x v="4056"/>
    <n v="1482951242"/>
    <b v="0"/>
    <n v="0"/>
    <b v="0"/>
    <s v="theater/plays"/>
    <n v="0"/>
    <e v="#DIV/0!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s v="US"/>
    <s v="USD"/>
    <x v="4057"/>
    <n v="1463783521"/>
    <b v="0"/>
    <n v="1"/>
    <b v="0"/>
    <s v="theater/plays"/>
    <n v="1.6666666666666668E-3"/>
    <n v="5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s v="US"/>
    <s v="USD"/>
    <x v="4058"/>
    <n v="1463849116"/>
    <b v="0"/>
    <n v="0"/>
    <b v="0"/>
    <s v="theater/plays"/>
    <n v="0"/>
    <e v="#DIV/0!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s v="US"/>
    <s v="USD"/>
    <x v="4059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s v="US"/>
    <s v="USD"/>
    <x v="4060"/>
    <n v="1446179553"/>
    <b v="0"/>
    <n v="2"/>
    <b v="0"/>
    <s v="theater/plays"/>
    <n v="0.02"/>
    <n v="1.5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s v="US"/>
    <s v="USD"/>
    <x v="4061"/>
    <n v="1450203416"/>
    <b v="0"/>
    <n v="6"/>
    <b v="0"/>
    <s v="theater/plays"/>
    <n v="0.21685714285714286"/>
    <n v="126.5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s v="IT"/>
    <s v="EUR"/>
    <x v="4062"/>
    <n v="1473416906"/>
    <b v="0"/>
    <n v="1"/>
    <b v="0"/>
    <s v="theater/plays"/>
    <n v="3.3333333333333335E-3"/>
    <n v="10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s v="US"/>
    <s v="USD"/>
    <x v="4063"/>
    <n v="1424701775"/>
    <b v="0"/>
    <n v="1"/>
    <b v="0"/>
    <s v="theater/plays"/>
    <n v="2.8571428571428571E-3"/>
    <n v="10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s v="US"/>
    <s v="USD"/>
    <x v="4064"/>
    <n v="1445985299"/>
    <b v="0"/>
    <n v="5"/>
    <b v="0"/>
    <s v="theater/plays"/>
    <n v="4.7E-2"/>
    <n v="9.4"/>
    <x v="1"/>
    <s v="plays"/>
    <x v="4086"/>
    <d v="2015-11-21T04:00:00"/>
  </r>
  <r>
    <n v="4087"/>
    <x v="4080"/>
    <s v="Comedy Stage Play"/>
    <n v="9600"/>
    <n v="0"/>
    <x v="2"/>
    <s v="US"/>
    <s v="USD"/>
    <x v="4065"/>
    <n v="1466185786"/>
    <b v="0"/>
    <n v="0"/>
    <b v="0"/>
    <s v="theater/plays"/>
    <n v="0"/>
    <e v="#DIV/0!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s v="GB"/>
    <s v="GBP"/>
    <x v="4066"/>
    <n v="1418827324"/>
    <b v="0"/>
    <n v="3"/>
    <b v="0"/>
    <s v="theater/plays"/>
    <n v="0.108"/>
    <n v="72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s v="US"/>
    <s v="USD"/>
    <x v="4067"/>
    <n v="1430242488"/>
    <b v="0"/>
    <n v="8"/>
    <b v="0"/>
    <s v="theater/plays"/>
    <n v="4.8000000000000001E-2"/>
    <n v="30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s v="US"/>
    <s v="USD"/>
    <x v="4068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s v="US"/>
    <s v="USD"/>
    <x v="4069"/>
    <n v="1418818151"/>
    <b v="0"/>
    <n v="8"/>
    <b v="0"/>
    <s v="theater/plays"/>
    <n v="0.1275"/>
    <n v="25.5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s v="US"/>
    <s v="USD"/>
    <x v="4070"/>
    <n v="1423024847"/>
    <b v="0"/>
    <n v="1"/>
    <b v="0"/>
    <s v="theater/plays"/>
    <n v="1.8181818181818181E-4"/>
    <n v="2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s v="GB"/>
    <s v="GBP"/>
    <x v="4071"/>
    <n v="1435088093"/>
    <b v="0"/>
    <n v="4"/>
    <b v="0"/>
    <s v="theater/plays"/>
    <n v="2.4E-2"/>
    <n v="1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s v="US"/>
    <s v="USD"/>
    <x v="4072"/>
    <n v="1410141900"/>
    <b v="0"/>
    <n v="8"/>
    <b v="0"/>
    <s v="theater/plays"/>
    <n v="0.36499999999999999"/>
    <n v="91.25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s v="MX"/>
    <s v="MXN"/>
    <x v="4073"/>
    <n v="1479516350"/>
    <b v="0"/>
    <n v="1"/>
    <b v="0"/>
    <s v="theater/plays"/>
    <n v="2.6666666666666668E-2"/>
    <n v="800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s v="GB"/>
    <s v="GBP"/>
    <x v="4074"/>
    <n v="1484484219"/>
    <b v="0"/>
    <n v="5"/>
    <b v="0"/>
    <s v="theater/plays"/>
    <n v="0.11428571428571428"/>
    <n v="80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s v="GB"/>
    <s v="GBP"/>
    <x v="4075"/>
    <n v="1449431237"/>
    <b v="0"/>
    <n v="0"/>
    <b v="0"/>
    <s v="theater/plays"/>
    <n v="0"/>
    <e v="#DIV/0!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s v="US"/>
    <s v="USD"/>
    <x v="4076"/>
    <n v="1462468797"/>
    <b v="0"/>
    <n v="0"/>
    <b v="0"/>
    <s v="theater/plays"/>
    <n v="0"/>
    <e v="#DIV/0!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s v="US"/>
    <s v="USD"/>
    <x v="4077"/>
    <n v="1468959873"/>
    <b v="0"/>
    <n v="1"/>
    <b v="0"/>
    <s v="theater/plays"/>
    <n v="1.1111111111111112E-2"/>
    <n v="50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s v="US"/>
    <s v="USD"/>
    <x v="4078"/>
    <n v="1413341990"/>
    <b v="0"/>
    <n v="0"/>
    <b v="0"/>
    <s v="theater/plays"/>
    <n v="0"/>
    <e v="#DIV/0!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s v="US"/>
    <s v="USD"/>
    <x v="4079"/>
    <n v="1482788482"/>
    <b v="0"/>
    <n v="0"/>
    <b v="0"/>
    <s v="theater/plays"/>
    <n v="0"/>
    <e v="#DIV/0!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s v="US"/>
    <s v="USD"/>
    <x v="4080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s v="US"/>
    <s v="USD"/>
    <x v="4081"/>
    <n v="1435953566"/>
    <b v="0"/>
    <n v="6"/>
    <b v="0"/>
    <s v="theater/plays"/>
    <n v="0.1"/>
    <n v="16.666666666666668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s v="AU"/>
    <s v="AUD"/>
    <x v="4082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s v="MX"/>
    <s v="MXN"/>
    <x v="4083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s v="US"/>
    <s v="USD"/>
    <x v="4084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s v="US"/>
    <s v="USD"/>
    <x v="4085"/>
    <n v="1409608801"/>
    <b v="0"/>
    <n v="4"/>
    <b v="0"/>
    <s v="theater/plays"/>
    <n v="2.0500000000000001E-2"/>
    <n v="10.25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s v="US"/>
    <s v="USD"/>
    <x v="4086"/>
    <n v="1485909937"/>
    <b v="0"/>
    <n v="1"/>
    <b v="0"/>
    <s v="theater/plays"/>
    <n v="1.9666666666666666E-2"/>
    <n v="59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s v="GB"/>
    <s v="GBP"/>
    <x v="4087"/>
    <n v="1446209804"/>
    <b v="0"/>
    <n v="0"/>
    <b v="0"/>
    <s v="theater/plays"/>
    <n v="0"/>
    <e v="#DIV/0!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s v="GB"/>
    <s v="GBP"/>
    <x v="4088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s v="US"/>
    <s v="USD"/>
    <x v="4089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s v="IE"/>
    <s v="EUR"/>
    <x v="4090"/>
    <n v="1454280186"/>
    <b v="0"/>
    <n v="1"/>
    <b v="0"/>
    <s v="theater/plays"/>
    <n v="4.0000000000000002E-4"/>
    <n v="1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s v="US"/>
    <s v="USD"/>
    <x v="4091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F1DC85-7A9A-4F32-BDCD-FDA7B7AC1E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ascending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0" format="1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601D1C-7419-4B03-AE78-B9F4CD5BBD5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9E0BB8-66A1-494C-B97E-E7B6ED007707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multipleItemSelectionAllowed="1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numFmtId="164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zoomScaleNormal="100" workbookViewId="0">
      <selection activeCell="K1" sqref="K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6.21875" customWidth="1"/>
    <col min="16" max="16" width="20.33203125" customWidth="1"/>
    <col min="17" max="17" width="20.21875" customWidth="1"/>
    <col min="18" max="18" width="23.88671875" customWidth="1"/>
    <col min="19" max="19" width="30.5546875" style="11" customWidth="1"/>
    <col min="20" max="20" width="29.5546875" style="11" bestFit="1" customWidth="1"/>
    <col min="21" max="21" width="22" customWidth="1"/>
    <col min="22" max="22" width="14.6640625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8309</v>
      </c>
      <c r="R1" s="1" t="s">
        <v>8308</v>
      </c>
      <c r="S1" s="10" t="s">
        <v>8365</v>
      </c>
      <c r="T1" s="10" t="s">
        <v>8366</v>
      </c>
      <c r="U1" s="1"/>
      <c r="V1" s="1"/>
    </row>
    <row r="2" spans="1:22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1">
        <f>(J2/86400)+DATE(1970,1,1)</f>
        <v>42177.007071759261</v>
      </c>
      <c r="T2" s="11">
        <f>(I2/86400)+DATE(1970,1,1)</f>
        <v>42208.125</v>
      </c>
    </row>
    <row r="3" spans="1:22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LEFT(N3,FIND("/",N3)-1)</f>
        <v>film &amp; video</v>
      </c>
      <c r="R3" t="str">
        <f t="shared" ref="R3:R66" si="3">RIGHT(N3,LEN(N3)-FIND("/",N3))</f>
        <v>television</v>
      </c>
      <c r="S3" s="11">
        <f t="shared" ref="S3:S66" si="4">(J3/86400)+DATE(1970,1,1)</f>
        <v>42766.600497685184</v>
      </c>
      <c r="T3" s="11">
        <f t="shared" ref="T3:T66" si="5">(I3/86400)+DATE(1970,1,1)</f>
        <v>42796.600497685184</v>
      </c>
    </row>
    <row r="4" spans="1:22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2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</row>
    <row r="6" spans="1:22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2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2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2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42516.047071759254</v>
      </c>
      <c r="T9" s="11">
        <f t="shared" si="5"/>
        <v>42556.047071759254</v>
      </c>
    </row>
    <row r="10" spans="1:22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2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2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2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2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2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2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1">
        <f>(J17/86400)+DATE(1970,1,1)</f>
        <v>42256.391875000001</v>
      </c>
      <c r="T17" s="11">
        <f t="shared" si="5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41869.542314814811</v>
      </c>
      <c r="T20" s="11">
        <f t="shared" si="5"/>
        <v>41899.542314814811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42200.758240740739</v>
      </c>
      <c r="T22" s="11">
        <f t="shared" si="5"/>
        <v>42260.758240740739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42262.818749999999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42316.702557870369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41375.057222222225</v>
      </c>
      <c r="T40" s="11">
        <f t="shared" si="5"/>
        <v>41405.057222222225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41874.098807870367</v>
      </c>
      <c r="T46" s="11">
        <f t="shared" si="5"/>
        <v>41919.098807870367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</v>
      </c>
      <c r="T48" s="11">
        <f t="shared" si="5"/>
        <v>42353.96497685185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42196.928668981476</v>
      </c>
      <c r="T53" s="11">
        <f t="shared" si="5"/>
        <v>42226.928668981476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42149.548888888894</v>
      </c>
      <c r="T58" s="11">
        <f t="shared" si="5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42230.235833333332</v>
      </c>
      <c r="T61" s="11">
        <f t="shared" si="5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41701.901817129634</v>
      </c>
      <c r="T62" s="11">
        <f t="shared" si="5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41409.814317129625</v>
      </c>
      <c r="T63" s="11">
        <f t="shared" si="5"/>
        <v>41431.814317129625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LEFT(N67,FIND("/",N67)-1)</f>
        <v>film &amp; video</v>
      </c>
      <c r="R67" t="str">
        <f t="shared" ref="R67:R130" si="9">RIGHT(N67,LEN(N67)-FIND("/",N67))</f>
        <v>shorts</v>
      </c>
      <c r="S67" s="11">
        <f t="shared" ref="S67:S130" si="10">(J67/86400)+DATE(1970,1,1)</f>
        <v>41835.821226851855</v>
      </c>
      <c r="T67" s="11">
        <f t="shared" ref="T67:T130" si="11">(I67/86400)+DATE(1970,1,1)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41208.010196759264</v>
      </c>
      <c r="T74" s="11">
        <f t="shared" si="11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40997.144872685181</v>
      </c>
      <c r="T79" s="11">
        <f t="shared" si="11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41100.158877314811</v>
      </c>
      <c r="T83" s="11">
        <f t="shared" si="11"/>
        <v>41104.126388888893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40322.539386574077</v>
      </c>
      <c r="T89" s="11">
        <f t="shared" si="11"/>
        <v>40332.070138888885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41402.752222222218</v>
      </c>
      <c r="T91" s="11">
        <f t="shared" si="11"/>
        <v>41427.752222222218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41214.794837962967</v>
      </c>
      <c r="T100" s="11">
        <f t="shared" si="11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40987.776631944442</v>
      </c>
      <c r="T108" s="11">
        <f t="shared" si="11"/>
        <v>41001.776631944442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41718.043032407411</v>
      </c>
      <c r="T114" s="11">
        <f t="shared" si="11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40918.738935185189</v>
      </c>
      <c r="T117" s="11">
        <f t="shared" si="11"/>
        <v>40943.738935185189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>E123/D123</f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(J131/86400)+DATE(1970,1,1)</f>
        <v>41882.937303240738</v>
      </c>
      <c r="T131" s="11">
        <f t="shared" ref="T131:T194" si="17">(I131/86400)+DATE(1970,1,1)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41778.91541666667</v>
      </c>
      <c r="T132" s="11">
        <f t="shared" si="17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42559.064143518517</v>
      </c>
      <c r="T145" s="11">
        <f t="shared" si="17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41875.077546296292</v>
      </c>
      <c r="T154" s="11">
        <f t="shared" si="17"/>
        <v>41905.077546296292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8219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42171.913090277776</v>
      </c>
      <c r="T162" s="11">
        <f t="shared" si="17"/>
        <v>42231.913090277776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8219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8219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8219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8219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8219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8219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8219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8219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8219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8219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8219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8219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42082.353275462963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8219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8219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8219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8219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8219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8219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8219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8219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8219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8219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8219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8219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8219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8219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8219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8219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8219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8219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8219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8219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8219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(J195/86400)+DATE(1970,1,1)</f>
        <v>41911.934791666667</v>
      </c>
      <c r="T195" s="11">
        <f t="shared" ref="T195:T258" si="23">(I195/86400)+DATE(1970,1,1)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8219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8219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8219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8219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8219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8219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8219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41867.083368055552</v>
      </c>
      <c r="T202" s="11">
        <f t="shared" si="23"/>
        <v>41897.083368055552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8219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8219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8219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8219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8219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8219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8219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8219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8219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8219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8219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42236.159918981481</v>
      </c>
      <c r="T213" s="11">
        <f t="shared" si="23"/>
        <v>42266.159918981481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8219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8219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8219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8219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8219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8219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8219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8219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8219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42236.837500000001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8219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8219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8219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8219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8219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8219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8219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8219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8219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8219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42129.77721064815</v>
      </c>
      <c r="T232" s="11">
        <f t="shared" si="23"/>
        <v>42159.77721064815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8219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42341.958923611106</v>
      </c>
      <c r="T233" s="11">
        <f t="shared" si="23"/>
        <v>42371.958923611106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8219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8219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8219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8219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8219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42321.084479166668</v>
      </c>
      <c r="T238" s="11">
        <f t="shared" si="23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8219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8219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42713.962500000001</v>
      </c>
      <c r="T240" s="11">
        <f t="shared" si="23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8219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40253.295833333337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</v>
      </c>
      <c r="T254" s="11">
        <f t="shared" si="23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42263.952662037038</v>
      </c>
      <c r="T256" s="11">
        <f t="shared" si="23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(J259/86400)+DATE(1970,1,1)</f>
        <v>42479.626875000002</v>
      </c>
      <c r="T259" s="11">
        <f t="shared" ref="T259:T322" si="29">(I259/86400)+DATE(1970,1,1)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40267.245717592596</v>
      </c>
      <c r="T267" s="11">
        <f t="shared" si="2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40637.86655092593</v>
      </c>
      <c r="T272" s="11">
        <f t="shared" si="2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41612.100243055553</v>
      </c>
      <c r="T273" s="11">
        <f t="shared" si="2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40967.081875000003</v>
      </c>
      <c r="T278" s="11">
        <f t="shared" si="2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41744.590682870374</v>
      </c>
      <c r="T282" s="11">
        <f t="shared" si="29"/>
        <v>41789.590682870374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41313.816250000003</v>
      </c>
      <c r="T288" s="11">
        <f t="shared" si="2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42089.728020833332</v>
      </c>
      <c r="T299" s="11">
        <f t="shared" si="2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41032.071134259255</v>
      </c>
      <c r="T305" s="11">
        <f t="shared" si="29"/>
        <v>41062.071134259255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41282.944456018522</v>
      </c>
      <c r="T309" s="11">
        <f t="shared" si="29"/>
        <v>41312.944456018522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(J323/86400)+DATE(1970,1,1)</f>
        <v>42647.446597222224</v>
      </c>
      <c r="T323" s="11">
        <f t="shared" ref="T323:T386" si="35">(I323/86400)+DATE(1970,1,1)</f>
        <v>42682.488263888888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42261.500243055554</v>
      </c>
      <c r="T348" s="11">
        <f t="shared" si="35"/>
        <v>42291.500243055554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41935.070486111115</v>
      </c>
      <c r="T361" s="11">
        <f t="shared" si="35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41019.793032407411</v>
      </c>
      <c r="T368" s="11">
        <f t="shared" si="35"/>
        <v>41049.793032407411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(J387/86400)+DATE(1970,1,1)</f>
        <v>41934.584502314814</v>
      </c>
      <c r="T387" s="11">
        <f t="shared" ref="T387:T450" si="41">(I387/86400)+DATE(1970,1,1)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42549.076157407406</v>
      </c>
      <c r="T390" s="11">
        <f t="shared" si="41"/>
        <v>42579.076157407406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41674.063078703708</v>
      </c>
      <c r="T391" s="11">
        <f t="shared" si="41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40865.042256944442</v>
      </c>
      <c r="T393" s="11">
        <f t="shared" si="41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41082.564884259264</v>
      </c>
      <c r="T398" s="11">
        <f t="shared" si="41"/>
        <v>41097.564884259264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41646.628032407403</v>
      </c>
      <c r="T406" s="11">
        <f t="shared" si="41"/>
        <v>41675.961111111115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42113.981446759259</v>
      </c>
      <c r="T412" s="11">
        <f t="shared" si="41"/>
        <v>42173.981446759259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41360.970601851848</v>
      </c>
      <c r="T419" s="11">
        <f t="shared" si="41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8219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8219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8219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41863.260381944448</v>
      </c>
      <c r="T424" s="11">
        <f t="shared" si="41"/>
        <v>41893.260381944448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8219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8219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8219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8219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8219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42285.90902777778</v>
      </c>
      <c r="T429" s="11">
        <f t="shared" si="41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8219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8219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8219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8219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42526.871331018519</v>
      </c>
      <c r="T433" s="11">
        <f t="shared" si="41"/>
        <v>42556.871331018519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8219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8219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42228.629884259259</v>
      </c>
      <c r="T435" s="11">
        <f t="shared" si="41"/>
        <v>42288.629884259259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8219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8219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8219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8219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8219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8219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41919.761782407411</v>
      </c>
      <c r="T441" s="11">
        <f t="shared" si="41"/>
        <v>41929.761782407411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8219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8219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8219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8219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8219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8219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8219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8219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8219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8219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(J451/86400)+DATE(1970,1,1)</f>
        <v>41534.568113425928</v>
      </c>
      <c r="T451" s="11">
        <f t="shared" ref="T451:T514" si="47">(I451/86400)+DATE(1970,1,1)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8219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8219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42107.703877314816</v>
      </c>
      <c r="T454" s="11">
        <f t="shared" si="47"/>
        <v>42137.703877314816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8219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8219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8219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40971.002569444448</v>
      </c>
      <c r="T457" s="11">
        <f t="shared" si="47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8219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41547.694456018522</v>
      </c>
      <c r="T458" s="11">
        <f t="shared" si="47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8219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8219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8219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8219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8219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8219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</v>
      </c>
      <c r="T464" s="11">
        <f t="shared" si="47"/>
        <v>40765.12663194444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8219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8219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</v>
      </c>
      <c r="T466" s="11">
        <f t="shared" si="47"/>
        <v>42508.84878472222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8219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8219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8219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8219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41041.167627314819</v>
      </c>
      <c r="T470" s="11">
        <f t="shared" si="47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8219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8219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8219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8219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8219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8219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8219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8219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8219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8219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8219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8219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41465.500173611115</v>
      </c>
      <c r="T482" s="11">
        <f t="shared" si="47"/>
        <v>41495.500173611115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8219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8219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42447.896874999999</v>
      </c>
      <c r="T484" s="11">
        <f t="shared" si="47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8219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8219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8219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41381.505775462967</v>
      </c>
      <c r="T487" s="11">
        <f t="shared" si="47"/>
        <v>41411.505775462967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8219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8219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8219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8219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8219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41113.968576388885</v>
      </c>
      <c r="T492" s="11">
        <f t="shared" si="47"/>
        <v>41143.968576388885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8219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42366.982627314814</v>
      </c>
      <c r="T493" s="11">
        <f t="shared" si="47"/>
        <v>42396.982627314814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8219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8219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42114.726134259261</v>
      </c>
      <c r="T495" s="11">
        <f t="shared" si="47"/>
        <v>42144.726134259261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8219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8219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8219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8219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8219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8219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8219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40247.886006944442</v>
      </c>
      <c r="T502" s="11">
        <f t="shared" si="47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8219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8219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8219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8219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8219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8219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8219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8219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8219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8219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8219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8219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8219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(J515/86400)+DATE(1970,1,1)</f>
        <v>42552.653993055559</v>
      </c>
      <c r="T515" s="11">
        <f t="shared" ref="T515:T578" si="53">(I515/86400)+DATE(1970,1,1)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8219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8219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8219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8219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8219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8219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41218.391446759255</v>
      </c>
      <c r="T521" s="11">
        <f t="shared" si="53"/>
        <v>41248.391446759255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42711.54519675926</v>
      </c>
      <c r="T537" s="11">
        <f t="shared" si="53"/>
        <v>42741.54519675926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42179.344988425924</v>
      </c>
      <c r="T538" s="11">
        <f t="shared" si="53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8219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8219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8219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8219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8219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8219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8219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8219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8219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8219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8219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8219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8219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8219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8219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8219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8219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8219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8219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8219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8219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8219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8219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42692.389062499999</v>
      </c>
      <c r="T564" s="11">
        <f t="shared" si="53"/>
        <v>42722.389062499999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8219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8219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8219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</v>
      </c>
      <c r="T567" s="11">
        <f t="shared" si="53"/>
        <v>42195.78528935185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8219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8219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8219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8219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8219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42388.798252314809</v>
      </c>
      <c r="T572" s="11">
        <f t="shared" si="53"/>
        <v>42418.798252314809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8219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8219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42282.716296296298</v>
      </c>
      <c r="T574" s="11">
        <f t="shared" si="53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8219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8219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8219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8219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8219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LEFT(N579,FIND("/",N579)-1)</f>
        <v>technology</v>
      </c>
      <c r="R579" t="str">
        <f t="shared" ref="R579:R642" si="57">RIGHT(N579,LEN(N579)-FIND("/",N579))</f>
        <v>web</v>
      </c>
      <c r="S579" s="11">
        <f t="shared" ref="S579:S642" si="58">(J579/86400)+DATE(1970,1,1)</f>
        <v>42450.589143518519</v>
      </c>
      <c r="T579" s="11">
        <f t="shared" ref="T579:T642" si="59">(I579/86400)+DATE(1970,1,1)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8219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8219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8219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8219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8219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8219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8219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8219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8219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8219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8219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42631.769513888888</v>
      </c>
      <c r="T590" s="11">
        <f t="shared" si="5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8219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8219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8219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8219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8219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8219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8219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42083.069884259261</v>
      </c>
      <c r="T597" s="11">
        <f t="shared" si="59"/>
        <v>42128.069884259261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8219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8219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8219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8219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42194.357731481483</v>
      </c>
      <c r="T607" s="11">
        <f t="shared" si="59"/>
        <v>42239.357731481483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42585.031782407408</v>
      </c>
      <c r="T614" s="11">
        <f t="shared" si="59"/>
        <v>42615.031782407408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42761.376238425924</v>
      </c>
      <c r="T618" s="11">
        <f t="shared" si="59"/>
        <v>42791.376238425924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42507.299328703702</v>
      </c>
      <c r="T635" s="11">
        <f t="shared" si="5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42683.420312499999</v>
      </c>
      <c r="T642" s="11">
        <f t="shared" si="5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LEFT(N643,FIND("/",N643)-1)</f>
        <v>technology</v>
      </c>
      <c r="R643" t="str">
        <f t="shared" ref="R643:R706" si="63">RIGHT(N643,LEN(N643)-FIND("/",N643))</f>
        <v>wearables</v>
      </c>
      <c r="S643" s="11">
        <f t="shared" ref="S643:S706" si="64">(J643/86400)+DATE(1970,1,1)</f>
        <v>42199.57</v>
      </c>
      <c r="T643" s="11">
        <f t="shared" ref="T643:T706" si="65">(I643/86400)+DATE(1970,1,1)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42477.76295138889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8219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41952.783321759256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8219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8219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8219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8219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8219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8219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41838.832152777773</v>
      </c>
      <c r="T668" s="11">
        <f t="shared" si="65"/>
        <v>41868.832152777773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8219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8219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8219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8219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8219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8219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8219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8219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8219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8219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</v>
      </c>
      <c r="T678" s="11">
        <f t="shared" si="65"/>
        <v>42042.76829861111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8219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8219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8219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8219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8219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8219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42808.723634259259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8219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8219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8219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8219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8219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8219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8219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8219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8219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8219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8219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8219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8219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8219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8219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8219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41866.931076388893</v>
      </c>
      <c r="T700" s="11">
        <f t="shared" si="65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8219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8219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8219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8219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42698.768368055556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8219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8219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8219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LEFT(N707,FIND("/",N707)-1)</f>
        <v>technology</v>
      </c>
      <c r="R707" t="str">
        <f t="shared" ref="R707:R770" si="69">RIGHT(N707,LEN(N707)-FIND("/",N707))</f>
        <v>wearables</v>
      </c>
      <c r="S707" s="11">
        <f t="shared" ref="S707:S770" si="70">(J707/86400)+DATE(1970,1,1)</f>
        <v>42726.491643518515</v>
      </c>
      <c r="T707" s="11">
        <f t="shared" ref="T707:T770" si="71">(I707/86400)+DATE(1970,1,1)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8219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8219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8219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8219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8219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8219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8219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42384.680925925924</v>
      </c>
      <c r="T714" s="11">
        <f t="shared" si="71"/>
        <v>42414.680925925924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8219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8219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8219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8219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8219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41857.854189814811</v>
      </c>
      <c r="T719" s="11">
        <f t="shared" si="71"/>
        <v>41887.854189814811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8219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8219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</v>
      </c>
      <c r="T725" s="11">
        <f t="shared" si="71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41247.020243055558</v>
      </c>
      <c r="T729" s="11">
        <f t="shared" si="71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41943.604097222225</v>
      </c>
      <c r="T740" s="11">
        <f t="shared" si="71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8219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42700.805706018524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8219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8219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8219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41471.446851851855</v>
      </c>
      <c r="T765" s="11">
        <f t="shared" si="71"/>
        <v>41501.446851851855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8219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8219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8219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8219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8219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8219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LEFT(N771,FIND("/",N771)-1)</f>
        <v>publishing</v>
      </c>
      <c r="R771" t="str">
        <f t="shared" ref="R771:R834" si="75">RIGHT(N771,LEN(N771)-FIND("/",N771))</f>
        <v>fiction</v>
      </c>
      <c r="S771" s="11">
        <f t="shared" ref="S771:S834" si="76">(J771/86400)+DATE(1970,1,1)</f>
        <v>41604.996458333335</v>
      </c>
      <c r="T771" s="11">
        <f t="shared" ref="T771:T834" si="77">(I771/86400)+DATE(1970,1,1)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8219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</v>
      </c>
      <c r="T772" s="11">
        <f t="shared" si="77"/>
        <v>41329.9996412037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8219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8219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8219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42100.735937500001</v>
      </c>
      <c r="T775" s="11">
        <f t="shared" si="77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8219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8219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8219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8219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8219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8219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41403.000856481478</v>
      </c>
      <c r="T783" s="11">
        <f t="shared" si="77"/>
        <v>41433.000856481478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41303.593923611115</v>
      </c>
      <c r="T787" s="11">
        <f t="shared" si="77"/>
        <v>41333.593923611115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41040.657638888893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41277.186111111107</v>
      </c>
      <c r="T791" s="11">
        <f t="shared" si="77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</v>
      </c>
      <c r="T794" s="11">
        <f t="shared" si="77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41123.022268518514</v>
      </c>
      <c r="T804" s="11">
        <f t="shared" si="77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1">
        <f t="shared" si="76"/>
        <v>40730.105624999997</v>
      </c>
      <c r="T806" s="11">
        <f t="shared" si="77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41073.050717592589</v>
      </c>
      <c r="T830" s="11">
        <f t="shared" si="77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40929.342361111107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LEFT(N835,FIND("/",N835)-1)</f>
        <v>music</v>
      </c>
      <c r="R835" t="str">
        <f t="shared" ref="R835:R898" si="81">RIGHT(N835,LEN(N835)-FIND("/",N835))</f>
        <v>rock</v>
      </c>
      <c r="S835" s="11">
        <f t="shared" ref="S835:S898" si="82">(J835/86400)+DATE(1970,1,1)</f>
        <v>41718.878182870372</v>
      </c>
      <c r="T835" s="11">
        <f t="shared" ref="T835:T898" si="83">(I835/86400)+DATE(1970,1,1)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41923.838692129633</v>
      </c>
      <c r="T843" s="11">
        <f t="shared" si="83"/>
        <v>41953.880358796298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</v>
      </c>
      <c r="T844" s="11">
        <f t="shared" si="83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42165.798333333332</v>
      </c>
      <c r="T849" s="11">
        <f t="shared" si="83"/>
        <v>42195.798333333332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42545.125196759254</v>
      </c>
      <c r="T857" s="11">
        <f t="shared" si="83"/>
        <v>42575.125196759254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8219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8219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8219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8219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8219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8219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41230.773113425923</v>
      </c>
      <c r="T867" s="11">
        <f t="shared" si="83"/>
        <v>41290.773113425923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8219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8219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8219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8219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41342.845567129625</v>
      </c>
      <c r="T871" s="11">
        <f t="shared" si="83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8219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8219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41607.602951388893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8219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8219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41184.167129629626</v>
      </c>
      <c r="T875" s="11">
        <f t="shared" si="83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8219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8219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8219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8219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41597.788888888885</v>
      </c>
      <c r="T879" s="11">
        <f t="shared" si="83"/>
        <v>41627.788888888885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8219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8219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8219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8219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8219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8219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8219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40981.802615740744</v>
      </c>
      <c r="T886" s="11">
        <f t="shared" si="83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8219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8219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8219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8219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8219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8219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8219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8219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8219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8219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</v>
      </c>
      <c r="T896" s="11">
        <f t="shared" si="83"/>
        <v>42526.98159722222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8219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8219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42218.872986111106</v>
      </c>
      <c r="T898" s="11">
        <f t="shared" si="83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8219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LEFT(N899,FIND("/",N899)-1)</f>
        <v>music</v>
      </c>
      <c r="R899" t="str">
        <f t="shared" ref="R899:R962" si="87">RIGHT(N899,LEN(N899)-FIND("/",N899))</f>
        <v>indie rock</v>
      </c>
      <c r="S899" s="11">
        <f t="shared" ref="S899:S962" si="88">(J899/86400)+DATE(1970,1,1)</f>
        <v>41211.688750000001</v>
      </c>
      <c r="T899" s="11">
        <f t="shared" ref="T899:T962" si="89">(I899/86400)+DATE(1970,1,1)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8219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8219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8219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8219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8219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8219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8219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8219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8219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8219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8219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8219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8219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8219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8219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41254.151006944448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8219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8219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41116.763275462959</v>
      </c>
      <c r="T916" s="11">
        <f t="shared" si="89"/>
        <v>41146.763275462959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8219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8219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8219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8219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8219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8219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41562.671550925923</v>
      </c>
      <c r="T922" s="11">
        <f t="shared" si="8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8219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40847.171018518522</v>
      </c>
      <c r="T923" s="11">
        <f t="shared" si="8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8219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8219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8219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41288.942928240736</v>
      </c>
      <c r="T926" s="11">
        <f t="shared" si="89"/>
        <v>41318.942928240736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8219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8219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8219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8219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8219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8219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8219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8219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8219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41711.169085648144</v>
      </c>
      <c r="T935" s="11">
        <f t="shared" si="89"/>
        <v>41771.169085648144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8219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8219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8219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8219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41581.839780092589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8219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8219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8219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8219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8219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42382.843287037038</v>
      </c>
      <c r="T944" s="11">
        <f t="shared" si="89"/>
        <v>42418.843287037038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8219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8219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8219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42732.872986111106</v>
      </c>
      <c r="T947" s="11">
        <f t="shared" si="8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8219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8219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8219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8219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8219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8219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42480.653611111113</v>
      </c>
      <c r="T953" s="11">
        <f t="shared" si="89"/>
        <v>42525.653611111113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8219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42692.655231481476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8219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8219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8219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8219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8219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8219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8219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8219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8219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(J963/86400)+DATE(1970,1,1)</f>
        <v>42740.693692129629</v>
      </c>
      <c r="T963" s="11">
        <f t="shared" ref="T963:T1026" si="95">(I963/86400)+DATE(1970,1,1)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8219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8219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8219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8219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8219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8219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8219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8219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8219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8219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8219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8219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8219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8219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8219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8219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8219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8219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42506.416990740741</v>
      </c>
      <c r="T981" s="11">
        <f t="shared" si="95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8219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8219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8219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8219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42574.667650462958</v>
      </c>
      <c r="T985" s="11">
        <f t="shared" si="95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8219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42091.074166666665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8219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8219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8219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8219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8219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8219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8219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8219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8219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8219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8219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8219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8219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8219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8219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</v>
      </c>
      <c r="T1002" s="11">
        <f t="shared" si="95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42276.624803240746</v>
      </c>
      <c r="T1007" s="11">
        <f t="shared" si="95"/>
        <v>42307.624803240746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42467.065462962964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42111.646724537037</v>
      </c>
      <c r="T1024" s="11">
        <f t="shared" si="95"/>
        <v>42141.646724537037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(J1027/86400)+DATE(1970,1,1)</f>
        <v>42049.833761574075</v>
      </c>
      <c r="T1027" s="11">
        <f t="shared" ref="T1027:T1090" si="101">(I1027/86400)+DATE(1970,1,1)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42688.732407407406</v>
      </c>
      <c r="T1035" s="11">
        <f t="shared" si="101"/>
        <v>42716.732407407406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</v>
      </c>
      <c r="T1043" s="11">
        <f t="shared" si="101"/>
        <v>41851.06009259259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41844.874421296292</v>
      </c>
      <c r="T1047" s="11">
        <f t="shared" si="101"/>
        <v>41874.874421296292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41918.818460648152</v>
      </c>
      <c r="T1049" s="11">
        <f t="shared" si="101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42118.677974537037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42678.871331018519</v>
      </c>
      <c r="T1059" s="11">
        <f t="shared" si="101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8219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8219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8219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41445.962754629625</v>
      </c>
      <c r="T1068" s="11">
        <f t="shared" si="101"/>
        <v>41490.962754629625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8219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8219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42440.371111111112</v>
      </c>
      <c r="T1070" s="11">
        <f t="shared" si="101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8219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8219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8219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8219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8219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8219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8219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8219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8219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8219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8219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42479.566388888888</v>
      </c>
      <c r="T1081" s="11">
        <f t="shared" si="101"/>
        <v>42504.566388888888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8219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8219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8219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41101.906111111108</v>
      </c>
      <c r="T1084" s="11">
        <f t="shared" si="101"/>
        <v>41131.906111111108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8219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8219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8219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8219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8219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41775.713969907403</v>
      </c>
      <c r="T1089" s="11">
        <f t="shared" si="101"/>
        <v>41805.713969907403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8219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8219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(J1091/86400)+DATE(1970,1,1)</f>
        <v>42151.189525462964</v>
      </c>
      <c r="T1091" s="11">
        <f t="shared" ref="T1091:T1154" si="107">(I1091/86400)+DATE(1970,1,1)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8219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8219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42470.778611111113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8219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8219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8219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40795.71334490741</v>
      </c>
      <c r="T1096" s="11">
        <f t="shared" si="107"/>
        <v>40825.71334490741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8219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8219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8219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8219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8219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8219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8219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8219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8219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8219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8219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8219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8219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8219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8219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8219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8219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42347.203587962962</v>
      </c>
      <c r="T1113" s="11">
        <f t="shared" si="107"/>
        <v>42377.203587962962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8219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8219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8219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8219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8219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41009.847314814819</v>
      </c>
      <c r="T1118" s="11">
        <f t="shared" si="107"/>
        <v>41069.847314814819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8219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8219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8219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8219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8219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8219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8219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8219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8219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8219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42535.327476851853</v>
      </c>
      <c r="T1128" s="11">
        <f t="shared" si="107"/>
        <v>42565.327476851853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8219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8219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8219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8219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8219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8219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8219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8219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8219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42558.98951388889</v>
      </c>
      <c r="T1137" s="11">
        <f t="shared" si="107"/>
        <v>42588.98951388889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8219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42327.671631944446</v>
      </c>
      <c r="T1138" s="11">
        <f t="shared" si="107"/>
        <v>42357.671631944446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8219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8219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8219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41975.34752314815</v>
      </c>
      <c r="T1141" s="11">
        <f t="shared" si="107"/>
        <v>42005.34752314815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8219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8219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8219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42022.006099537037</v>
      </c>
      <c r="T1144" s="11">
        <f t="shared" si="107"/>
        <v>42052.006099537037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8219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8219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8219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</v>
      </c>
      <c r="T1147" s="11">
        <f t="shared" si="107"/>
        <v>41914.74759259259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8219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8219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8219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8219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8219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8219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42224.102581018524</v>
      </c>
      <c r="T1153" s="11">
        <f t="shared" si="107"/>
        <v>42254.102581018524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8219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8219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(J1155/86400)+DATE(1970,1,1)</f>
        <v>42143.714178240742</v>
      </c>
      <c r="T1155" s="11">
        <f t="shared" ref="T1155:T1218" si="113">(I1155/86400)+DATE(1970,1,1)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8219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8219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8219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8219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41978.669907407406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8219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8219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8219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42091.113263888888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8219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8219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8219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8219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8219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41792.214467592596</v>
      </c>
      <c r="T1167" s="11">
        <f t="shared" si="113"/>
        <v>41826.214467592596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8219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8219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8219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8219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8219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8219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8219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41841.682314814811</v>
      </c>
      <c r="T1174" s="11">
        <f t="shared" si="113"/>
        <v>41871.682314814811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8219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8219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8219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8219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8219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8219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8219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8219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8219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8219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8219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42449.562037037038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42409.776076388887</v>
      </c>
      <c r="T1195" s="11">
        <f t="shared" si="113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42152.288819444446</v>
      </c>
      <c r="T1204" s="11">
        <f t="shared" si="113"/>
        <v>42182.288819444446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42772.776076388887</v>
      </c>
      <c r="T1208" s="11">
        <f t="shared" si="113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(J1219/86400)+DATE(1970,1,1)</f>
        <v>42535.809490740736</v>
      </c>
      <c r="T1219" s="11">
        <f t="shared" ref="T1219:T1282" si="119">(I1219/86400)+DATE(1970,1,1)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42633.461956018524</v>
      </c>
      <c r="T1221" s="11">
        <f t="shared" si="119"/>
        <v>42663.461956018524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41506.848032407404</v>
      </c>
      <c r="T1234" s="11">
        <f t="shared" si="119"/>
        <v>41553.848032407404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41355.825497685189</v>
      </c>
      <c r="T1246" s="11">
        <f t="shared" si="11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41774.59993055556</v>
      </c>
      <c r="T1247" s="11">
        <f t="shared" si="119"/>
        <v>41804.59993055556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41067.740868055553</v>
      </c>
      <c r="T1251" s="11">
        <f t="shared" si="119"/>
        <v>41097.740868055553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40921.919340277775</v>
      </c>
      <c r="T1258" s="11">
        <f t="shared" si="119"/>
        <v>40951.919340277775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42445.823055555556</v>
      </c>
      <c r="T1271" s="11">
        <f t="shared" si="11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</v>
      </c>
      <c r="T1272" s="11">
        <f t="shared" si="11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(J1283/86400)+DATE(1970,1,1)</f>
        <v>41463.743472222224</v>
      </c>
      <c r="T1283" s="11">
        <f t="shared" ref="T1283:T1346" si="125">(I1283/86400)+DATE(1970,1,1)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41586.475173611107</v>
      </c>
      <c r="T1284" s="11">
        <f t="shared" si="125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42709.134780092594</v>
      </c>
      <c r="T1291" s="11">
        <f t="shared" si="125"/>
        <v>42739.134780092594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42322.742719907408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42458.680925925924</v>
      </c>
      <c r="T1300" s="11">
        <f t="shared" si="125"/>
        <v>42488.680925925924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42387.503229166672</v>
      </c>
      <c r="T1309" s="11">
        <f t="shared" si="125"/>
        <v>42417.503229166672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42393.961909722224</v>
      </c>
      <c r="T1318" s="11">
        <f t="shared" si="125"/>
        <v>42428.961909722224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41974.791990740741</v>
      </c>
      <c r="T1328" s="11">
        <f t="shared" si="125"/>
        <v>42019.791990740741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42172.816423611112</v>
      </c>
      <c r="T1344" s="11">
        <f t="shared" si="125"/>
        <v>42202.816423611112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(J1347/86400)+DATE(1970,1,1)</f>
        <v>41799.814340277779</v>
      </c>
      <c r="T1347" s="11">
        <f t="shared" ref="T1347:T1410" si="131">(I1347/86400)+DATE(1970,1,1)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41963.506168981483</v>
      </c>
      <c r="T1350" s="11">
        <f t="shared" si="131"/>
        <v>41991.506168981483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41430.038888888885</v>
      </c>
      <c r="T1358" s="11">
        <f t="shared" si="131"/>
        <v>41460.038888888885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41951.6956712963</v>
      </c>
      <c r="T1366" s="11">
        <f t="shared" si="131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42568.759375000001</v>
      </c>
      <c r="T1380" s="11">
        <f t="shared" si="131"/>
        <v>42583.759375000001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42130.491620370369</v>
      </c>
      <c r="T1381" s="11">
        <f t="shared" si="131"/>
        <v>42160.491620370369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42087.803310185191</v>
      </c>
      <c r="T1392" s="11">
        <f t="shared" si="131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42125.011701388888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8219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8219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8219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8219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8219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8219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(J1411/86400)+DATE(1970,1,1)</f>
        <v>41945.133506944447</v>
      </c>
      <c r="T1411" s="11">
        <f t="shared" ref="T1411:T1474" si="137">(I1411/86400)+DATE(1970,1,1)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8219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8219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8219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8219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8219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8219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8219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8219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8219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8219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8219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8219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8219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8219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8219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8219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8219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8219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8219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8219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42074.060671296298</v>
      </c>
      <c r="T1431" s="11">
        <f t="shared" si="137"/>
        <v>42104.060671296298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8219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41961.813518518524</v>
      </c>
      <c r="T1432" s="11">
        <f t="shared" si="137"/>
        <v>41992.813518518524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8219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8219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8219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8219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8219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8219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8219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8219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8219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42040.829872685186</v>
      </c>
      <c r="T1441" s="11">
        <f t="shared" si="137"/>
        <v>42070.829872685186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8219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8219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8219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8219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8219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8219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8219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8219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8219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8219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8219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40646.014456018514</v>
      </c>
      <c r="T1470" s="11">
        <f t="shared" si="137"/>
        <v>40706.014456018514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(J1475/86400)+DATE(1970,1,1)</f>
        <v>40939.979618055557</v>
      </c>
      <c r="T1475" s="11">
        <f t="shared" ref="T1475:T1538" si="143">(I1475/86400)+DATE(1970,1,1)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41500.72791666667</v>
      </c>
      <c r="T1476" s="11">
        <f t="shared" si="143"/>
        <v>41530.72791666667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8219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8219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41136.858055555553</v>
      </c>
      <c r="T1484" s="11">
        <f t="shared" si="143"/>
        <v>41159.327083333337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8219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8219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8219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8219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8219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8219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8219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8219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8219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8219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8219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41411.866608796292</v>
      </c>
      <c r="T1495" s="11">
        <f t="shared" si="143"/>
        <v>41441.866608796292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8219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8219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8219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8219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8219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8219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8219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40254.450335648144</v>
      </c>
      <c r="T1509" s="11">
        <f t="shared" si="143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41809.385162037041</v>
      </c>
      <c r="T1512" s="11">
        <f t="shared" si="143"/>
        <v>41839.385162037041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42808.558865740742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</v>
      </c>
      <c r="T1532" s="11">
        <f t="shared" si="143"/>
        <v>42300.76730324074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42221.674328703702</v>
      </c>
      <c r="T1536" s="11">
        <f t="shared" si="143"/>
        <v>42251.674328703702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(J1539/86400)+DATE(1970,1,1)</f>
        <v>42552.315127314811</v>
      </c>
      <c r="T1539" s="11">
        <f t="shared" ref="T1539:T1602" si="149">(I1539/86400)+DATE(1970,1,1)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42705.91920138889</v>
      </c>
      <c r="T1541" s="11">
        <f t="shared" si="149"/>
        <v>42738.91920138889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8219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8219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8219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8219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8219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8219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8219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8219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42316.923842592594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8219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8219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8219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8219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8219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8219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8219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8219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8219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8219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8219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42108.053229166668</v>
      </c>
      <c r="T1561" s="11">
        <f t="shared" si="149"/>
        <v>42123.053229166668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8219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41585.083368055552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41671.93686342593</v>
      </c>
      <c r="T1569" s="11">
        <f t="shared" si="14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42144.769479166665</v>
      </c>
      <c r="T1573" s="11">
        <f t="shared" si="149"/>
        <v>42174.769479166665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41799.524259259255</v>
      </c>
      <c r="T1577" s="11">
        <f t="shared" si="149"/>
        <v>41829.524259259255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41054.847777777773</v>
      </c>
      <c r="T1579" s="11">
        <f t="shared" si="149"/>
        <v>41114.847777777773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40990.050069444442</v>
      </c>
      <c r="T1582" s="11">
        <f t="shared" si="149"/>
        <v>41050.050069444442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8219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8219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8219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8219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8219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8219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42069.104421296295</v>
      </c>
      <c r="T1588" s="11">
        <f t="shared" si="14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8219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8219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8219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8219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8219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8219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8219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8219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42505.681250000001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8219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41808.842361111107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8219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8219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8219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8219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8219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41791.057314814811</v>
      </c>
      <c r="T1602" s="11">
        <f t="shared" si="14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(J1603/86400)+DATE(1970,1,1)</f>
        <v>40638.092974537038</v>
      </c>
      <c r="T1603" s="11">
        <f t="shared" ref="T1603:T1666" si="155">(I1603/86400)+DATE(1970,1,1)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40985.803645833337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41640.226388888885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41794.981122685189</v>
      </c>
      <c r="T1616" s="11">
        <f t="shared" si="155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41876.186180555553</v>
      </c>
      <c r="T1621" s="11">
        <f t="shared" si="155"/>
        <v>41897.186180555553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41950.294837962967</v>
      </c>
      <c r="T1624" s="11">
        <f t="shared" si="155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41579.847997685181</v>
      </c>
      <c r="T1628" s="11">
        <f t="shared" si="155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40750.340902777782</v>
      </c>
      <c r="T1634" s="11">
        <f t="shared" si="155"/>
        <v>40810.340902777782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40178.985416666663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41235.101388888885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41521.617361111115</v>
      </c>
      <c r="T1647" s="11">
        <f t="shared" si="155"/>
        <v>41535.617361111115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41865.757638888885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40939.761782407411</v>
      </c>
      <c r="T1666" s="11">
        <f t="shared" si="155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LEFT(N1667,FIND("/",N1667)-1)</f>
        <v>music</v>
      </c>
      <c r="R1667" t="str">
        <f t="shared" ref="R1667:R1730" si="159">RIGHT(N1667,LEN(N1667)-FIND("/",N1667))</f>
        <v>pop</v>
      </c>
      <c r="S1667" s="11">
        <f t="shared" ref="S1667:S1730" si="160">(J1667/86400)+DATE(1970,1,1)</f>
        <v>40564.649456018517</v>
      </c>
      <c r="T1667" s="11">
        <f t="shared" ref="T1667:T1730" si="161">(I1667/86400)+DATE(1970,1,1)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40845.149756944447</v>
      </c>
      <c r="T1670" s="11">
        <f t="shared" si="161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40313.930543981478</v>
      </c>
      <c r="T1672" s="11">
        <f t="shared" si="161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40973.726238425923</v>
      </c>
      <c r="T1678" s="11">
        <f t="shared" si="161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8219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8219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8219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8219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8219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8219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8219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8219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8219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8219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8219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42795.701481481483</v>
      </c>
      <c r="T1693" s="11">
        <f t="shared" si="161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8219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8219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8219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8219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8219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8219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42805.032962962963</v>
      </c>
      <c r="T1699" s="11">
        <f t="shared" si="161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8219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8219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8219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8219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8219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8219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42187.281678240739</v>
      </c>
      <c r="T1705" s="11">
        <f t="shared" si="161"/>
        <v>42247.281678240739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8219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8219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8219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8219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8219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8219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41841.563819444447</v>
      </c>
      <c r="T1711" s="11">
        <f t="shared" si="161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8219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42341.591296296298</v>
      </c>
      <c r="T1712" s="11">
        <f t="shared" si="161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8219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8219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8219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8219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8219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8219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42713.619201388894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8219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42460.981921296298</v>
      </c>
      <c r="T1719" s="11">
        <f t="shared" si="161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8219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8219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8219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8219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8219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8219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8219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8219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8219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8219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42044.927974537037</v>
      </c>
      <c r="T1729" s="11">
        <f t="shared" si="161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8219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8219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(J1731/86400)+DATE(1970,1,1)</f>
        <v>42471.052152777775</v>
      </c>
      <c r="T1731" s="11">
        <f t="shared" ref="T1731:T1794" si="167">(I1731/86400)+DATE(1970,1,1)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8219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42272.087766203702</v>
      </c>
      <c r="T1732" s="11">
        <f t="shared" si="167"/>
        <v>42302.087766203702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8219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8219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8219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8219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8219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</v>
      </c>
      <c r="T1737" s="11">
        <f t="shared" si="167"/>
        <v>42589.81417824074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8219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8219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42175.948981481481</v>
      </c>
      <c r="T1739" s="11">
        <f t="shared" si="167"/>
        <v>42205.948981481481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8219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8219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8219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42171.817384259259</v>
      </c>
      <c r="T1742" s="11">
        <f t="shared" si="167"/>
        <v>42201.817384259259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42710.876967592594</v>
      </c>
      <c r="T1744" s="11">
        <f t="shared" si="167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42292.435532407406</v>
      </c>
      <c r="T1749" s="11">
        <f t="shared" si="167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8219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8219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8219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8219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8219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8219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8219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8219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41905.979629629626</v>
      </c>
      <c r="T1773" s="11">
        <f t="shared" si="167"/>
        <v>41935.979629629626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8219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8219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8219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8219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41891.976388888885</v>
      </c>
      <c r="T1777" s="11">
        <f t="shared" si="167"/>
        <v>41936.976388888885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8219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8219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8219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8219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8219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42493.600810185184</v>
      </c>
      <c r="T1782" s="11">
        <f t="shared" si="167"/>
        <v>42553.600810185184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8219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8219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8219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8219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8219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8219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8219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8219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8219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8219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42010.674513888887</v>
      </c>
      <c r="T1792" s="11">
        <f t="shared" si="167"/>
        <v>42040.674513888887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8219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8219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8219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(J1795/86400)+DATE(1970,1,1)</f>
        <v>41940.891666666663</v>
      </c>
      <c r="T1795" s="11">
        <f t="shared" ref="T1795:T1858" si="173">(I1795/86400)+DATE(1970,1,1)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8219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8219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8219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8219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8219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8219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8219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8219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8219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8219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42018.071550925924</v>
      </c>
      <c r="T1805" s="11">
        <f t="shared" si="173"/>
        <v>42049.071550925924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8219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8219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8219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8219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8219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8219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8219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8219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8219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8219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8219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8219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42172.906678240739</v>
      </c>
      <c r="T1817" s="11">
        <f t="shared" si="173"/>
        <v>42186.906678240739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8219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8219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8219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8219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8219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42065.084374999999</v>
      </c>
      <c r="T1822" s="11">
        <f t="shared" si="173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41634.797013888892</v>
      </c>
      <c r="T1824" s="11">
        <f t="shared" si="173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41626.916284722218</v>
      </c>
      <c r="T1826" s="11">
        <f t="shared" si="173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(J1859/86400)+DATE(1970,1,1)</f>
        <v>41864.76866898148</v>
      </c>
      <c r="T1859" s="11">
        <f t="shared" ref="T1859:T1922" si="179">(I1859/86400)+DATE(1970,1,1)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41655.70930555556</v>
      </c>
      <c r="T1862" s="11">
        <f t="shared" si="179"/>
        <v>41676.70930555556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8219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8219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42755.492754629631</v>
      </c>
      <c r="T1864" s="11">
        <f t="shared" si="17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8219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8219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8219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42680.409108796295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8219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8219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8219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8219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8219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8219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8219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8219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8219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8219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8219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41776.284780092596</v>
      </c>
      <c r="T1878" s="11">
        <f t="shared" si="179"/>
        <v>41806.284780092596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8219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8219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8219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8219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</v>
      </c>
      <c r="T1896" s="11">
        <f t="shared" si="179"/>
        <v>40951.90489583333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41680.583402777775</v>
      </c>
      <c r="T1899" s="11">
        <f t="shared" si="17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8219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8219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8219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8219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8219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8219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8219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8219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8219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8219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8219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8219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8219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8219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8219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8219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8219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8219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8219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42113.875567129631</v>
      </c>
      <c r="T1921" s="11">
        <f t="shared" si="179"/>
        <v>42143.875567129631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8219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(J1923/86400)+DATE(1970,1,1)</f>
        <v>41074.221562500003</v>
      </c>
      <c r="T1923" s="11">
        <f t="shared" ref="T1923:T1986" si="185">(I1923/86400)+DATE(1970,1,1)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</v>
      </c>
      <c r="T1930" s="11">
        <f t="shared" si="185"/>
        <v>41401.6480787037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40911.809872685189</v>
      </c>
      <c r="T1934" s="11">
        <f t="shared" si="185"/>
        <v>40932.809872685189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41773.932534722218</v>
      </c>
      <c r="T1937" s="11">
        <f t="shared" si="185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42157.251828703702</v>
      </c>
      <c r="T1947" s="11">
        <f t="shared" si="185"/>
        <v>42197.251828703702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41689.150011574078</v>
      </c>
      <c r="T1948" s="11">
        <f t="shared" si="185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41800.423043981486</v>
      </c>
      <c r="T1951" s="11">
        <f t="shared" si="185"/>
        <v>41830.423043981486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41179.098530092597</v>
      </c>
      <c r="T1959" s="11">
        <f t="shared" si="185"/>
        <v>41209.098530092597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41871.845601851848</v>
      </c>
      <c r="T1961" s="11">
        <f t="shared" si="185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41384.151631944442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8219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8219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8219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8219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8219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(J1987/86400)+DATE(1970,1,1)</f>
        <v>42555.698738425926</v>
      </c>
      <c r="T1987" s="11">
        <f t="shared" ref="T1987:T2050" si="191">(I1987/86400)+DATE(1970,1,1)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8219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42413.433831018519</v>
      </c>
      <c r="T1988" s="11">
        <f t="shared" si="191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8219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8219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8219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8219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8219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8219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8219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42329.588391203702</v>
      </c>
      <c r="T1995" s="11">
        <f t="shared" si="191"/>
        <v>42359.588391203702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8219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8219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8219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8219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8219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8219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8219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41312.880775462967</v>
      </c>
      <c r="T2018" s="11">
        <f t="shared" si="191"/>
        <v>41342.880775462967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41737.097500000003</v>
      </c>
      <c r="T2022" s="11">
        <f t="shared" si="191"/>
        <v>41773.961111111115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42048.813877314809</v>
      </c>
      <c r="T2029" s="11">
        <f t="shared" si="191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41738.864803240736</v>
      </c>
      <c r="T2038" s="11">
        <f t="shared" si="191"/>
        <v>41768.864803240736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41578.927118055552</v>
      </c>
      <c r="T2042" s="11">
        <f t="shared" si="191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41069.088506944448</v>
      </c>
      <c r="T2047" s="11">
        <f t="shared" si="191"/>
        <v>41099.088506944448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(J2051/86400)+DATE(1970,1,1)</f>
        <v>41575.527349537035</v>
      </c>
      <c r="T2051" s="11">
        <f t="shared" ref="T2051:T2114" si="197">(I2051/86400)+DATE(1970,1,1)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</v>
      </c>
      <c r="T2083" s="11">
        <f t="shared" si="197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40871.161990740744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40395.714722222227</v>
      </c>
      <c r="T2090" s="11">
        <f t="shared" si="197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41299.381423611107</v>
      </c>
      <c r="T2092" s="11">
        <f t="shared" si="197"/>
        <v>41329.381423611107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40555.322662037041</v>
      </c>
      <c r="T2093" s="11">
        <f t="shared" si="197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40758.733483796299</v>
      </c>
      <c r="T2097" s="11">
        <f t="shared" si="197"/>
        <v>40818.733483796299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40818.584895833337</v>
      </c>
      <c r="T2099" s="11">
        <f t="shared" si="197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(J2115/86400)+DATE(1970,1,1)</f>
        <v>41870.86546296296</v>
      </c>
      <c r="T2115" s="11">
        <f t="shared" ref="T2115:T2178" si="203">(I2115/86400)+DATE(1970,1,1)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8219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8219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8219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8219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40464.028182870374</v>
      </c>
      <c r="T2126" s="11">
        <f t="shared" si="203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8219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8219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8219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42045.505358796298</v>
      </c>
      <c r="T2129" s="11">
        <f t="shared" si="203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8219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8219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8219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8219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8219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8219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8219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8219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41156.96334490741</v>
      </c>
      <c r="T2137" s="11">
        <f t="shared" si="203"/>
        <v>41186.96334490741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8219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8219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8219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8219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8219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8219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8219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8219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8219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8219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8219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8219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8219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8219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8219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8219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42520.847384259258</v>
      </c>
      <c r="T2153" s="11">
        <f t="shared" si="203"/>
        <v>42550.847384259258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8219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8219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8219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8219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8219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8219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8219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8219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40710.731180555558</v>
      </c>
      <c r="T2161" s="11">
        <f t="shared" si="203"/>
        <v>40740.731180555558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8219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42240.852534722224</v>
      </c>
      <c r="T2163" s="11">
        <f t="shared" si="203"/>
        <v>42270.852534722224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42082.580092592594</v>
      </c>
      <c r="T2174" s="11">
        <f t="shared" si="203"/>
        <v>42112.580092592594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(J2179/86400)+DATE(1970,1,1)</f>
        <v>42502.250775462962</v>
      </c>
      <c r="T2179" s="11">
        <f t="shared" ref="T2179:T2242" si="209">(I2179/86400)+DATE(1970,1,1)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42745.365474537037</v>
      </c>
      <c r="T2185" s="11">
        <f t="shared" si="20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41319.349988425922</v>
      </c>
      <c r="T2187" s="11">
        <f t="shared" si="209"/>
        <v>41359.349988425922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41276.846817129626</v>
      </c>
      <c r="T2203" s="11">
        <f t="shared" si="209"/>
        <v>41290.846817129626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41031.821631944447</v>
      </c>
      <c r="T2207" s="11">
        <f t="shared" si="209"/>
        <v>41061.821631944447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41013.733333333337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</v>
      </c>
      <c r="T2218" s="11">
        <f t="shared" si="209"/>
        <v>42208.75167824074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42331.378923611112</v>
      </c>
      <c r="T2235" s="11">
        <f t="shared" si="20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42091.980451388888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(J2243/86400)+DATE(1970,1,1)</f>
        <v>42766.827546296292</v>
      </c>
      <c r="T2243" s="11">
        <f t="shared" ref="T2243:T2306" si="215">(I2243/86400)+DATE(1970,1,1)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41605.126388888893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</v>
      </c>
      <c r="T2247" s="11">
        <f t="shared" si="215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41336.703298611115</v>
      </c>
      <c r="T2251" s="11">
        <f t="shared" si="215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42776.082349537042</v>
      </c>
      <c r="T2270" s="11">
        <f t="shared" si="215"/>
        <v>42806.082349537042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42315.699490740742</v>
      </c>
      <c r="T2274" s="11">
        <f t="shared" si="215"/>
        <v>42345.699490740742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41965.616655092592</v>
      </c>
      <c r="T2277" s="11">
        <f t="shared" si="215"/>
        <v>41995.616655092592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42338.709108796298</v>
      </c>
      <c r="T2280" s="11">
        <f t="shared" si="215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42020.806701388894</v>
      </c>
      <c r="T2281" s="11">
        <f t="shared" si="215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41059.185682870375</v>
      </c>
      <c r="T2287" s="11">
        <f t="shared" si="215"/>
        <v>41089.185682870375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(J2307/86400)+DATE(1970,1,1)</f>
        <v>41834.695277777777</v>
      </c>
      <c r="T2307" s="11">
        <f t="shared" ref="T2307:T2370" si="221">(I2307/86400)+DATE(1970,1,1)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41004.802465277782</v>
      </c>
      <c r="T2309" s="11">
        <f t="shared" si="221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40156.766666666663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8219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8219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42804.895474537036</v>
      </c>
      <c r="T2324" s="11">
        <f t="shared" si="221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8219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42807.755173611113</v>
      </c>
      <c r="T2325" s="11">
        <f t="shared" si="221"/>
        <v>42814.755173611113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8219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8219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8219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41842.917129629626</v>
      </c>
      <c r="T2329" s="11">
        <f t="shared" si="221"/>
        <v>41877.917129629626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42139.781678240739</v>
      </c>
      <c r="T2330" s="11">
        <f t="shared" si="221"/>
        <v>42169.781678240739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41789.89680555556</v>
      </c>
      <c r="T2340" s="11">
        <f t="shared" si="221"/>
        <v>41819.89680555556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42577.607361111106</v>
      </c>
      <c r="T2349" s="11">
        <f t="shared" si="221"/>
        <v>42607.607361111106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42096.918240740742</v>
      </c>
      <c r="T2357" s="11">
        <f t="shared" si="221"/>
        <v>42126.918240740742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42264.620115740741</v>
      </c>
      <c r="T2359" s="11">
        <f t="shared" si="221"/>
        <v>42294.620115740741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42108.680150462962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(J2371/86400)+DATE(1970,1,1)</f>
        <v>42380.812627314815</v>
      </c>
      <c r="T2371" s="11">
        <f t="shared" ref="T2371:T2434" si="227">(I2371/86400)+DATE(1970,1,1)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42215.662314814814</v>
      </c>
      <c r="T2375" s="11">
        <f t="shared" si="227"/>
        <v>42245.662314814814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42017.843287037038</v>
      </c>
      <c r="T2376" s="11">
        <f t="shared" si="227"/>
        <v>42047.843287037038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8219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8219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8219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42399.882615740746</v>
      </c>
      <c r="T2405" s="11">
        <f t="shared" si="227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8219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8219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8219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8219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8219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8219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8219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8219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8219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8219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8219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8219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8219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8219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8219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41993.738298611112</v>
      </c>
      <c r="T2421" s="11">
        <f t="shared" si="227"/>
        <v>42053.738298611112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8219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8219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8219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8219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8219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8219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8219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42164.170046296298</v>
      </c>
      <c r="T2428" s="11">
        <f t="shared" si="227"/>
        <v>42224.170046296298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8219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42412.318668981483</v>
      </c>
      <c r="T2429" s="11">
        <f t="shared" si="227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8219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8219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8219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8219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8219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8219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(J2435/86400)+DATE(1970,1,1)</f>
        <v>42397.89980324074</v>
      </c>
      <c r="T2435" s="11">
        <f t="shared" ref="T2435:T2498" si="233">(I2435/86400)+DATE(1970,1,1)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8219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42180.186041666668</v>
      </c>
      <c r="T2436" s="11">
        <f t="shared" si="233"/>
        <v>42220.186041666668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8219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42252.277615740742</v>
      </c>
      <c r="T2437" s="11">
        <f t="shared" si="233"/>
        <v>42282.277615740742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8219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8219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8219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8219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8219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42383.899456018524</v>
      </c>
      <c r="T2442" s="11">
        <f t="shared" si="233"/>
        <v>42413.899456018524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42052.666990740741</v>
      </c>
      <c r="T2444" s="11">
        <f t="shared" si="233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41940.132638888885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42770.201481481483</v>
      </c>
      <c r="T2456" s="11">
        <f t="shared" si="233"/>
        <v>42805.201481481483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41174.154178240744</v>
      </c>
      <c r="T2470" s="11">
        <f t="shared" si="233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40310.287673611107</v>
      </c>
      <c r="T2477" s="11">
        <f t="shared" si="233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41030.708368055552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41023.227731481486</v>
      </c>
      <c r="T2492" s="11">
        <f t="shared" si="233"/>
        <v>41083.227731481486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40559.077083333337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41022.645185185189</v>
      </c>
      <c r="T2496" s="11">
        <f t="shared" si="233"/>
        <v>41052.645185185189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41327.996435185181</v>
      </c>
      <c r="T2498" s="11">
        <f t="shared" si="233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(J2499/86400)+DATE(1970,1,1)</f>
        <v>40730.878912037035</v>
      </c>
      <c r="T2499" s="11">
        <f t="shared" ref="T2499:T2562" si="239">(I2499/86400)+DATE(1970,1,1)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41226.648576388892</v>
      </c>
      <c r="T2501" s="11">
        <f t="shared" si="23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41053.772858796292</v>
      </c>
      <c r="T2502" s="11">
        <f t="shared" si="239"/>
        <v>41083.772858796292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8219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42244.776666666672</v>
      </c>
      <c r="T2503" s="11">
        <f t="shared" si="239"/>
        <v>42274.776666666672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8219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8219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8219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8219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8219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8219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8219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8219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8219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42078.997361111113</v>
      </c>
      <c r="T2512" s="11">
        <f t="shared" si="239"/>
        <v>42138.997361111113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8219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8219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8219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8219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8219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8219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8219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8219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8219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8219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42658.806250000001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41961.017268518517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41058.844571759255</v>
      </c>
      <c r="T2527" s="11">
        <f t="shared" si="239"/>
        <v>41088.844571759255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40127.700370370367</v>
      </c>
      <c r="T2536" s="11">
        <f t="shared" si="23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41483.449282407411</v>
      </c>
      <c r="T2543" s="11">
        <f t="shared" si="239"/>
        <v>41543.449282407411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42027.138171296298</v>
      </c>
      <c r="T2547" s="11">
        <f t="shared" si="23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41524.858553240745</v>
      </c>
      <c r="T2548" s="11">
        <f t="shared" si="23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42618.625428240739</v>
      </c>
      <c r="T2550" s="11">
        <f t="shared" si="23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41113.199155092589</v>
      </c>
      <c r="T2555" s="11">
        <f t="shared" si="239"/>
        <v>41173.199155092589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42093.860023148147</v>
      </c>
      <c r="T2560" s="11">
        <f t="shared" si="23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(J2563/86400)+DATE(1970,1,1)</f>
        <v>42260.528807870374</v>
      </c>
      <c r="T2563" s="11">
        <f t="shared" ref="T2563:T2626" si="245">(I2563/86400)+DATE(1970,1,1)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41986.108726851853</v>
      </c>
      <c r="T2577" s="11">
        <f t="shared" si="245"/>
        <v>42016.108726851853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42238.022905092592</v>
      </c>
      <c r="T2580" s="11">
        <f t="shared" si="245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8219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8219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8219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8219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42140.173252314809</v>
      </c>
      <c r="T2586" s="11">
        <f t="shared" si="245"/>
        <v>42170.173252314809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8219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8219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8219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8219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8219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8219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8219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8219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8219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42089.845208333332</v>
      </c>
      <c r="T2595" s="11">
        <f t="shared" si="245"/>
        <v>42119.845208333332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8219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8219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8219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8219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8219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8219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8219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41150.902187500003</v>
      </c>
      <c r="T2603" s="11">
        <f t="shared" si="245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41726.712754629625</v>
      </c>
      <c r="T2608" s="11">
        <f t="shared" si="245"/>
        <v>41758.712754629625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42115.747546296298</v>
      </c>
      <c r="T2623" s="11">
        <f t="shared" si="245"/>
        <v>42145.747546296298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41144.421550925923</v>
      </c>
      <c r="T2626" s="11">
        <f t="shared" si="245"/>
        <v>41165.421550925923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(J2627/86400)+DATE(1970,1,1)</f>
        <v>42658.810277777782</v>
      </c>
      <c r="T2627" s="11">
        <f t="shared" ref="T2627:T2690" si="251">(I2627/86400)+DATE(1970,1,1)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42334.871076388888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42612.656493055554</v>
      </c>
      <c r="T2636" s="11">
        <f t="shared" si="251"/>
        <v>42642.656493055554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8219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8219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42689.582349537042</v>
      </c>
      <c r="T2645" s="11">
        <f t="shared" si="251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42327.805659722224</v>
      </c>
      <c r="T2653" s="11">
        <f t="shared" si="251"/>
        <v>42355.805659722224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42055.600995370369</v>
      </c>
      <c r="T2656" s="11">
        <f t="shared" si="251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42767.688518518524</v>
      </c>
      <c r="T2658" s="11">
        <f t="shared" si="251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42551.884189814809</v>
      </c>
      <c r="T2660" s="11">
        <f t="shared" si="251"/>
        <v>42581.884189814809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42082.069560185184</v>
      </c>
      <c r="T2661" s="11">
        <f t="shared" si="251"/>
        <v>42112.069560185184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42275.58871527778</v>
      </c>
      <c r="T2670" s="11">
        <f t="shared" si="251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42319.035833333328</v>
      </c>
      <c r="T2671" s="11">
        <f t="shared" si="251"/>
        <v>42379.035833333328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8219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8219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41962.749027777776</v>
      </c>
      <c r="T2673" s="11">
        <f t="shared" si="251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8219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8219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8219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8219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8219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8219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41793.029432870375</v>
      </c>
      <c r="T2679" s="11">
        <f t="shared" si="251"/>
        <v>41823.029432870375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8219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8219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8219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8219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8219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8219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8219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41820.914641203708</v>
      </c>
      <c r="T2686" s="11">
        <f t="shared" si="251"/>
        <v>41860.914641203708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8219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42121.654282407406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8219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8219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8219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</v>
      </c>
      <c r="T2690" s="11">
        <f t="shared" si="251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8219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(J2691/86400)+DATE(1970,1,1)</f>
        <v>42551.961689814816</v>
      </c>
      <c r="T2691" s="11">
        <f t="shared" ref="T2691:T2754" si="257">(I2691/86400)+DATE(1970,1,1)</f>
        <v>42581.961689814816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8219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8219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8219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8219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8219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8219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8219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8219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8219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8219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8219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41870.874675925923</v>
      </c>
      <c r="T2702" s="11">
        <f t="shared" si="257"/>
        <v>41900.874675925923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8219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8219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8219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8219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8219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41780.745254629626</v>
      </c>
      <c r="T2713" s="11">
        <f t="shared" si="257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41934.914918981478</v>
      </c>
      <c r="T2719" s="11">
        <f t="shared" si="257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42477.98951388889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42655.465891203705</v>
      </c>
      <c r="T2722" s="11">
        <f t="shared" si="257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8219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8219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8219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8219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8219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8219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8219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41044.648113425923</v>
      </c>
      <c r="T2749" s="11">
        <f t="shared" si="257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8219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8219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8219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41078.899826388893</v>
      </c>
      <c r="T2752" s="11">
        <f t="shared" si="257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8219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41747.887060185181</v>
      </c>
      <c r="T2753" s="11">
        <f t="shared" si="257"/>
        <v>41807.887060185181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8219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8219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(J2755/86400)+DATE(1970,1,1)</f>
        <v>41117.900729166664</v>
      </c>
      <c r="T2755" s="11">
        <f t="shared" ref="T2755:T2818" si="263">(I2755/86400)+DATE(1970,1,1)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8219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41863.636006944442</v>
      </c>
      <c r="T2756" s="11">
        <f t="shared" si="263"/>
        <v>41893.636006944442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8219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8219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41620.900474537033</v>
      </c>
      <c r="T2758" s="11">
        <f t="shared" si="263"/>
        <v>41650.900474537033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8219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8219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8219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8219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8219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8219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8219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8219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8219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8219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40736.668032407411</v>
      </c>
      <c r="T2768" s="11">
        <f t="shared" si="263"/>
        <v>40766.668032407411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8219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8219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8219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41745.826273148152</v>
      </c>
      <c r="T2771" s="11">
        <f t="shared" si="263"/>
        <v>41795.826273148152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8219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8219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8219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8219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8219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8219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8219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8219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8219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8219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8219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42550.701886574076</v>
      </c>
      <c r="T2790" s="11">
        <f t="shared" si="263"/>
        <v>42580.701886574076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(J2819/86400)+DATE(1970,1,1)</f>
        <v>42023.634976851856</v>
      </c>
      <c r="T2819" s="11">
        <f t="shared" ref="T2819:T2882" si="269">(I2819/86400)+DATE(1970,1,1)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42090.642268518517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8219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42291.739548611113</v>
      </c>
      <c r="T2843" s="11">
        <f t="shared" si="26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8219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41784.95248842593</v>
      </c>
      <c r="T2844" s="11">
        <f t="shared" si="26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8219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8219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8219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8219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8219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8219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8219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8219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8219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8219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8219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8219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8219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8219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8219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8219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8219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8219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42480.80064814815</v>
      </c>
      <c r="T2862" s="11">
        <f t="shared" si="269"/>
        <v>42540.80064814815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8219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8219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8219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8219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8219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8219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8219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8219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8219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8219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8219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8219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8219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8219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8219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8219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8219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42672.955138888894</v>
      </c>
      <c r="T2879" s="11">
        <f t="shared" si="26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8219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8219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8219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8219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(J2883/86400)+DATE(1970,1,1)</f>
        <v>41916.597638888888</v>
      </c>
      <c r="T2883" s="11">
        <f t="shared" ref="T2883:T2946" si="275">(I2883/86400)+DATE(1970,1,1)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8219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8219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8219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8219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8219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8219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8219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8219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8219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8219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8219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8219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8219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8219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8219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8219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8219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8219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8219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8219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8219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8219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8219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8219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8219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8219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42444.877743055556</v>
      </c>
      <c r="T2909" s="11">
        <f t="shared" si="275"/>
        <v>42504.877743055556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8219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42499.73170138889</v>
      </c>
      <c r="T2910" s="11">
        <f t="shared" si="275"/>
        <v>42529.73170138889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8219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8219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8219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8219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8219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8219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8219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8219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8219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8219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8219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8219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41863.584120370375</v>
      </c>
      <c r="T2927" s="11">
        <f t="shared" si="275"/>
        <v>41893.584120370375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8219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8219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8219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8219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8219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(J2947/86400)+DATE(1970,1,1)</f>
        <v>42118.139583333337</v>
      </c>
      <c r="T2947" s="11">
        <f t="shared" ref="T2947:T3010" si="281">(I2947/86400)+DATE(1970,1,1)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8219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8219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8219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8219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8219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42810.541701388887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42654.973703703705</v>
      </c>
      <c r="T2987" s="11">
        <f t="shared" si="281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</v>
      </c>
      <c r="T2990" s="11">
        <f t="shared" si="281"/>
        <v>42541.36204861111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42090.912499999999</v>
      </c>
      <c r="T2998" s="11">
        <f t="shared" si="281"/>
        <v>42150.912499999999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41957.756840277776</v>
      </c>
      <c r="T3008" s="11">
        <f t="shared" si="281"/>
        <v>41987.756840277776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(J3011/86400)+DATE(1970,1,1)</f>
        <v>41939.569907407407</v>
      </c>
      <c r="T3011" s="11">
        <f t="shared" ref="T3011:T3074" si="287">(I3011/86400)+DATE(1970,1,1)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41920.123611111107</v>
      </c>
      <c r="T3016" s="11">
        <f t="shared" si="287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42163.298333333332</v>
      </c>
      <c r="T3020" s="11">
        <f t="shared" si="287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42121.675763888888</v>
      </c>
      <c r="T3025" s="11">
        <f t="shared" si="287"/>
        <v>42166.675763888888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41975.901180555556</v>
      </c>
      <c r="T3050" s="11">
        <f t="shared" si="287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8219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42744.416030092594</v>
      </c>
      <c r="T3053" s="11">
        <f t="shared" si="287"/>
        <v>42774.416030092594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8219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8219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8219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8219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8219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8219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8219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8219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8219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8219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8219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8219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42630.922893518524</v>
      </c>
      <c r="T3065" s="11">
        <f t="shared" si="287"/>
        <v>42665.922893518524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8219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8219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8219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8219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8219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8219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8219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8219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8219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(J3075/86400)+DATE(1970,1,1)</f>
        <v>42111.684027777781</v>
      </c>
      <c r="T3075" s="11">
        <f t="shared" ref="T3075:T3138" si="293">(I3075/86400)+DATE(1970,1,1)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8219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42409.571284722224</v>
      </c>
      <c r="T3076" s="11">
        <f t="shared" si="293"/>
        <v>42439.571284722224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8219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42551.102314814816</v>
      </c>
      <c r="T3077" s="11">
        <f t="shared" si="293"/>
        <v>42601.102314814816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8219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8219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8219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8219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8219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8219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8219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8219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8219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8219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42246.883784722224</v>
      </c>
      <c r="T3087" s="11">
        <f t="shared" si="293"/>
        <v>42276.883784722224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8219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8219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8219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8219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8219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8219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8219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8219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41760.909039351856</v>
      </c>
      <c r="T3095" s="11">
        <f t="shared" si="293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8219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8219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8219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8219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8219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8219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8219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8219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8219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8219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8219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8219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8219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42241.429120370369</v>
      </c>
      <c r="T3108" s="11">
        <f t="shared" si="293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8219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42128.814247685186</v>
      </c>
      <c r="T3109" s="11">
        <f t="shared" si="293"/>
        <v>42135.814247685186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8219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8219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8219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41885.595138888893</v>
      </c>
      <c r="T3113" s="11">
        <f t="shared" si="293"/>
        <v>41916.595138888893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8219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8219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8219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8219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8219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8219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42509.374537037038</v>
      </c>
      <c r="T3119" s="11">
        <f t="shared" si="293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8219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8219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8219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42435.942083333328</v>
      </c>
      <c r="T3122" s="11">
        <f t="shared" si="293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42427.018078703702</v>
      </c>
      <c r="T3128" s="11">
        <f t="shared" si="293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8219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8219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8219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8219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8219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8219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8219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42800.720127314809</v>
      </c>
      <c r="T3136" s="11">
        <f t="shared" si="293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8219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8219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8219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(J3139/86400)+DATE(1970,1,1)</f>
        <v>42807.885057870371</v>
      </c>
      <c r="T3139" s="11">
        <f t="shared" ref="T3139:T3202" si="299">(I3139/86400)+DATE(1970,1,1)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8219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8219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8219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8219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8219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8219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8219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8219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8219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</v>
      </c>
      <c r="T3149" s="11">
        <f t="shared" si="2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41447.839722222227</v>
      </c>
      <c r="T3160" s="11">
        <f t="shared" si="299"/>
        <v>41477.839722222227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41766.805729166663</v>
      </c>
      <c r="T3166" s="11">
        <f t="shared" si="299"/>
        <v>41799.805729166663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41878.878379629634</v>
      </c>
      <c r="T3175" s="11">
        <f t="shared" si="299"/>
        <v>41908.878379629634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8219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8219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8219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8219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8219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8219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8219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8219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8219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8219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8219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8219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41858.761782407411</v>
      </c>
      <c r="T3201" s="11">
        <f t="shared" si="2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8219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8219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(J3203/86400)+DATE(1970,1,1)</f>
        <v>41861.767094907409</v>
      </c>
      <c r="T3203" s="11">
        <f t="shared" ref="T3203:T3266" si="305">(I3203/86400)+DATE(1970,1,1)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8219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8219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8219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8219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8219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8219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41778.637245370366</v>
      </c>
      <c r="T3211" s="11">
        <f t="shared" si="305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</v>
      </c>
      <c r="T3213" s="11">
        <f t="shared" si="305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42206.835370370369</v>
      </c>
      <c r="T3225" s="11">
        <f t="shared" si="305"/>
        <v>42236.835370370369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41898.168124999997</v>
      </c>
      <c r="T3232" s="11">
        <f t="shared" si="305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(J3267/86400)+DATE(1970,1,1)</f>
        <v>42311.711979166663</v>
      </c>
      <c r="T3267" s="11">
        <f t="shared" ref="T3267:T3330" si="311">(I3267/86400)+DATE(1970,1,1)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42136.536134259259</v>
      </c>
      <c r="T3268" s="11">
        <f t="shared" si="311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42137.395798611113</v>
      </c>
      <c r="T3271" s="11">
        <f t="shared" si="311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41931.682939814811</v>
      </c>
      <c r="T3279" s="11">
        <f t="shared" si="311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42431.102534722224</v>
      </c>
      <c r="T3281" s="11">
        <f t="shared" si="311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42538.735833333332</v>
      </c>
      <c r="T3303" s="11">
        <f t="shared" si="311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42466.303715277776</v>
      </c>
      <c r="T3317" s="11">
        <f t="shared" si="311"/>
        <v>42496.303715277776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41859.579166666663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42499.039629629631</v>
      </c>
      <c r="T3319" s="11">
        <f t="shared" si="311"/>
        <v>42529.039629629631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(J3331/86400)+DATE(1970,1,1)</f>
        <v>41837.323009259257</v>
      </c>
      <c r="T3331" s="11">
        <f t="shared" ref="T3331:T3394" si="317">(I3331/86400)+DATE(1970,1,1)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42437.398680555554</v>
      </c>
      <c r="T3338" s="11">
        <f t="shared" si="317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42062.296412037038</v>
      </c>
      <c r="T3344" s="11">
        <f t="shared" si="317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42321.101759259254</v>
      </c>
      <c r="T3367" s="11">
        <f t="shared" si="317"/>
        <v>42351.101759259254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42053.732627314814</v>
      </c>
      <c r="T3379" s="11">
        <f t="shared" si="317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41937.953449074077</v>
      </c>
      <c r="T3382" s="11">
        <f t="shared" si="317"/>
        <v>41972.995115740741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41947.762592592597</v>
      </c>
      <c r="T3389" s="11">
        <f t="shared" si="317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41815.774826388893</v>
      </c>
      <c r="T3392" s="11">
        <f t="shared" si="317"/>
        <v>41830.774826388893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41859.936111111107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(J3395/86400)+DATE(1970,1,1)</f>
        <v>41923.921643518523</v>
      </c>
      <c r="T3395" s="11">
        <f t="shared" ref="T3395:T3458" si="323">(I3395/86400)+DATE(1970,1,1)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42140.712314814809</v>
      </c>
      <c r="T3397" s="11">
        <f t="shared" si="323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41764.446631944447</v>
      </c>
      <c r="T3398" s="11">
        <f t="shared" si="323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41941.752037037033</v>
      </c>
      <c r="T3400" s="11">
        <f t="shared" si="323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42544.814328703702</v>
      </c>
      <c r="T3411" s="11">
        <f t="shared" si="323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41938.029861111107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</v>
      </c>
      <c r="T3435" s="11">
        <f t="shared" si="323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41800.380428240736</v>
      </c>
      <c r="T3436" s="11">
        <f t="shared" si="323"/>
        <v>41830.380428240736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41872.686111111107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42100.927858796298</v>
      </c>
      <c r="T3440" s="11">
        <f t="shared" si="323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42124.841111111113</v>
      </c>
      <c r="T3444" s="11">
        <f t="shared" si="323"/>
        <v>42154.841111111113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(J3459/86400)+DATE(1970,1,1)</f>
        <v>42016.706678240742</v>
      </c>
      <c r="T3459" s="11">
        <f t="shared" ref="T3459:T3522" si="329">(I3459/86400)+DATE(1970,1,1)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41852.527222222227</v>
      </c>
      <c r="T3462" s="11">
        <f t="shared" si="329"/>
        <v>41866.527222222227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42605.765381944446</v>
      </c>
      <c r="T3470" s="11">
        <f t="shared" si="32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41841.820486111115</v>
      </c>
      <c r="T3473" s="11">
        <f t="shared" si="32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42053.916921296295</v>
      </c>
      <c r="T3480" s="11">
        <f t="shared" si="32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41781.855092592596</v>
      </c>
      <c r="T3481" s="11">
        <f t="shared" si="329"/>
        <v>41811.855092592596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41989.247546296298</v>
      </c>
      <c r="T3483" s="11">
        <f t="shared" si="329"/>
        <v>42006.247546296298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41915.762835648144</v>
      </c>
      <c r="T3497" s="11">
        <f t="shared" si="32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42511.741944444446</v>
      </c>
      <c r="T3499" s="11">
        <f t="shared" si="32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42419.919421296298</v>
      </c>
      <c r="T3502" s="11">
        <f t="shared" si="32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41794.817523148144</v>
      </c>
      <c r="T3519" s="11">
        <f t="shared" si="32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(J3523/86400)+DATE(1970,1,1)</f>
        <v>41881.361342592594</v>
      </c>
      <c r="T3523" s="11">
        <f t="shared" ref="T3523:T3586" si="335">(I3523/86400)+DATE(1970,1,1)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42319.802858796298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42248.640162037038</v>
      </c>
      <c r="T3537" s="11">
        <f t="shared" si="335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41923.354351851856</v>
      </c>
      <c r="T3539" s="11">
        <f t="shared" si="335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42691.483726851853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42115.889652777776</v>
      </c>
      <c r="T3562" s="11">
        <f t="shared" si="335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42221.775000000001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42236.623252314814</v>
      </c>
      <c r="T3566" s="11">
        <f t="shared" si="335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41976.331979166665</v>
      </c>
      <c r="T3572" s="11">
        <f t="shared" si="335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41926.942685185189</v>
      </c>
      <c r="T3576" s="11">
        <f t="shared" si="335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(J3587/86400)+DATE(1970,1,1)</f>
        <v>41964.716319444444</v>
      </c>
      <c r="T3587" s="11">
        <f t="shared" ref="T3587:T3650" si="341">(I3587/86400)+DATE(1970,1,1)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42506.709374999999</v>
      </c>
      <c r="T3610" s="11">
        <f t="shared" si="341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42429.991724537038</v>
      </c>
      <c r="T3611" s="11">
        <f t="shared" si="341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41789.726979166662</v>
      </c>
      <c r="T3614" s="11">
        <f t="shared" si="341"/>
        <v>41799.726979166662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42661.132245370369</v>
      </c>
      <c r="T3621" s="11">
        <f t="shared" si="341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42545.774189814816</v>
      </c>
      <c r="T3626" s="11">
        <f t="shared" si="341"/>
        <v>42605.774189814816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8219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8219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8219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8219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8219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8219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8219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8219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8219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42226.694780092592</v>
      </c>
      <c r="T3638" s="11">
        <f t="shared" si="341"/>
        <v>42261.694780092592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8219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8219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8219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8219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8219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41899.627071759256</v>
      </c>
      <c r="T3643" s="11">
        <f t="shared" si="341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8219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8219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8219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8219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8219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8219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(J3651/86400)+DATE(1970,1,1)</f>
        <v>41780.712893518517</v>
      </c>
      <c r="T3651" s="11">
        <f t="shared" ref="T3651:T3714" si="347">(I3651/86400)+DATE(1970,1,1)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42737.910138888888</v>
      </c>
      <c r="T3658" s="11">
        <f t="shared" si="347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42499.629849537036</v>
      </c>
      <c r="T3659" s="11">
        <f t="shared" si="347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42173.970127314809</v>
      </c>
      <c r="T3669" s="11">
        <f t="shared" si="347"/>
        <v>42203.970127314809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41802.574282407411</v>
      </c>
      <c r="T3679" s="11">
        <f t="shared" si="347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42627.454097222224</v>
      </c>
      <c r="T3682" s="11">
        <f t="shared" si="347"/>
        <v>42648.454097222224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41940.598182870366</v>
      </c>
      <c r="T3692" s="11">
        <f t="shared" si="347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41810.142199074078</v>
      </c>
      <c r="T3710" s="11">
        <f t="shared" si="347"/>
        <v>41824.142199074078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42134.172071759254</v>
      </c>
      <c r="T3714" s="11">
        <f t="shared" si="347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(J3715/86400)+DATE(1970,1,1)</f>
        <v>42505.738032407404</v>
      </c>
      <c r="T3715" s="11">
        <f t="shared" ref="T3715:T3778" si="353">(I3715/86400)+DATE(1970,1,1)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42118.556331018517</v>
      </c>
      <c r="T3716" s="11">
        <f t="shared" si="353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41943.753032407403</v>
      </c>
      <c r="T3725" s="11">
        <f t="shared" si="353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42465.491435185184</v>
      </c>
      <c r="T3726" s="11">
        <f t="shared" si="353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42462.140868055554</v>
      </c>
      <c r="T3728" s="11">
        <f t="shared" si="353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8219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8219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8219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8219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8219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8219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8219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8219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8219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8219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8219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8219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8219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8219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8219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8219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8219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8219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41831.697939814811</v>
      </c>
      <c r="T3747" s="11">
        <f t="shared" si="353"/>
        <v>41861.697939814811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8219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8219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42462.993900462963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41747.471504629633</v>
      </c>
      <c r="T3760" s="11">
        <f t="shared" si="353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42519.025000000001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42656.005173611113</v>
      </c>
      <c r="T3775" s="11">
        <f t="shared" si="353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(J3779/86400)+DATE(1970,1,1)</f>
        <v>41887.111354166671</v>
      </c>
      <c r="T3779" s="11">
        <f t="shared" ref="T3779:T3842" si="359">(I3779/86400)+DATE(1970,1,1)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42455.693749999999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42198.837500000001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42546.862233796295</v>
      </c>
      <c r="T3784" s="11">
        <f t="shared" si="35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8219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8219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8219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8219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8219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8219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8219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8219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8219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8219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41831.722777777773</v>
      </c>
      <c r="T3800" s="11">
        <f t="shared" si="359"/>
        <v>41861.722777777773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8219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8219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8219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8219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8219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8219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8219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8219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42004.569293981476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41963.872361111113</v>
      </c>
      <c r="T3835" s="11">
        <f t="shared" si="35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42155.142638888894</v>
      </c>
      <c r="T3841" s="11">
        <f t="shared" si="359"/>
        <v>42215.142638888894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8219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(J3843/86400)+DATE(1970,1,1)</f>
        <v>41780.785729166666</v>
      </c>
      <c r="T3843" s="11">
        <f t="shared" ref="T3843:T3906" si="365">(I3843/86400)+DATE(1970,1,1)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8219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8219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8219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8219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42248.627013888894</v>
      </c>
      <c r="T3847" s="11">
        <f t="shared" si="365"/>
        <v>42278.627013888894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8219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8219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8219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8219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8219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8219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8219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8219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8219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8219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8219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8219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8219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42128.431064814809</v>
      </c>
      <c r="T3860" s="11">
        <f t="shared" si="365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8219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8219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41833.660995370374</v>
      </c>
      <c r="T3862" s="11">
        <f t="shared" si="365"/>
        <v>41863.660995370374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8219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8219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8219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8219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8219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8219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8219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41865.659780092596</v>
      </c>
      <c r="T3870" s="11">
        <f t="shared" si="365"/>
        <v>41890.659780092596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41793.172199074077</v>
      </c>
      <c r="T3872" s="11">
        <f t="shared" si="365"/>
        <v>41823.172199074077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8219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8219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8219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8219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8219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41867.652280092589</v>
      </c>
      <c r="T3894" s="11">
        <f t="shared" si="365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8219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8219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8219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8219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8219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8219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8219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41843.775011574078</v>
      </c>
      <c r="T3901" s="11">
        <f t="shared" si="365"/>
        <v>41863.775011574078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8219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8219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42317.826377314814</v>
      </c>
      <c r="T3903" s="11">
        <f t="shared" si="365"/>
        <v>42357.826377314814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8219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8219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8219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8219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(J3907/86400)+DATE(1970,1,1)</f>
        <v>42124.623877314814</v>
      </c>
      <c r="T3907" s="11">
        <f t="shared" ref="T3907:T3970" si="371">(I3907/86400)+DATE(1970,1,1)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8219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8219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8219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8219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8219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8219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8219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8219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8219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42114.818935185191</v>
      </c>
      <c r="T3916" s="11">
        <f t="shared" si="371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8219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8219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8219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8219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8219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8219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42687.428935185184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8219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8219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8219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8219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8219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8219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8219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8219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8219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8219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8219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8219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8219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8219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8219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42221.656782407408</v>
      </c>
      <c r="T3937" s="11">
        <f t="shared" si="371"/>
        <v>42281.656782407408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8219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8219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8219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42151.905717592592</v>
      </c>
      <c r="T3940" s="11">
        <f t="shared" si="371"/>
        <v>42182.905717592592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8219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8219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8219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8219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8219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8219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8219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8219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8219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8219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41829.325497685189</v>
      </c>
      <c r="T3950" s="11">
        <f t="shared" si="371"/>
        <v>41889.325497685189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8219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8219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8219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8219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8219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8219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8219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8219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42513.976319444446</v>
      </c>
      <c r="T3959" s="11">
        <f t="shared" si="371"/>
        <v>42559.976319444446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8219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41816.950370370367</v>
      </c>
      <c r="T3960" s="11">
        <f t="shared" si="371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8219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8219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8219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8219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8219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8219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8219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8219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8219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8219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8219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(J3971/86400)+DATE(1970,1,1)</f>
        <v>42601.854699074072</v>
      </c>
      <c r="T3971" s="11">
        <f t="shared" ref="T3971:T4034" si="377">(I3971/86400)+DATE(1970,1,1)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8219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42447.863553240742</v>
      </c>
      <c r="T3972" s="11">
        <f t="shared" si="377"/>
        <v>42477.863553240742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8219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8219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8219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8219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8219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8219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8219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8219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8219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8219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8219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8219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8219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8219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41920.963472222225</v>
      </c>
      <c r="T3986" s="11">
        <f t="shared" si="377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8219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8219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8219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8219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8219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8219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8219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8219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8219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8219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8219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8219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41950.266944444447</v>
      </c>
      <c r="T3998" s="11">
        <f t="shared" si="377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8219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8219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8219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8219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8219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8219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8219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8219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8219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8219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8219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41877.686111111107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8219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8219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8219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8219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8219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8219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8219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8219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42174.780821759261</v>
      </c>
      <c r="T4017" s="11">
        <f t="shared" si="377"/>
        <v>42204.780821759261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8219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8219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8219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8219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8219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8219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8219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41990.584108796298</v>
      </c>
      <c r="T4024" s="11">
        <f t="shared" si="377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8219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42408.999571759261</v>
      </c>
      <c r="T4025" s="11">
        <f t="shared" si="377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8219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8219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8219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8219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8219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8219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</v>
      </c>
      <c r="T4031" s="11">
        <f t="shared" si="377"/>
        <v>42352.02511574074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8219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42403.78402777778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8219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8219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8219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(J4035/86400)+DATE(1970,1,1)</f>
        <v>42614.268796296295</v>
      </c>
      <c r="T4035" s="11">
        <f t="shared" ref="T4035:T4098" si="383">(I4035/86400)+DATE(1970,1,1)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8219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8219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41903.882951388892</v>
      </c>
      <c r="T4037" s="11">
        <f t="shared" si="383"/>
        <v>41933.882951388892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8219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41804.937083333338</v>
      </c>
      <c r="T4038" s="11">
        <f t="shared" si="383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42497.070775462962</v>
      </c>
      <c r="T4039" s="11">
        <f t="shared" si="383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8219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41869.798726851848</v>
      </c>
      <c r="T4040" s="11">
        <f t="shared" si="383"/>
        <v>41929.798726851848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8219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8219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8219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8219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8219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8219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8219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8219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8219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8219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8219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8219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8219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41761.810150462959</v>
      </c>
      <c r="T4053" s="11">
        <f t="shared" si="383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8219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8219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8219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8219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8219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42534.933321759258</v>
      </c>
      <c r="T4058" s="11">
        <f t="shared" si="383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8219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8219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8219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8219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8219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8219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8219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8219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8219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8219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8219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8219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8219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8219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8219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42078.345208333332</v>
      </c>
      <c r="T4075" s="11">
        <f t="shared" si="383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8219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8219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8219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41905.795706018514</v>
      </c>
      <c r="T4078" s="11">
        <f t="shared" si="383"/>
        <v>41933.827083333337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8219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8219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8219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8219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42535.787499999999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8219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8219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8219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8219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8219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8219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8219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8219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8219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8219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8219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8219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42099.153321759259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8219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8219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8219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8219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42794.368750000001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8219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(J4099/86400)+DATE(1970,1,1)</f>
        <v>42344.824502314819</v>
      </c>
      <c r="T4099" s="11">
        <f t="shared" ref="T4099:T4115" si="389">(I4099/86400)+DATE(1970,1,1)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8219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8219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8219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8219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8219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8219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8219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8219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8219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8219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8219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42767.031678240739</v>
      </c>
      <c r="T4110" s="11">
        <f t="shared" si="38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8219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8219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42512.626747685186</v>
      </c>
      <c r="T4112" s="11">
        <f t="shared" si="389"/>
        <v>42572.626747685186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8219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8219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8219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R4115" xr:uid="{ACA9F12E-D9A7-4C35-9CF6-D163F083957D}"/>
  <conditionalFormatting sqref="F1:F1048576">
    <cfRule type="containsText" dxfId="4" priority="7" operator="containsText" text="successful">
      <formula>NOT(ISERROR(SEARCH("successful",F1)))</formula>
    </cfRule>
    <cfRule type="containsText" dxfId="3" priority="6" operator="containsText" text="canceled">
      <formula>NOT(ISERROR(SEARCH("canceled",F1)))</formula>
    </cfRule>
    <cfRule type="containsText" dxfId="2" priority="5" operator="containsText" text="successful">
      <formula>NOT(ISERROR(SEARCH("successful",F1)))</formula>
    </cfRule>
    <cfRule type="containsText" dxfId="1" priority="4" operator="containsText" text="failed">
      <formula>NOT(ISERROR(SEARCH("failed",F1)))</formula>
    </cfRule>
    <cfRule type="containsText" dxfId="0" priority="3" operator="containsText" text="live">
      <formula>NOT(ISERROR(SEARCH("live",F1)))</formula>
    </cfRule>
  </conditionalFormatting>
  <conditionalFormatting sqref="O1:O1048576 P1:V1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68DB0-D9F5-4229-B81F-0BD23472D1AA}">
  <dimension ref="A2:I15"/>
  <sheetViews>
    <sheetView workbookViewId="0">
      <selection activeCell="B52" sqref="B52"/>
    </sheetView>
  </sheetViews>
  <sheetFormatPr defaultRowHeight="14.4" x14ac:dyDescent="0.3"/>
  <cols>
    <col min="1" max="1" width="13.21875" bestFit="1" customWidth="1"/>
    <col min="2" max="2" width="17.3320312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  <col min="7" max="7" width="19.88671875" customWidth="1"/>
    <col min="8" max="8" width="20.21875" customWidth="1"/>
    <col min="9" max="9" width="16.77734375" customWidth="1"/>
  </cols>
  <sheetData>
    <row r="2" spans="1:9" x14ac:dyDescent="0.3">
      <c r="A2" s="7" t="s">
        <v>8223</v>
      </c>
      <c r="B2" t="s">
        <v>8380</v>
      </c>
    </row>
    <row r="4" spans="1:9" x14ac:dyDescent="0.3">
      <c r="A4" s="7" t="s">
        <v>8363</v>
      </c>
      <c r="B4" s="7" t="s">
        <v>8364</v>
      </c>
    </row>
    <row r="5" spans="1:9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  <c r="G5" s="12" t="s">
        <v>8381</v>
      </c>
      <c r="H5" s="12" t="s">
        <v>8382</v>
      </c>
      <c r="I5" s="12" t="s">
        <v>8383</v>
      </c>
    </row>
    <row r="6" spans="1:9" x14ac:dyDescent="0.3">
      <c r="A6" s="8" t="s">
        <v>8310</v>
      </c>
      <c r="B6" s="9">
        <v>9</v>
      </c>
      <c r="C6" s="9">
        <v>50</v>
      </c>
      <c r="D6" s="9"/>
      <c r="E6" s="9">
        <v>39</v>
      </c>
      <c r="F6" s="9">
        <v>98</v>
      </c>
      <c r="G6" s="5">
        <f>520/4114</f>
        <v>0.12639766650461837</v>
      </c>
      <c r="H6" s="5">
        <f>300/520</f>
        <v>0.57692307692307687</v>
      </c>
      <c r="I6" s="5">
        <f>300/2185</f>
        <v>0.13729977116704806</v>
      </c>
    </row>
    <row r="7" spans="1:9" x14ac:dyDescent="0.3">
      <c r="A7" s="8" t="s">
        <v>8336</v>
      </c>
      <c r="B7" s="9">
        <v>5</v>
      </c>
      <c r="C7" s="9">
        <v>25</v>
      </c>
      <c r="D7" s="9">
        <v>2</v>
      </c>
      <c r="E7" s="9"/>
      <c r="F7" s="9">
        <v>32</v>
      </c>
      <c r="G7" s="5">
        <f>200/4114</f>
        <v>4.8614487117160911E-2</v>
      </c>
      <c r="H7" s="5">
        <f>34/200</f>
        <v>0.17</v>
      </c>
      <c r="I7" s="5">
        <f>34/2185</f>
        <v>1.5560640732265447E-2</v>
      </c>
    </row>
    <row r="8" spans="1:9" x14ac:dyDescent="0.3">
      <c r="A8" s="8" t="s">
        <v>8333</v>
      </c>
      <c r="B8" s="9"/>
      <c r="C8" s="9">
        <v>44</v>
      </c>
      <c r="D8" s="9"/>
      <c r="E8" s="9">
        <v>28</v>
      </c>
      <c r="F8" s="9">
        <v>72</v>
      </c>
      <c r="G8" s="5">
        <f>220/4114</f>
        <v>5.3475935828877004E-2</v>
      </c>
      <c r="H8" s="5">
        <f>80/220</f>
        <v>0.36363636363636365</v>
      </c>
      <c r="I8" s="5">
        <f>80/2185</f>
        <v>3.6613272311212815E-2</v>
      </c>
    </row>
    <row r="9" spans="1:9" x14ac:dyDescent="0.3">
      <c r="A9" s="8" t="s">
        <v>8331</v>
      </c>
      <c r="B9" s="9">
        <v>1</v>
      </c>
      <c r="C9" s="9"/>
      <c r="D9" s="9"/>
      <c r="E9" s="9"/>
      <c r="F9" s="9">
        <v>1</v>
      </c>
      <c r="G9" s="5">
        <f>24/4114</f>
        <v>5.8337384540593099E-3</v>
      </c>
      <c r="H9" s="5">
        <v>0</v>
      </c>
      <c r="I9" s="5">
        <v>0</v>
      </c>
    </row>
    <row r="10" spans="1:9" x14ac:dyDescent="0.3">
      <c r="A10" s="8" t="s">
        <v>8325</v>
      </c>
      <c r="B10" s="9">
        <v>1</v>
      </c>
      <c r="C10" s="9">
        <v>10</v>
      </c>
      <c r="D10" s="9">
        <v>3</v>
      </c>
      <c r="E10" s="9">
        <v>50</v>
      </c>
      <c r="F10" s="9">
        <v>64</v>
      </c>
      <c r="G10" s="5">
        <f>700/4114</f>
        <v>0.17015070491006321</v>
      </c>
      <c r="H10" s="5">
        <f>540/700</f>
        <v>0.77142857142857146</v>
      </c>
      <c r="I10" s="5">
        <f>540/2185</f>
        <v>0.24713958810068651</v>
      </c>
    </row>
    <row r="11" spans="1:9" x14ac:dyDescent="0.3">
      <c r="A11" s="8" t="s">
        <v>8338</v>
      </c>
      <c r="B11" s="9"/>
      <c r="C11" s="9">
        <v>45</v>
      </c>
      <c r="D11" s="9"/>
      <c r="E11" s="9">
        <v>41</v>
      </c>
      <c r="F11" s="9">
        <v>86</v>
      </c>
      <c r="G11" s="5">
        <f>220/4114</f>
        <v>5.3475935828877004E-2</v>
      </c>
      <c r="H11" s="5">
        <f>103/220</f>
        <v>0.4681818181818182</v>
      </c>
      <c r="I11" s="5">
        <f>103/2185</f>
        <v>4.7139588100686497E-2</v>
      </c>
    </row>
    <row r="12" spans="1:9" x14ac:dyDescent="0.3">
      <c r="A12" s="8" t="s">
        <v>8322</v>
      </c>
      <c r="B12" s="9">
        <v>8</v>
      </c>
      <c r="C12" s="9">
        <v>40</v>
      </c>
      <c r="D12" s="9"/>
      <c r="E12" s="9">
        <v>11</v>
      </c>
      <c r="F12" s="9">
        <v>59</v>
      </c>
      <c r="G12" s="5">
        <f>237/4114</f>
        <v>5.7608167233835682E-2</v>
      </c>
      <c r="H12" s="5">
        <f>80/237</f>
        <v>0.33755274261603374</v>
      </c>
      <c r="I12" s="5">
        <f>80/2185</f>
        <v>3.6613272311212815E-2</v>
      </c>
    </row>
    <row r="13" spans="1:9" x14ac:dyDescent="0.3">
      <c r="A13" s="8" t="s">
        <v>8319</v>
      </c>
      <c r="B13" s="9">
        <v>57</v>
      </c>
      <c r="C13" s="9">
        <v>75</v>
      </c>
      <c r="D13" s="9"/>
      <c r="E13" s="9">
        <v>51</v>
      </c>
      <c r="F13" s="9">
        <v>183</v>
      </c>
      <c r="G13" s="5">
        <f>600/4114</f>
        <v>0.14584346135148274</v>
      </c>
      <c r="H13" s="5">
        <f>209/600</f>
        <v>0.34833333333333333</v>
      </c>
      <c r="I13" s="5">
        <f>209/2185</f>
        <v>9.5652173913043481E-2</v>
      </c>
    </row>
    <row r="14" spans="1:9" x14ac:dyDescent="0.3">
      <c r="A14" s="8" t="s">
        <v>8317</v>
      </c>
      <c r="B14" s="9">
        <v>11</v>
      </c>
      <c r="C14" s="9">
        <v>144</v>
      </c>
      <c r="D14" s="9">
        <v>12</v>
      </c>
      <c r="E14" s="9">
        <v>314</v>
      </c>
      <c r="F14" s="9">
        <v>481</v>
      </c>
      <c r="G14" s="5">
        <f>1393/4114</f>
        <v>0.33859990277102575</v>
      </c>
      <c r="H14" s="5">
        <f>839/1393</f>
        <v>0.60229720028715006</v>
      </c>
      <c r="I14" s="5">
        <f>839/2185</f>
        <v>0.38398169336384441</v>
      </c>
    </row>
    <row r="15" spans="1:9" x14ac:dyDescent="0.3">
      <c r="A15" s="8" t="s">
        <v>8362</v>
      </c>
      <c r="B15" s="9">
        <v>92</v>
      </c>
      <c r="C15" s="9">
        <v>433</v>
      </c>
      <c r="D15" s="9">
        <v>17</v>
      </c>
      <c r="E15" s="9">
        <v>534</v>
      </c>
      <c r="F15" s="9">
        <v>1076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5BE700-2FEA-40E0-81FD-3516771A4AE9}">
  <dimension ref="A1:F47"/>
  <sheetViews>
    <sheetView workbookViewId="0">
      <selection activeCell="J82" sqref="J82"/>
    </sheetView>
  </sheetViews>
  <sheetFormatPr defaultRowHeight="14.4" x14ac:dyDescent="0.3"/>
  <cols>
    <col min="1" max="1" width="16.332031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7" t="s">
        <v>8223</v>
      </c>
      <c r="B1" t="s">
        <v>8360</v>
      </c>
    </row>
    <row r="2" spans="1:6" x14ac:dyDescent="0.3">
      <c r="A2" s="7" t="s">
        <v>8309</v>
      </c>
      <c r="B2" t="s">
        <v>8360</v>
      </c>
    </row>
    <row r="4" spans="1:6" x14ac:dyDescent="0.3">
      <c r="A4" s="7" t="s">
        <v>8363</v>
      </c>
      <c r="B4" s="7" t="s">
        <v>8364</v>
      </c>
    </row>
    <row r="5" spans="1:6" x14ac:dyDescent="0.3">
      <c r="A5" s="7" t="s">
        <v>8361</v>
      </c>
      <c r="B5" t="s">
        <v>8220</v>
      </c>
      <c r="C5" t="s">
        <v>8221</v>
      </c>
      <c r="D5" t="s">
        <v>8222</v>
      </c>
      <c r="E5" t="s">
        <v>8219</v>
      </c>
      <c r="F5" t="s">
        <v>8362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>
        <v>20</v>
      </c>
      <c r="C7" s="9"/>
      <c r="D7" s="9"/>
      <c r="E7" s="9"/>
      <c r="F7" s="9">
        <v>20</v>
      </c>
    </row>
    <row r="8" spans="1:6" x14ac:dyDescent="0.3">
      <c r="A8" s="8" t="s">
        <v>8332</v>
      </c>
      <c r="B8" s="9">
        <v>24</v>
      </c>
      <c r="C8" s="9"/>
      <c r="D8" s="9"/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/>
      <c r="C10" s="9"/>
      <c r="D10" s="9"/>
      <c r="E10" s="9">
        <v>40</v>
      </c>
      <c r="F10" s="9">
        <v>40</v>
      </c>
    </row>
    <row r="11" spans="1:6" x14ac:dyDescent="0.3">
      <c r="A11" s="8" t="s">
        <v>8315</v>
      </c>
      <c r="B11" s="9"/>
      <c r="C11" s="9"/>
      <c r="D11" s="9"/>
      <c r="E11" s="9">
        <v>180</v>
      </c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/>
      <c r="C13" s="9"/>
      <c r="D13" s="9"/>
      <c r="E13" s="9">
        <v>40</v>
      </c>
      <c r="F13" s="9">
        <v>40</v>
      </c>
    </row>
    <row r="14" spans="1:6" x14ac:dyDescent="0.3">
      <c r="A14" s="8" t="s">
        <v>8347</v>
      </c>
      <c r="B14" s="9"/>
      <c r="C14" s="9">
        <v>40</v>
      </c>
      <c r="D14" s="9">
        <v>20</v>
      </c>
      <c r="E14" s="9"/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>
        <v>20</v>
      </c>
      <c r="C16" s="9">
        <v>120</v>
      </c>
      <c r="D16" s="9"/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/>
      <c r="C18" s="9"/>
      <c r="D18" s="9"/>
      <c r="E18" s="9">
        <v>140</v>
      </c>
      <c r="F18" s="9">
        <v>140</v>
      </c>
    </row>
    <row r="19" spans="1:6" x14ac:dyDescent="0.3">
      <c r="A19" s="8" t="s">
        <v>8329</v>
      </c>
      <c r="B19" s="9"/>
      <c r="C19" s="9">
        <v>20</v>
      </c>
      <c r="D19" s="9"/>
      <c r="E19" s="9">
        <v>140</v>
      </c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/>
      <c r="C21" s="9">
        <v>11</v>
      </c>
      <c r="D21" s="9"/>
      <c r="E21" s="9">
        <v>9</v>
      </c>
      <c r="F21" s="9">
        <v>20</v>
      </c>
    </row>
    <row r="22" spans="1:6" x14ac:dyDescent="0.3">
      <c r="A22" s="8" t="s">
        <v>8327</v>
      </c>
      <c r="B22" s="9"/>
      <c r="C22" s="9"/>
      <c r="D22" s="9"/>
      <c r="E22" s="9">
        <v>20</v>
      </c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/>
      <c r="C26" s="9"/>
      <c r="D26" s="9"/>
      <c r="E26" s="9">
        <v>60</v>
      </c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/>
      <c r="C28" s="9">
        <v>57</v>
      </c>
      <c r="D28" s="9"/>
      <c r="E28" s="9">
        <v>103</v>
      </c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 x14ac:dyDescent="0.3">
      <c r="A31" s="8" t="s">
        <v>8346</v>
      </c>
      <c r="B31" s="9"/>
      <c r="C31" s="9"/>
      <c r="D31" s="9"/>
      <c r="E31" s="9">
        <v>40</v>
      </c>
      <c r="F31" s="9">
        <v>40</v>
      </c>
    </row>
    <row r="32" spans="1:6" x14ac:dyDescent="0.3">
      <c r="A32" s="8" t="s">
        <v>8342</v>
      </c>
      <c r="B32" s="9"/>
      <c r="C32" s="9"/>
      <c r="D32" s="9"/>
      <c r="E32" s="9">
        <v>20</v>
      </c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/>
      <c r="C34" s="9"/>
      <c r="D34" s="9"/>
      <c r="E34" s="9">
        <v>260</v>
      </c>
      <c r="F34" s="9">
        <v>260</v>
      </c>
    </row>
    <row r="35" spans="1:6" x14ac:dyDescent="0.3">
      <c r="A35" s="8" t="s">
        <v>8313</v>
      </c>
      <c r="B35" s="9">
        <v>40</v>
      </c>
      <c r="C35" s="9"/>
      <c r="D35" s="9"/>
      <c r="E35" s="9"/>
      <c r="F35" s="9">
        <v>40</v>
      </c>
    </row>
    <row r="36" spans="1:6" x14ac:dyDescent="0.3">
      <c r="A36" s="8" t="s">
        <v>8312</v>
      </c>
      <c r="B36" s="9"/>
      <c r="C36" s="9"/>
      <c r="D36" s="9"/>
      <c r="E36" s="9">
        <v>60</v>
      </c>
      <c r="F36" s="9">
        <v>60</v>
      </c>
    </row>
    <row r="37" spans="1:6" x14ac:dyDescent="0.3">
      <c r="A37" s="8" t="s">
        <v>8352</v>
      </c>
      <c r="B37" s="9"/>
      <c r="C37" s="9"/>
      <c r="D37" s="9">
        <v>6</v>
      </c>
      <c r="E37" s="9">
        <v>34</v>
      </c>
      <c r="F37" s="9">
        <v>40</v>
      </c>
    </row>
    <row r="38" spans="1:6" x14ac:dyDescent="0.3">
      <c r="A38" s="8" t="s">
        <v>8355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 x14ac:dyDescent="0.3">
      <c r="A39" s="8" t="s">
        <v>8357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 x14ac:dyDescent="0.3">
      <c r="A40" s="8" t="s">
        <v>8351</v>
      </c>
      <c r="B40" s="9"/>
      <c r="C40" s="9"/>
      <c r="D40" s="9"/>
      <c r="E40" s="9">
        <v>80</v>
      </c>
      <c r="F40" s="9">
        <v>80</v>
      </c>
    </row>
    <row r="41" spans="1:6" x14ac:dyDescent="0.3">
      <c r="A41" s="8" t="s">
        <v>8311</v>
      </c>
      <c r="B41" s="9"/>
      <c r="C41" s="9"/>
      <c r="D41" s="9"/>
      <c r="E41" s="9">
        <v>60</v>
      </c>
      <c r="F41" s="9">
        <v>60</v>
      </c>
    </row>
    <row r="42" spans="1:6" x14ac:dyDescent="0.3">
      <c r="A42" s="8" t="s">
        <v>8341</v>
      </c>
      <c r="B42" s="9">
        <v>10</v>
      </c>
      <c r="C42" s="9">
        <v>47</v>
      </c>
      <c r="D42" s="9"/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 x14ac:dyDescent="0.3">
      <c r="A45" s="8" t="s">
        <v>8320</v>
      </c>
      <c r="B45" s="9">
        <v>100</v>
      </c>
      <c r="C45" s="9">
        <v>60</v>
      </c>
      <c r="D45" s="9"/>
      <c r="E45" s="9"/>
      <c r="F45" s="9">
        <v>160</v>
      </c>
    </row>
    <row r="46" spans="1:6" x14ac:dyDescent="0.3">
      <c r="A46" s="8" t="s">
        <v>8340</v>
      </c>
      <c r="B46" s="9">
        <v>20</v>
      </c>
      <c r="C46" s="9"/>
      <c r="D46" s="9"/>
      <c r="E46" s="9"/>
      <c r="F46" s="9">
        <v>20</v>
      </c>
    </row>
    <row r="47" spans="1:6" x14ac:dyDescent="0.3">
      <c r="A47" s="8" t="s">
        <v>8362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011331-C80E-4C4A-AF6F-ED29D307B463}">
  <dimension ref="A1:E18"/>
  <sheetViews>
    <sheetView tabSelected="1" workbookViewId="0">
      <selection activeCell="C11" sqref="C11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9.6640625" bestFit="1" customWidth="1"/>
    <col min="5" max="6" width="11" bestFit="1" customWidth="1"/>
  </cols>
  <sheetData>
    <row r="1" spans="1:5" x14ac:dyDescent="0.3">
      <c r="A1" s="7" t="s">
        <v>8309</v>
      </c>
      <c r="B1" t="s">
        <v>8360</v>
      </c>
    </row>
    <row r="2" spans="1:5" x14ac:dyDescent="0.3">
      <c r="A2" s="7" t="s">
        <v>8379</v>
      </c>
      <c r="B2" t="s">
        <v>8360</v>
      </c>
    </row>
    <row r="4" spans="1:5" x14ac:dyDescent="0.3">
      <c r="A4" s="7" t="s">
        <v>8363</v>
      </c>
      <c r="B4" s="7" t="s">
        <v>8364</v>
      </c>
    </row>
    <row r="5" spans="1:5" x14ac:dyDescent="0.3">
      <c r="A5" s="7" t="s">
        <v>8361</v>
      </c>
      <c r="B5" t="s">
        <v>8220</v>
      </c>
      <c r="C5" t="s">
        <v>8221</v>
      </c>
      <c r="D5" t="s">
        <v>8219</v>
      </c>
      <c r="E5" t="s">
        <v>8362</v>
      </c>
    </row>
    <row r="6" spans="1:5" x14ac:dyDescent="0.3">
      <c r="A6" s="13" t="s">
        <v>8373</v>
      </c>
      <c r="B6" s="9">
        <v>34</v>
      </c>
      <c r="C6" s="9">
        <v>149</v>
      </c>
      <c r="D6" s="9">
        <v>182</v>
      </c>
      <c r="E6" s="9">
        <v>365</v>
      </c>
    </row>
    <row r="7" spans="1:5" x14ac:dyDescent="0.3">
      <c r="A7" s="13" t="s">
        <v>8374</v>
      </c>
      <c r="B7" s="9">
        <v>27</v>
      </c>
      <c r="C7" s="9">
        <v>106</v>
      </c>
      <c r="D7" s="9">
        <v>202</v>
      </c>
      <c r="E7" s="9">
        <v>335</v>
      </c>
    </row>
    <row r="8" spans="1:5" x14ac:dyDescent="0.3">
      <c r="A8" s="13" t="s">
        <v>8375</v>
      </c>
      <c r="B8" s="9">
        <v>28</v>
      </c>
      <c r="C8" s="9">
        <v>108</v>
      </c>
      <c r="D8" s="9">
        <v>180</v>
      </c>
      <c r="E8" s="9">
        <v>316</v>
      </c>
    </row>
    <row r="9" spans="1:5" x14ac:dyDescent="0.3">
      <c r="A9" s="13" t="s">
        <v>8376</v>
      </c>
      <c r="B9" s="9">
        <v>27</v>
      </c>
      <c r="C9" s="9">
        <v>102</v>
      </c>
      <c r="D9" s="9">
        <v>192</v>
      </c>
      <c r="E9" s="9">
        <v>321</v>
      </c>
    </row>
    <row r="10" spans="1:5" x14ac:dyDescent="0.3">
      <c r="A10" s="13" t="s">
        <v>8367</v>
      </c>
      <c r="B10" s="9">
        <v>26</v>
      </c>
      <c r="C10" s="9">
        <v>126</v>
      </c>
      <c r="D10" s="9">
        <v>234</v>
      </c>
      <c r="E10" s="9">
        <v>386</v>
      </c>
    </row>
    <row r="11" spans="1:5" x14ac:dyDescent="0.3">
      <c r="A11" s="13" t="s">
        <v>8377</v>
      </c>
      <c r="B11" s="9">
        <v>27</v>
      </c>
      <c r="C11" s="9">
        <v>147</v>
      </c>
      <c r="D11" s="9">
        <v>211</v>
      </c>
      <c r="E11" s="9">
        <v>385</v>
      </c>
    </row>
    <row r="12" spans="1:5" x14ac:dyDescent="0.3">
      <c r="A12" s="13" t="s">
        <v>8368</v>
      </c>
      <c r="B12" s="9">
        <v>43</v>
      </c>
      <c r="C12" s="9">
        <v>150</v>
      </c>
      <c r="D12" s="9">
        <v>194</v>
      </c>
      <c r="E12" s="9">
        <v>387</v>
      </c>
    </row>
    <row r="13" spans="1:5" x14ac:dyDescent="0.3">
      <c r="A13" s="13" t="s">
        <v>8369</v>
      </c>
      <c r="B13" s="9">
        <v>33</v>
      </c>
      <c r="C13" s="9">
        <v>134</v>
      </c>
      <c r="D13" s="9">
        <v>166</v>
      </c>
      <c r="E13" s="9">
        <v>333</v>
      </c>
    </row>
    <row r="14" spans="1:5" x14ac:dyDescent="0.3">
      <c r="A14" s="13" t="s">
        <v>8370</v>
      </c>
      <c r="B14" s="9">
        <v>24</v>
      </c>
      <c r="C14" s="9">
        <v>127</v>
      </c>
      <c r="D14" s="9">
        <v>147</v>
      </c>
      <c r="E14" s="9">
        <v>298</v>
      </c>
    </row>
    <row r="15" spans="1:5" x14ac:dyDescent="0.3">
      <c r="A15" s="13" t="s">
        <v>8371</v>
      </c>
      <c r="B15" s="9">
        <v>20</v>
      </c>
      <c r="C15" s="9">
        <v>149</v>
      </c>
      <c r="D15" s="9">
        <v>183</v>
      </c>
      <c r="E15" s="9">
        <v>352</v>
      </c>
    </row>
    <row r="16" spans="1:5" x14ac:dyDescent="0.3">
      <c r="A16" s="13" t="s">
        <v>8372</v>
      </c>
      <c r="B16" s="9">
        <v>37</v>
      </c>
      <c r="C16" s="9">
        <v>114</v>
      </c>
      <c r="D16" s="9">
        <v>183</v>
      </c>
      <c r="E16" s="9">
        <v>334</v>
      </c>
    </row>
    <row r="17" spans="1:5" x14ac:dyDescent="0.3">
      <c r="A17" s="13" t="s">
        <v>8378</v>
      </c>
      <c r="B17" s="9">
        <v>23</v>
      </c>
      <c r="C17" s="9">
        <v>118</v>
      </c>
      <c r="D17" s="9">
        <v>111</v>
      </c>
      <c r="E17" s="9">
        <v>252</v>
      </c>
    </row>
    <row r="18" spans="1:5" x14ac:dyDescent="0.3">
      <c r="A18" s="13" t="s">
        <v>8362</v>
      </c>
      <c r="B18" s="9">
        <v>349</v>
      </c>
      <c r="C18" s="9">
        <v>1530</v>
      </c>
      <c r="D18" s="9">
        <v>2185</v>
      </c>
      <c r="E18" s="9">
        <v>4064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1</vt:i4>
      </vt:variant>
    </vt:vector>
  </HeadingPairs>
  <TitlesOfParts>
    <vt:vector size="5" baseType="lpstr">
      <vt:lpstr>Kickstarters</vt:lpstr>
      <vt:lpstr>Category Pivot</vt:lpstr>
      <vt:lpstr>Subcategory Pivot</vt:lpstr>
      <vt:lpstr>Years Pivot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Granson</cp:lastModifiedBy>
  <dcterms:created xsi:type="dcterms:W3CDTF">2017-04-20T15:17:24Z</dcterms:created>
  <dcterms:modified xsi:type="dcterms:W3CDTF">2021-03-18T22:54:10Z</dcterms:modified>
</cp:coreProperties>
</file>