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4FA7470E-D0E5-4A18-BB64-0D9D13E9379E}" xr6:coauthVersionLast="45" xr6:coauthVersionMax="45" xr10:uidLastSave="{00000000-0000-0000-0000-000000000000}"/>
  <bookViews>
    <workbookView xWindow="-98" yWindow="-98" windowWidth="22695" windowHeight="14595" tabRatio="719" activeTab="1" xr2:uid="{00000000-000D-0000-FFFF-FFFF00000000}"/>
  </bookViews>
  <sheets>
    <sheet name="Data bank age" sheetId="12" r:id="rId1"/>
    <sheet name="Men Store" sheetId="3" r:id="rId2"/>
    <sheet name="Men R12 temp" sheetId="7" r:id="rId3"/>
    <sheet name="Men YTD temp" sheetId="17" r:id="rId4"/>
    <sheet name="Hair Store" sheetId="2" r:id="rId5"/>
    <sheet name="Hair R12 temp" sheetId="15" r:id="rId6"/>
    <sheet name="Hair YTD temp" sheetId="16" r:id="rId7"/>
  </sheets>
  <definedNames>
    <definedName name="_xlnm._FilterDatabase" localSheetId="5" hidden="1">'Hair R12 temp'!$A$2:$I$2</definedName>
    <definedName name="_xlnm._FilterDatabase" localSheetId="6" hidden="1">'Hair YTD temp'!$A$2:$I$2</definedName>
    <definedName name="_xlnm._FilterDatabase" localSheetId="2" hidden="1">'Men R12 temp'!$A$2:$I$2</definedName>
    <definedName name="_xlnm._FilterDatabase" localSheetId="3" hidden="1">'Men YTD temp'!$A$2:$I$2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2" l="1"/>
  <c r="E6" i="3" l="1"/>
  <c r="C3" i="2"/>
  <c r="C2" i="2"/>
  <c r="H53" i="7" l="1"/>
  <c r="H30" i="7"/>
  <c r="H138" i="7"/>
  <c r="E114" i="3" s="1"/>
  <c r="G27" i="15"/>
  <c r="F30" i="2" s="1"/>
  <c r="G21" i="15"/>
  <c r="G16" i="15"/>
  <c r="G9" i="15"/>
  <c r="F13" i="2" s="1"/>
  <c r="G7" i="15"/>
  <c r="F10" i="2" s="1"/>
  <c r="G27" i="16"/>
  <c r="G21" i="16"/>
  <c r="G16" i="16"/>
  <c r="H19" i="2" s="1"/>
  <c r="G9" i="16"/>
  <c r="H13" i="2" s="1"/>
  <c r="G7" i="16"/>
  <c r="G5" i="16"/>
  <c r="G4" i="16"/>
  <c r="H7" i="2" s="1"/>
  <c r="G6" i="16"/>
  <c r="H9" i="2" s="1"/>
  <c r="G8" i="16"/>
  <c r="G10" i="16"/>
  <c r="G11" i="16"/>
  <c r="G12" i="16"/>
  <c r="H15" i="2" s="1"/>
  <c r="G13" i="16"/>
  <c r="G14" i="16"/>
  <c r="G15" i="16"/>
  <c r="H18" i="2" s="1"/>
  <c r="G17" i="16"/>
  <c r="H20" i="2" s="1"/>
  <c r="G18" i="16"/>
  <c r="G19" i="16"/>
  <c r="G20" i="16"/>
  <c r="H23" i="2" s="1"/>
  <c r="G22" i="16"/>
  <c r="H25" i="2" s="1"/>
  <c r="G23" i="16"/>
  <c r="G24" i="16"/>
  <c r="G25" i="16"/>
  <c r="H28" i="2" s="1"/>
  <c r="G26" i="16"/>
  <c r="H29" i="2" s="1"/>
  <c r="G28" i="16"/>
  <c r="G29" i="16"/>
  <c r="G30" i="16"/>
  <c r="G5" i="15"/>
  <c r="F8" i="2" s="1"/>
  <c r="G4" i="15"/>
  <c r="G6" i="15"/>
  <c r="G8" i="15"/>
  <c r="F12" i="2" s="1"/>
  <c r="G10" i="15"/>
  <c r="F11" i="2" s="1"/>
  <c r="G11" i="15"/>
  <c r="G12" i="15"/>
  <c r="G13" i="15"/>
  <c r="F16" i="2" s="1"/>
  <c r="G14" i="15"/>
  <c r="F17" i="2" s="1"/>
  <c r="G15" i="15"/>
  <c r="G17" i="15"/>
  <c r="G18" i="15"/>
  <c r="F21" i="2" s="1"/>
  <c r="G19" i="15"/>
  <c r="F22" i="2" s="1"/>
  <c r="G20" i="15"/>
  <c r="G22" i="15"/>
  <c r="G23" i="15"/>
  <c r="F26" i="2" s="1"/>
  <c r="G24" i="15"/>
  <c r="F27" i="2" s="1"/>
  <c r="G25" i="15"/>
  <c r="G26" i="15"/>
  <c r="G28" i="15"/>
  <c r="G29" i="15"/>
  <c r="G17" i="17"/>
  <c r="G17" i="7"/>
  <c r="H10" i="2"/>
  <c r="H14" i="2"/>
  <c r="H22" i="2"/>
  <c r="H26" i="2"/>
  <c r="H30" i="2"/>
  <c r="I31" i="16"/>
  <c r="G31" i="16" s="1"/>
  <c r="H46" i="2" s="1"/>
  <c r="I35" i="16"/>
  <c r="I53" i="16"/>
  <c r="I43" i="16"/>
  <c r="I47" i="16"/>
  <c r="I51" i="16"/>
  <c r="I56" i="16"/>
  <c r="I59" i="16"/>
  <c r="I63" i="16"/>
  <c r="G63" i="16" s="1"/>
  <c r="H74" i="2" s="1"/>
  <c r="I67" i="16"/>
  <c r="I71" i="16"/>
  <c r="I75" i="16"/>
  <c r="I79" i="16"/>
  <c r="G79" i="16" s="1"/>
  <c r="H133" i="2" s="1"/>
  <c r="I83" i="16"/>
  <c r="I87" i="16"/>
  <c r="I91" i="16"/>
  <c r="I95" i="16"/>
  <c r="I99" i="16"/>
  <c r="I103" i="16"/>
  <c r="I107" i="16"/>
  <c r="G107" i="16" s="1"/>
  <c r="H107" i="2" s="1"/>
  <c r="I111" i="16"/>
  <c r="G111" i="16" s="1"/>
  <c r="H93" i="2" s="1"/>
  <c r="I115" i="16"/>
  <c r="I119" i="16"/>
  <c r="I123" i="16"/>
  <c r="G123" i="16" s="1"/>
  <c r="H105" i="2" s="1"/>
  <c r="I127" i="16"/>
  <c r="F14" i="2"/>
  <c r="F18" i="2"/>
  <c r="I31" i="15"/>
  <c r="G31" i="15" s="1"/>
  <c r="F46" i="2" s="1"/>
  <c r="H35" i="15"/>
  <c r="E51" i="2" s="1"/>
  <c r="I35" i="15"/>
  <c r="H45" i="15"/>
  <c r="I44" i="15"/>
  <c r="H43" i="15"/>
  <c r="E60" i="2" s="1"/>
  <c r="I43" i="15"/>
  <c r="H47" i="15"/>
  <c r="E64" i="2" s="1"/>
  <c r="I47" i="15"/>
  <c r="H51" i="15"/>
  <c r="E68" i="2" s="1"/>
  <c r="I51" i="15"/>
  <c r="H57" i="15"/>
  <c r="E126" i="2" s="1"/>
  <c r="I56" i="15"/>
  <c r="H59" i="15"/>
  <c r="E128" i="2" s="1"/>
  <c r="I59" i="15"/>
  <c r="H63" i="15"/>
  <c r="E74" i="2" s="1"/>
  <c r="I63" i="15"/>
  <c r="G63" i="15" s="1"/>
  <c r="F74" i="2" s="1"/>
  <c r="H67" i="15"/>
  <c r="E78" i="2" s="1"/>
  <c r="I67" i="15"/>
  <c r="H71" i="15"/>
  <c r="I71" i="15"/>
  <c r="H75" i="15"/>
  <c r="E86" i="2" s="1"/>
  <c r="I75" i="15"/>
  <c r="H79" i="15"/>
  <c r="E133" i="2" s="1"/>
  <c r="I79" i="15"/>
  <c r="G79" i="15" s="1"/>
  <c r="F133" i="2" s="1"/>
  <c r="H83" i="15"/>
  <c r="E137" i="2" s="1"/>
  <c r="I83" i="15"/>
  <c r="I87" i="15"/>
  <c r="I91" i="15"/>
  <c r="H95" i="15"/>
  <c r="E111" i="2" s="1"/>
  <c r="I95" i="15"/>
  <c r="H99" i="15"/>
  <c r="I99" i="15"/>
  <c r="H103" i="15"/>
  <c r="E119" i="2" s="1"/>
  <c r="I103" i="15"/>
  <c r="H94" i="15"/>
  <c r="I93" i="15"/>
  <c r="H111" i="15"/>
  <c r="G111" i="15" s="1"/>
  <c r="F93" i="2" s="1"/>
  <c r="I111" i="15"/>
  <c r="H115" i="15"/>
  <c r="E97" i="2" s="1"/>
  <c r="I115" i="15"/>
  <c r="H119" i="15"/>
  <c r="G119" i="15" s="1"/>
  <c r="F101" i="2" s="1"/>
  <c r="I119" i="15"/>
  <c r="H123" i="15"/>
  <c r="E105" i="2" s="1"/>
  <c r="I123" i="15"/>
  <c r="I127" i="15"/>
  <c r="I31" i="17"/>
  <c r="I35" i="17"/>
  <c r="I39" i="17"/>
  <c r="I43" i="17"/>
  <c r="I47" i="17"/>
  <c r="I51" i="17"/>
  <c r="I55" i="17"/>
  <c r="I59" i="17"/>
  <c r="I63" i="17"/>
  <c r="I67" i="17"/>
  <c r="I71" i="17"/>
  <c r="I75" i="17"/>
  <c r="G75" i="17" s="1"/>
  <c r="H137" i="3" s="1"/>
  <c r="I79" i="17"/>
  <c r="I94" i="17"/>
  <c r="I87" i="17"/>
  <c r="I91" i="17"/>
  <c r="I95" i="17"/>
  <c r="I102" i="17"/>
  <c r="I103" i="17"/>
  <c r="I107" i="17"/>
  <c r="I111" i="17"/>
  <c r="I115" i="17"/>
  <c r="I119" i="17"/>
  <c r="I123" i="17"/>
  <c r="I127" i="17"/>
  <c r="I131" i="17"/>
  <c r="I135" i="17"/>
  <c r="I139" i="17"/>
  <c r="I143" i="17"/>
  <c r="I147" i="17"/>
  <c r="I151" i="17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6" i="2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H151" i="17"/>
  <c r="G169" i="3" s="1"/>
  <c r="B151" i="17"/>
  <c r="I150" i="17"/>
  <c r="H150" i="17"/>
  <c r="G168" i="3" s="1"/>
  <c r="B150" i="17"/>
  <c r="I149" i="17"/>
  <c r="H149" i="17"/>
  <c r="G149" i="17" s="1"/>
  <c r="H167" i="3" s="1"/>
  <c r="B149" i="17"/>
  <c r="I148" i="17"/>
  <c r="G148" i="17" s="1"/>
  <c r="H166" i="3" s="1"/>
  <c r="H148" i="17"/>
  <c r="B148" i="17"/>
  <c r="H147" i="17"/>
  <c r="G147" i="17" s="1"/>
  <c r="H165" i="3" s="1"/>
  <c r="B147" i="17"/>
  <c r="I146" i="17"/>
  <c r="H146" i="17"/>
  <c r="G164" i="3" s="1"/>
  <c r="B146" i="17"/>
  <c r="I145" i="17"/>
  <c r="G145" i="17" s="1"/>
  <c r="H163" i="3" s="1"/>
  <c r="H145" i="17"/>
  <c r="G163" i="3"/>
  <c r="B145" i="17"/>
  <c r="I144" i="17"/>
  <c r="H144" i="17"/>
  <c r="B144" i="17"/>
  <c r="H143" i="17"/>
  <c r="G119" i="3" s="1"/>
  <c r="B143" i="17"/>
  <c r="I142" i="17"/>
  <c r="H142" i="17"/>
  <c r="G118" i="3" s="1"/>
  <c r="B142" i="17"/>
  <c r="I141" i="17"/>
  <c r="H141" i="17"/>
  <c r="B141" i="17"/>
  <c r="I140" i="17"/>
  <c r="H140" i="17"/>
  <c r="G140" i="17" s="1"/>
  <c r="H116" i="3" s="1"/>
  <c r="B140" i="17"/>
  <c r="H139" i="17"/>
  <c r="G115" i="3" s="1"/>
  <c r="B139" i="17"/>
  <c r="I138" i="17"/>
  <c r="H138" i="17"/>
  <c r="G114" i="3" s="1"/>
  <c r="B138" i="17"/>
  <c r="I137" i="17"/>
  <c r="H137" i="17"/>
  <c r="G113" i="3" s="1"/>
  <c r="B137" i="17"/>
  <c r="I136" i="17"/>
  <c r="H136" i="17"/>
  <c r="B136" i="17"/>
  <c r="H135" i="17"/>
  <c r="G111" i="3" s="1"/>
  <c r="B135" i="17"/>
  <c r="I134" i="17"/>
  <c r="H134" i="17"/>
  <c r="G134" i="17" s="1"/>
  <c r="H110" i="3" s="1"/>
  <c r="B134" i="17"/>
  <c r="I133" i="17"/>
  <c r="H133" i="17"/>
  <c r="B133" i="17"/>
  <c r="I132" i="17"/>
  <c r="H132" i="17"/>
  <c r="B132" i="17"/>
  <c r="H131" i="17"/>
  <c r="G131" i="17" s="1"/>
  <c r="H107" i="3" s="1"/>
  <c r="B131" i="17"/>
  <c r="I130" i="17"/>
  <c r="H130" i="17"/>
  <c r="G106" i="3" s="1"/>
  <c r="B130" i="17"/>
  <c r="I129" i="17"/>
  <c r="G129" i="17" s="1"/>
  <c r="H105" i="3" s="1"/>
  <c r="H129" i="17"/>
  <c r="G105" i="3"/>
  <c r="B129" i="17"/>
  <c r="I128" i="17"/>
  <c r="G128" i="17" s="1"/>
  <c r="H153" i="3" s="1"/>
  <c r="H128" i="17"/>
  <c r="G153" i="3"/>
  <c r="B128" i="17"/>
  <c r="H127" i="17"/>
  <c r="G127" i="17" s="1"/>
  <c r="H152" i="3" s="1"/>
  <c r="B127" i="17"/>
  <c r="I126" i="17"/>
  <c r="H126" i="17"/>
  <c r="B126" i="17"/>
  <c r="I125" i="17"/>
  <c r="H125" i="17"/>
  <c r="G125" i="17" s="1"/>
  <c r="H150" i="3" s="1"/>
  <c r="B125" i="17"/>
  <c r="I124" i="17"/>
  <c r="H124" i="17"/>
  <c r="B124" i="17"/>
  <c r="H123" i="17"/>
  <c r="G148" i="3" s="1"/>
  <c r="B123" i="17"/>
  <c r="I122" i="17"/>
  <c r="H122" i="17"/>
  <c r="G122" i="17" s="1"/>
  <c r="H147" i="3" s="1"/>
  <c r="B122" i="17"/>
  <c r="I121" i="17"/>
  <c r="H121" i="17"/>
  <c r="G86" i="3" s="1"/>
  <c r="B121" i="17"/>
  <c r="I120" i="17"/>
  <c r="H120" i="17"/>
  <c r="G85" i="3" s="1"/>
  <c r="B120" i="17"/>
  <c r="H119" i="17"/>
  <c r="G84" i="3" s="1"/>
  <c r="B119" i="17"/>
  <c r="I118" i="17"/>
  <c r="H118" i="17"/>
  <c r="B118" i="17"/>
  <c r="I117" i="17"/>
  <c r="H117" i="17"/>
  <c r="B117" i="17"/>
  <c r="I116" i="17"/>
  <c r="G116" i="17" s="1"/>
  <c r="H81" i="3" s="1"/>
  <c r="H116" i="17"/>
  <c r="B116" i="17"/>
  <c r="H115" i="17"/>
  <c r="G80" i="3" s="1"/>
  <c r="B115" i="17"/>
  <c r="I114" i="17"/>
  <c r="H114" i="17"/>
  <c r="G79" i="3" s="1"/>
  <c r="B114" i="17"/>
  <c r="I113" i="17"/>
  <c r="G113" i="17" s="1"/>
  <c r="H78" i="3" s="1"/>
  <c r="H113" i="17"/>
  <c r="G78" i="3" s="1"/>
  <c r="B113" i="17"/>
  <c r="I112" i="17"/>
  <c r="H112" i="17"/>
  <c r="G77" i="3" s="1"/>
  <c r="B112" i="17"/>
  <c r="H111" i="17"/>
  <c r="G111" i="17" s="1"/>
  <c r="H76" i="3" s="1"/>
  <c r="B111" i="17"/>
  <c r="I110" i="17"/>
  <c r="H110" i="17"/>
  <c r="B110" i="17"/>
  <c r="I109" i="17"/>
  <c r="H109" i="17"/>
  <c r="G74" i="3" s="1"/>
  <c r="B109" i="17"/>
  <c r="I108" i="17"/>
  <c r="G108" i="17" s="1"/>
  <c r="H73" i="3" s="1"/>
  <c r="H108" i="17"/>
  <c r="B108" i="17"/>
  <c r="H107" i="17"/>
  <c r="G72" i="3"/>
  <c r="B107" i="17"/>
  <c r="I106" i="17"/>
  <c r="H106" i="17"/>
  <c r="B106" i="17"/>
  <c r="I105" i="17"/>
  <c r="H105" i="17"/>
  <c r="G161" i="3" s="1"/>
  <c r="B105" i="17"/>
  <c r="H104" i="17"/>
  <c r="B104" i="17"/>
  <c r="H103" i="17"/>
  <c r="G159" i="3" s="1"/>
  <c r="B103" i="17"/>
  <c r="H102" i="17"/>
  <c r="G158" i="3" s="1"/>
  <c r="B102" i="17"/>
  <c r="H101" i="17"/>
  <c r="G157" i="3" s="1"/>
  <c r="B101" i="17"/>
  <c r="H100" i="17"/>
  <c r="B100" i="17"/>
  <c r="H99" i="17"/>
  <c r="G155" i="3"/>
  <c r="B99" i="17"/>
  <c r="H98" i="17"/>
  <c r="G103" i="3" s="1"/>
  <c r="B98" i="17"/>
  <c r="I97" i="17"/>
  <c r="G97" i="17" s="1"/>
  <c r="H102" i="3" s="1"/>
  <c r="H97" i="17"/>
  <c r="G102" i="3" s="1"/>
  <c r="B97" i="17"/>
  <c r="H96" i="17"/>
  <c r="G101" i="3" s="1"/>
  <c r="B96" i="17"/>
  <c r="H95" i="17"/>
  <c r="B95" i="17"/>
  <c r="H94" i="17"/>
  <c r="G94" i="17" s="1"/>
  <c r="H99" i="3" s="1"/>
  <c r="B94" i="17"/>
  <c r="H93" i="17"/>
  <c r="G98" i="3"/>
  <c r="B93" i="17"/>
  <c r="H92" i="17"/>
  <c r="G92" i="17" s="1"/>
  <c r="H97" i="3" s="1"/>
  <c r="B92" i="17"/>
  <c r="H91" i="17"/>
  <c r="G96" i="3" s="1"/>
  <c r="B91" i="17"/>
  <c r="H90" i="17"/>
  <c r="G95" i="3" s="1"/>
  <c r="B90" i="17"/>
  <c r="I89" i="17"/>
  <c r="H89" i="17"/>
  <c r="G94" i="3" s="1"/>
  <c r="B89" i="17"/>
  <c r="H88" i="17"/>
  <c r="G93" i="3"/>
  <c r="B88" i="17"/>
  <c r="H87" i="17"/>
  <c r="B87" i="17"/>
  <c r="H86" i="17"/>
  <c r="G91" i="3" s="1"/>
  <c r="B86" i="17"/>
  <c r="H85" i="17"/>
  <c r="G90" i="3" s="1"/>
  <c r="B85" i="17"/>
  <c r="H84" i="17"/>
  <c r="G89" i="3" s="1"/>
  <c r="B84" i="17"/>
  <c r="H83" i="17"/>
  <c r="G88" i="3" s="1"/>
  <c r="B83" i="17"/>
  <c r="I82" i="17"/>
  <c r="H82" i="17"/>
  <c r="B82" i="17"/>
  <c r="I81" i="17"/>
  <c r="H81" i="17"/>
  <c r="G176" i="3" s="1"/>
  <c r="B81" i="17"/>
  <c r="I80" i="17"/>
  <c r="H80" i="17"/>
  <c r="G175" i="3" s="1"/>
  <c r="B80" i="17"/>
  <c r="H79" i="17"/>
  <c r="B79" i="17"/>
  <c r="I78" i="17"/>
  <c r="G78" i="17" s="1"/>
  <c r="H173" i="3" s="1"/>
  <c r="H78" i="17"/>
  <c r="B78" i="17"/>
  <c r="I77" i="17"/>
  <c r="H77" i="17"/>
  <c r="G172" i="3" s="1"/>
  <c r="B77" i="17"/>
  <c r="I76" i="17"/>
  <c r="H76" i="17"/>
  <c r="B76" i="17"/>
  <c r="H75" i="17"/>
  <c r="B75" i="17"/>
  <c r="I74" i="17"/>
  <c r="H74" i="17"/>
  <c r="G74" i="17" s="1"/>
  <c r="H136" i="3" s="1"/>
  <c r="B74" i="17"/>
  <c r="I73" i="17"/>
  <c r="H73" i="17"/>
  <c r="G135" i="3" s="1"/>
  <c r="B73" i="17"/>
  <c r="I72" i="17"/>
  <c r="H72" i="17"/>
  <c r="B72" i="17"/>
  <c r="H71" i="17"/>
  <c r="G133" i="3" s="1"/>
  <c r="B71" i="17"/>
  <c r="I70" i="17"/>
  <c r="H70" i="17"/>
  <c r="G132" i="3"/>
  <c r="B70" i="17"/>
  <c r="I69" i="17"/>
  <c r="H69" i="17"/>
  <c r="B69" i="17"/>
  <c r="I68" i="17"/>
  <c r="H68" i="17"/>
  <c r="B68" i="17"/>
  <c r="H67" i="17"/>
  <c r="G67" i="17" s="1"/>
  <c r="H129" i="3" s="1"/>
  <c r="B67" i="17"/>
  <c r="I66" i="17"/>
  <c r="H66" i="17"/>
  <c r="B66" i="17"/>
  <c r="I65" i="17"/>
  <c r="H65" i="17"/>
  <c r="G127" i="3" s="1"/>
  <c r="B65" i="17"/>
  <c r="I64" i="17"/>
  <c r="G64" i="17" s="1"/>
  <c r="H126" i="3" s="1"/>
  <c r="H64" i="17"/>
  <c r="G126" i="3" s="1"/>
  <c r="B64" i="17"/>
  <c r="H63" i="17"/>
  <c r="G63" i="17" s="1"/>
  <c r="H125" i="3" s="1"/>
  <c r="B63" i="17"/>
  <c r="I62" i="17"/>
  <c r="H62" i="17"/>
  <c r="G124" i="3" s="1"/>
  <c r="B62" i="17"/>
  <c r="I61" i="17"/>
  <c r="H61" i="17"/>
  <c r="B61" i="17"/>
  <c r="I60" i="17"/>
  <c r="H60" i="17"/>
  <c r="B60" i="17"/>
  <c r="H59" i="17"/>
  <c r="G145" i="3" s="1"/>
  <c r="B59" i="17"/>
  <c r="I58" i="17"/>
  <c r="H58" i="17"/>
  <c r="G144" i="3" s="1"/>
  <c r="B58" i="17"/>
  <c r="I57" i="17"/>
  <c r="G57" i="17" s="1"/>
  <c r="H143" i="3" s="1"/>
  <c r="H57" i="17"/>
  <c r="G143" i="3" s="1"/>
  <c r="B57" i="17"/>
  <c r="I56" i="17"/>
  <c r="H56" i="17"/>
  <c r="G142" i="3" s="1"/>
  <c r="B56" i="17"/>
  <c r="H55" i="17"/>
  <c r="G141" i="3" s="1"/>
  <c r="B55" i="17"/>
  <c r="I54" i="17"/>
  <c r="H54" i="17"/>
  <c r="B54" i="17"/>
  <c r="I53" i="17"/>
  <c r="G53" i="17" s="1"/>
  <c r="H139" i="3" s="1"/>
  <c r="H53" i="17"/>
  <c r="B53" i="17"/>
  <c r="I52" i="17"/>
  <c r="H52" i="17"/>
  <c r="B52" i="17"/>
  <c r="H51" i="17"/>
  <c r="G68" i="3" s="1"/>
  <c r="B51" i="17"/>
  <c r="I50" i="17"/>
  <c r="H50" i="17"/>
  <c r="G67" i="3" s="1"/>
  <c r="B50" i="17"/>
  <c r="I49" i="17"/>
  <c r="G49" i="17" s="1"/>
  <c r="H66" i="3" s="1"/>
  <c r="H49" i="17"/>
  <c r="G66" i="3" s="1"/>
  <c r="B49" i="17"/>
  <c r="I48" i="17"/>
  <c r="H48" i="17"/>
  <c r="G65" i="3" s="1"/>
  <c r="B48" i="17"/>
  <c r="H47" i="17"/>
  <c r="G64" i="3" s="1"/>
  <c r="B47" i="17"/>
  <c r="I46" i="17"/>
  <c r="G46" i="17" s="1"/>
  <c r="H63" i="3" s="1"/>
  <c r="H46" i="17"/>
  <c r="B46" i="17"/>
  <c r="I45" i="17"/>
  <c r="H45" i="17"/>
  <c r="G45" i="17" s="1"/>
  <c r="H62" i="3" s="1"/>
  <c r="B45" i="17"/>
  <c r="I44" i="17"/>
  <c r="H44" i="17"/>
  <c r="G61" i="3" s="1"/>
  <c r="B44" i="17"/>
  <c r="H43" i="17"/>
  <c r="G60" i="3" s="1"/>
  <c r="B43" i="17"/>
  <c r="I42" i="17"/>
  <c r="H42" i="17"/>
  <c r="G59" i="3" s="1"/>
  <c r="B42" i="17"/>
  <c r="I41" i="17"/>
  <c r="H41" i="17"/>
  <c r="G58" i="3" s="1"/>
  <c r="B41" i="17"/>
  <c r="I40" i="17"/>
  <c r="H40" i="17"/>
  <c r="G40" i="17" s="1"/>
  <c r="H57" i="3" s="1"/>
  <c r="B40" i="17"/>
  <c r="H39" i="17"/>
  <c r="G56" i="3" s="1"/>
  <c r="B39" i="17"/>
  <c r="I38" i="17"/>
  <c r="G38" i="17" s="1"/>
  <c r="H55" i="3" s="1"/>
  <c r="H38" i="17"/>
  <c r="G55" i="3" s="1"/>
  <c r="B38" i="17"/>
  <c r="I37" i="17"/>
  <c r="H37" i="17"/>
  <c r="G37" i="17" s="1"/>
  <c r="H54" i="3" s="1"/>
  <c r="B37" i="17"/>
  <c r="I36" i="17"/>
  <c r="G36" i="17" s="1"/>
  <c r="H52" i="3" s="1"/>
  <c r="H36" i="17"/>
  <c r="G52" i="3" s="1"/>
  <c r="B36" i="17"/>
  <c r="H35" i="17"/>
  <c r="G51" i="3" s="1"/>
  <c r="B35" i="17"/>
  <c r="I34" i="17"/>
  <c r="H34" i="17"/>
  <c r="B34" i="17"/>
  <c r="I33" i="17"/>
  <c r="H33" i="17"/>
  <c r="G48" i="3" s="1"/>
  <c r="B33" i="17"/>
  <c r="I32" i="17"/>
  <c r="H32" i="17"/>
  <c r="G47" i="3" s="1"/>
  <c r="B32" i="17"/>
  <c r="H31" i="17"/>
  <c r="G46" i="3" s="1"/>
  <c r="B31" i="17"/>
  <c r="I30" i="17"/>
  <c r="H30" i="17"/>
  <c r="B30" i="17"/>
  <c r="G29" i="17"/>
  <c r="H13" i="3" s="1"/>
  <c r="B29" i="17"/>
  <c r="G28" i="17"/>
  <c r="H12" i="3" s="1"/>
  <c r="B28" i="17"/>
  <c r="G27" i="17"/>
  <c r="H10" i="3" s="1"/>
  <c r="B27" i="17"/>
  <c r="G26" i="17"/>
  <c r="H9" i="3" s="1"/>
  <c r="B26" i="17"/>
  <c r="G25" i="17"/>
  <c r="B25" i="17"/>
  <c r="G24" i="17"/>
  <c r="B24" i="17"/>
  <c r="G23" i="17"/>
  <c r="H30" i="3" s="1"/>
  <c r="B23" i="17"/>
  <c r="G22" i="17"/>
  <c r="H29" i="3" s="1"/>
  <c r="B22" i="17"/>
  <c r="G21" i="17"/>
  <c r="H28" i="3" s="1"/>
  <c r="B21" i="17"/>
  <c r="G20" i="17"/>
  <c r="H27" i="3" s="1"/>
  <c r="B20" i="17"/>
  <c r="G19" i="17"/>
  <c r="H26" i="3" s="1"/>
  <c r="B19" i="17"/>
  <c r="G18" i="17"/>
  <c r="H25" i="3"/>
  <c r="B18" i="17"/>
  <c r="H24" i="3"/>
  <c r="B17" i="17"/>
  <c r="G16" i="17"/>
  <c r="H23" i="3" s="1"/>
  <c r="B16" i="17"/>
  <c r="G15" i="17"/>
  <c r="H22" i="3" s="1"/>
  <c r="B15" i="17"/>
  <c r="G14" i="17"/>
  <c r="H21" i="3" s="1"/>
  <c r="B14" i="17"/>
  <c r="G13" i="17"/>
  <c r="H20" i="3" s="1"/>
  <c r="B13" i="17"/>
  <c r="G12" i="17"/>
  <c r="H19" i="3" s="1"/>
  <c r="B12" i="17"/>
  <c r="G11" i="17"/>
  <c r="H18" i="3"/>
  <c r="B11" i="17"/>
  <c r="G10" i="17"/>
  <c r="H17" i="3" s="1"/>
  <c r="B10" i="17"/>
  <c r="G9" i="17"/>
  <c r="H16" i="3" s="1"/>
  <c r="B9" i="17"/>
  <c r="G8" i="17"/>
  <c r="H15" i="3" s="1"/>
  <c r="B8" i="17"/>
  <c r="G7" i="17"/>
  <c r="H14" i="3" s="1"/>
  <c r="B7" i="17"/>
  <c r="G6" i="17"/>
  <c r="H11" i="3" s="1"/>
  <c r="B6" i="17"/>
  <c r="G5" i="17"/>
  <c r="H8" i="3" s="1"/>
  <c r="B5" i="17"/>
  <c r="G4" i="17"/>
  <c r="H7" i="3" s="1"/>
  <c r="B4" i="17"/>
  <c r="G3" i="17"/>
  <c r="H6" i="3" s="1"/>
  <c r="B3" i="17"/>
  <c r="I130" i="16"/>
  <c r="H130" i="16"/>
  <c r="G146" i="2" s="1"/>
  <c r="B130" i="16"/>
  <c r="I129" i="16"/>
  <c r="H129" i="16"/>
  <c r="B129" i="16"/>
  <c r="I128" i="16"/>
  <c r="H128" i="16"/>
  <c r="B128" i="16"/>
  <c r="H127" i="16"/>
  <c r="B127" i="16"/>
  <c r="I126" i="16"/>
  <c r="G126" i="16" s="1"/>
  <c r="H142" i="2" s="1"/>
  <c r="H126" i="16"/>
  <c r="B126" i="16"/>
  <c r="I125" i="16"/>
  <c r="H125" i="16"/>
  <c r="G141" i="2" s="1"/>
  <c r="B125" i="16"/>
  <c r="I124" i="16"/>
  <c r="H124" i="16"/>
  <c r="G124" i="16" s="1"/>
  <c r="H140" i="2" s="1"/>
  <c r="B124" i="16"/>
  <c r="H123" i="16"/>
  <c r="B123" i="16"/>
  <c r="I122" i="16"/>
  <c r="H122" i="16"/>
  <c r="G104" i="2" s="1"/>
  <c r="B122" i="16"/>
  <c r="I121" i="16"/>
  <c r="H121" i="16"/>
  <c r="G121" i="16" s="1"/>
  <c r="H103" i="2" s="1"/>
  <c r="B121" i="16"/>
  <c r="I120" i="16"/>
  <c r="H120" i="16"/>
  <c r="G102" i="2" s="1"/>
  <c r="B120" i="16"/>
  <c r="H119" i="16"/>
  <c r="B119" i="16"/>
  <c r="I118" i="16"/>
  <c r="H118" i="16"/>
  <c r="G118" i="16" s="1"/>
  <c r="H100" i="2" s="1"/>
  <c r="B118" i="16"/>
  <c r="I117" i="16"/>
  <c r="H117" i="16"/>
  <c r="B117" i="16"/>
  <c r="I116" i="16"/>
  <c r="H116" i="16"/>
  <c r="B116" i="16"/>
  <c r="H115" i="16"/>
  <c r="G97" i="2" s="1"/>
  <c r="B115" i="16"/>
  <c r="I114" i="16"/>
  <c r="H114" i="16"/>
  <c r="G96" i="2" s="1"/>
  <c r="B114" i="16"/>
  <c r="I113" i="16"/>
  <c r="H113" i="16"/>
  <c r="B113" i="16"/>
  <c r="I112" i="16"/>
  <c r="H112" i="16"/>
  <c r="G94" i="2" s="1"/>
  <c r="B112" i="16"/>
  <c r="H111" i="16"/>
  <c r="B111" i="16"/>
  <c r="I110" i="16"/>
  <c r="H110" i="16"/>
  <c r="G110" i="16" s="1"/>
  <c r="H92" i="2" s="1"/>
  <c r="B110" i="16"/>
  <c r="I109" i="16"/>
  <c r="H109" i="16"/>
  <c r="B109" i="16"/>
  <c r="I108" i="16"/>
  <c r="H108" i="16"/>
  <c r="G90" i="2" s="1"/>
  <c r="B108" i="16"/>
  <c r="H107" i="16"/>
  <c r="G107" i="2" s="1"/>
  <c r="B107" i="16"/>
  <c r="H106" i="16"/>
  <c r="G122" i="2" s="1"/>
  <c r="B106" i="16"/>
  <c r="H105" i="16"/>
  <c r="G121" i="2" s="1"/>
  <c r="B105" i="16"/>
  <c r="H104" i="16"/>
  <c r="G120" i="2" s="1"/>
  <c r="B104" i="16"/>
  <c r="H103" i="16"/>
  <c r="G119" i="2" s="1"/>
  <c r="B103" i="16"/>
  <c r="I102" i="16"/>
  <c r="G102" i="16" s="1"/>
  <c r="H118" i="2" s="1"/>
  <c r="H102" i="16"/>
  <c r="B102" i="16"/>
  <c r="H101" i="16"/>
  <c r="B101" i="16"/>
  <c r="H100" i="16"/>
  <c r="B100" i="16"/>
  <c r="H99" i="16"/>
  <c r="G115" i="2" s="1"/>
  <c r="B99" i="16"/>
  <c r="H98" i="16"/>
  <c r="B98" i="16"/>
  <c r="H97" i="16"/>
  <c r="G113" i="2" s="1"/>
  <c r="B97" i="16"/>
  <c r="H96" i="16"/>
  <c r="B96" i="16"/>
  <c r="H95" i="16"/>
  <c r="B95" i="16"/>
  <c r="I94" i="16"/>
  <c r="H94" i="16"/>
  <c r="B94" i="16"/>
  <c r="H93" i="16"/>
  <c r="B93" i="16"/>
  <c r="H92" i="16"/>
  <c r="B92" i="16"/>
  <c r="H91" i="16"/>
  <c r="B91" i="16"/>
  <c r="I90" i="16"/>
  <c r="H90" i="16"/>
  <c r="G153" i="2" s="1"/>
  <c r="B90" i="16"/>
  <c r="I89" i="16"/>
  <c r="H89" i="16"/>
  <c r="B89" i="16"/>
  <c r="I88" i="16"/>
  <c r="G88" i="16" s="1"/>
  <c r="H151" i="2" s="1"/>
  <c r="H88" i="16"/>
  <c r="B88" i="16"/>
  <c r="H87" i="16"/>
  <c r="G150" i="2" s="1"/>
  <c r="B87" i="16"/>
  <c r="I86" i="16"/>
  <c r="H86" i="16"/>
  <c r="G149" i="2" s="1"/>
  <c r="B86" i="16"/>
  <c r="I85" i="16"/>
  <c r="G85" i="16" s="1"/>
  <c r="H148" i="2" s="1"/>
  <c r="H85" i="16"/>
  <c r="B85" i="16"/>
  <c r="I84" i="16"/>
  <c r="H84" i="16"/>
  <c r="G138" i="2" s="1"/>
  <c r="B84" i="16"/>
  <c r="H83" i="16"/>
  <c r="G83" i="16" s="1"/>
  <c r="H137" i="2" s="1"/>
  <c r="B83" i="16"/>
  <c r="I82" i="16"/>
  <c r="G82" i="16" s="1"/>
  <c r="H136" i="2" s="1"/>
  <c r="H82" i="16"/>
  <c r="B82" i="16"/>
  <c r="I81" i="16"/>
  <c r="H81" i="16"/>
  <c r="G135" i="2" s="1"/>
  <c r="B81" i="16"/>
  <c r="I80" i="16"/>
  <c r="H80" i="16"/>
  <c r="G80" i="16" s="1"/>
  <c r="H134" i="2" s="1"/>
  <c r="B80" i="16"/>
  <c r="H79" i="16"/>
  <c r="B79" i="16"/>
  <c r="I78" i="16"/>
  <c r="H78" i="16"/>
  <c r="G132" i="2" s="1"/>
  <c r="B78" i="16"/>
  <c r="I77" i="16"/>
  <c r="H77" i="16"/>
  <c r="G77" i="16" s="1"/>
  <c r="H88" i="2" s="1"/>
  <c r="B77" i="16"/>
  <c r="I76" i="16"/>
  <c r="H76" i="16"/>
  <c r="G76" i="16" s="1"/>
  <c r="H87" i="2" s="1"/>
  <c r="B76" i="16"/>
  <c r="H75" i="16"/>
  <c r="G86" i="2" s="1"/>
  <c r="B75" i="16"/>
  <c r="I74" i="16"/>
  <c r="H74" i="16"/>
  <c r="G74" i="16" s="1"/>
  <c r="H85" i="2" s="1"/>
  <c r="B74" i="16"/>
  <c r="I73" i="16"/>
  <c r="H73" i="16"/>
  <c r="G84" i="2" s="1"/>
  <c r="B73" i="16"/>
  <c r="I72" i="16"/>
  <c r="G72" i="16" s="1"/>
  <c r="H83" i="2" s="1"/>
  <c r="H72" i="16"/>
  <c r="B72" i="16"/>
  <c r="H71" i="16"/>
  <c r="G71" i="16" s="1"/>
  <c r="H82" i="2" s="1"/>
  <c r="B71" i="16"/>
  <c r="I70" i="16"/>
  <c r="H70" i="16"/>
  <c r="G70" i="16" s="1"/>
  <c r="H81" i="2" s="1"/>
  <c r="B70" i="16"/>
  <c r="I69" i="16"/>
  <c r="G69" i="16" s="1"/>
  <c r="H80" i="2" s="1"/>
  <c r="H69" i="16"/>
  <c r="B69" i="16"/>
  <c r="I68" i="16"/>
  <c r="H68" i="16"/>
  <c r="G79" i="2" s="1"/>
  <c r="B68" i="16"/>
  <c r="H67" i="16"/>
  <c r="G78" i="2" s="1"/>
  <c r="B67" i="16"/>
  <c r="I66" i="16"/>
  <c r="G66" i="16" s="1"/>
  <c r="H77" i="2" s="1"/>
  <c r="H66" i="16"/>
  <c r="B66" i="16"/>
  <c r="I65" i="16"/>
  <c r="H65" i="16"/>
  <c r="G76" i="2" s="1"/>
  <c r="B65" i="16"/>
  <c r="I64" i="16"/>
  <c r="H64" i="16"/>
  <c r="G64" i="16" s="1"/>
  <c r="H75" i="2" s="1"/>
  <c r="B64" i="16"/>
  <c r="H63" i="16"/>
  <c r="B63" i="16"/>
  <c r="I62" i="16"/>
  <c r="H62" i="16"/>
  <c r="G73" i="2" s="1"/>
  <c r="B62" i="16"/>
  <c r="H61" i="16"/>
  <c r="G130" i="2" s="1"/>
  <c r="B61" i="16"/>
  <c r="H60" i="16"/>
  <c r="G129" i="2" s="1"/>
  <c r="B60" i="16"/>
  <c r="H59" i="16"/>
  <c r="B59" i="16"/>
  <c r="H58" i="16"/>
  <c r="B58" i="16"/>
  <c r="H57" i="16"/>
  <c r="G126" i="2" s="1"/>
  <c r="B57" i="16"/>
  <c r="H56" i="16"/>
  <c r="G56" i="16" s="1"/>
  <c r="H125" i="2" s="1"/>
  <c r="B56" i="16"/>
  <c r="H55" i="16"/>
  <c r="B55" i="16"/>
  <c r="I54" i="16"/>
  <c r="G54" i="16" s="1"/>
  <c r="H71" i="2" s="1"/>
  <c r="H54" i="16"/>
  <c r="B54" i="16"/>
  <c r="H53" i="16"/>
  <c r="G70" i="2" s="1"/>
  <c r="B53" i="16"/>
  <c r="H52" i="16"/>
  <c r="B52" i="16"/>
  <c r="H51" i="16"/>
  <c r="G68" i="2" s="1"/>
  <c r="B51" i="16"/>
  <c r="H50" i="16"/>
  <c r="B50" i="16"/>
  <c r="H49" i="16"/>
  <c r="G66" i="2" s="1"/>
  <c r="B49" i="16"/>
  <c r="H48" i="16"/>
  <c r="B48" i="16"/>
  <c r="H47" i="16"/>
  <c r="G64" i="2" s="1"/>
  <c r="B47" i="16"/>
  <c r="I46" i="16"/>
  <c r="H46" i="16"/>
  <c r="G63" i="2" s="1"/>
  <c r="B46" i="16"/>
  <c r="H45" i="16"/>
  <c r="G62" i="2" s="1"/>
  <c r="B45" i="16"/>
  <c r="H44" i="16"/>
  <c r="B44" i="16"/>
  <c r="H43" i="16"/>
  <c r="G60" i="2" s="1"/>
  <c r="B43" i="16"/>
  <c r="H42" i="16"/>
  <c r="G59" i="2" s="1"/>
  <c r="B42" i="16"/>
  <c r="H41" i="16"/>
  <c r="G58" i="2" s="1"/>
  <c r="B41" i="16"/>
  <c r="H40" i="16"/>
  <c r="G57" i="2" s="1"/>
  <c r="B40" i="16"/>
  <c r="H39" i="16"/>
  <c r="G56" i="2" s="1"/>
  <c r="B39" i="16"/>
  <c r="I38" i="16"/>
  <c r="H38" i="16"/>
  <c r="G54" i="2" s="1"/>
  <c r="B38" i="16"/>
  <c r="I37" i="16"/>
  <c r="H37" i="16"/>
  <c r="G53" i="2" s="1"/>
  <c r="B37" i="16"/>
  <c r="I36" i="16"/>
  <c r="G36" i="16" s="1"/>
  <c r="H52" i="2" s="1"/>
  <c r="H36" i="16"/>
  <c r="B36" i="16"/>
  <c r="H35" i="16"/>
  <c r="G35" i="16" s="1"/>
  <c r="H51" i="2" s="1"/>
  <c r="B35" i="16"/>
  <c r="I34" i="16"/>
  <c r="H34" i="16"/>
  <c r="G34" i="16" s="1"/>
  <c r="H49" i="2" s="1"/>
  <c r="B34" i="16"/>
  <c r="I33" i="16"/>
  <c r="H33" i="16"/>
  <c r="B33" i="16"/>
  <c r="I32" i="16"/>
  <c r="H32" i="16"/>
  <c r="G47" i="2" s="1"/>
  <c r="B32" i="16"/>
  <c r="H31" i="16"/>
  <c r="G46" i="2" s="1"/>
  <c r="B31" i="16"/>
  <c r="I30" i="16"/>
  <c r="H30" i="16"/>
  <c r="G45" i="2"/>
  <c r="B30" i="16"/>
  <c r="B29" i="16"/>
  <c r="B28" i="16"/>
  <c r="B27" i="16"/>
  <c r="B26" i="16"/>
  <c r="B25" i="16"/>
  <c r="H27" i="2"/>
  <c r="B24" i="16"/>
  <c r="B23" i="16"/>
  <c r="B22" i="16"/>
  <c r="H24" i="2"/>
  <c r="B21" i="16"/>
  <c r="B20" i="16"/>
  <c r="B19" i="16"/>
  <c r="H21" i="2"/>
  <c r="B18" i="16"/>
  <c r="B17" i="16"/>
  <c r="B16" i="16"/>
  <c r="B15" i="16"/>
  <c r="H17" i="2"/>
  <c r="B14" i="16"/>
  <c r="H16" i="2"/>
  <c r="B13" i="16"/>
  <c r="B12" i="16"/>
  <c r="B11" i="16"/>
  <c r="H11" i="2"/>
  <c r="B10" i="16"/>
  <c r="B9" i="16"/>
  <c r="H12" i="2"/>
  <c r="B8" i="16"/>
  <c r="B7" i="16"/>
  <c r="B6" i="16"/>
  <c r="H8" i="2"/>
  <c r="B5" i="16"/>
  <c r="B4" i="16"/>
  <c r="G3" i="16"/>
  <c r="H6" i="2" s="1"/>
  <c r="B3" i="16"/>
  <c r="H86" i="15"/>
  <c r="I86" i="15"/>
  <c r="H87" i="15"/>
  <c r="H88" i="15"/>
  <c r="I88" i="15"/>
  <c r="G88" i="15" s="1"/>
  <c r="F151" i="2" s="1"/>
  <c r="H89" i="15"/>
  <c r="I89" i="15"/>
  <c r="H90" i="15"/>
  <c r="E153" i="2" s="1"/>
  <c r="I90" i="15"/>
  <c r="G90" i="15" s="1"/>
  <c r="F153" i="2" s="1"/>
  <c r="H91" i="15"/>
  <c r="G91" i="15" s="1"/>
  <c r="F154" i="2" s="1"/>
  <c r="I85" i="15"/>
  <c r="H85" i="15"/>
  <c r="E148" i="2" s="1"/>
  <c r="H125" i="15"/>
  <c r="I125" i="15"/>
  <c r="H126" i="15"/>
  <c r="E142" i="2" s="1"/>
  <c r="I126" i="15"/>
  <c r="H127" i="15"/>
  <c r="E143" i="2" s="1"/>
  <c r="H128" i="15"/>
  <c r="I128" i="15"/>
  <c r="H129" i="15"/>
  <c r="E145" i="2" s="1"/>
  <c r="I129" i="15"/>
  <c r="G129" i="15" s="1"/>
  <c r="F145" i="2" s="1"/>
  <c r="H130" i="15"/>
  <c r="I130" i="15"/>
  <c r="I124" i="15"/>
  <c r="H124" i="15"/>
  <c r="G124" i="15" s="1"/>
  <c r="F140" i="2" s="1"/>
  <c r="H80" i="15"/>
  <c r="I80" i="15"/>
  <c r="H81" i="15"/>
  <c r="I81" i="15"/>
  <c r="G81" i="15" s="1"/>
  <c r="F135" i="2" s="1"/>
  <c r="H82" i="15"/>
  <c r="E136" i="2" s="1"/>
  <c r="I82" i="15"/>
  <c r="H84" i="15"/>
  <c r="I84" i="15"/>
  <c r="G84" i="15" s="1"/>
  <c r="F138" i="2" s="1"/>
  <c r="I78" i="15"/>
  <c r="H78" i="15"/>
  <c r="E132" i="2" s="1"/>
  <c r="H56" i="15"/>
  <c r="E125" i="2" s="1"/>
  <c r="H60" i="15"/>
  <c r="H93" i="15"/>
  <c r="E109" i="2" s="1"/>
  <c r="H97" i="15"/>
  <c r="E113" i="2" s="1"/>
  <c r="H101" i="15"/>
  <c r="E117" i="2" s="1"/>
  <c r="H105" i="15"/>
  <c r="E121" i="2" s="1"/>
  <c r="H109" i="15"/>
  <c r="I109" i="15"/>
  <c r="H110" i="15"/>
  <c r="I110" i="15"/>
  <c r="H112" i="15"/>
  <c r="E94" i="2" s="1"/>
  <c r="I112" i="15"/>
  <c r="H113" i="15"/>
  <c r="I113" i="15"/>
  <c r="H114" i="15"/>
  <c r="E96" i="2" s="1"/>
  <c r="I114" i="15"/>
  <c r="H116" i="15"/>
  <c r="I116" i="15"/>
  <c r="H117" i="15"/>
  <c r="I117" i="15"/>
  <c r="H118" i="15"/>
  <c r="E100" i="2" s="1"/>
  <c r="I118" i="15"/>
  <c r="G118" i="15" s="1"/>
  <c r="F100" i="2" s="1"/>
  <c r="H120" i="15"/>
  <c r="E102" i="2" s="1"/>
  <c r="I120" i="15"/>
  <c r="H121" i="15"/>
  <c r="I121" i="15"/>
  <c r="H122" i="15"/>
  <c r="E104" i="2" s="1"/>
  <c r="I122" i="15"/>
  <c r="I108" i="15"/>
  <c r="H108" i="15"/>
  <c r="E90" i="2" s="1"/>
  <c r="H64" i="15"/>
  <c r="E75" i="2" s="1"/>
  <c r="I64" i="15"/>
  <c r="H65" i="15"/>
  <c r="I65" i="15"/>
  <c r="H66" i="15"/>
  <c r="E77" i="2" s="1"/>
  <c r="I66" i="15"/>
  <c r="H68" i="15"/>
  <c r="I68" i="15"/>
  <c r="H69" i="15"/>
  <c r="E80" i="2" s="1"/>
  <c r="I69" i="15"/>
  <c r="H70" i="15"/>
  <c r="I70" i="15"/>
  <c r="H72" i="15"/>
  <c r="E83" i="2" s="1"/>
  <c r="I72" i="15"/>
  <c r="H73" i="15"/>
  <c r="E84" i="2" s="1"/>
  <c r="I73" i="15"/>
  <c r="H74" i="15"/>
  <c r="E85" i="2" s="1"/>
  <c r="I74" i="15"/>
  <c r="H76" i="15"/>
  <c r="I76" i="15"/>
  <c r="H77" i="15"/>
  <c r="E88" i="2" s="1"/>
  <c r="I77" i="15"/>
  <c r="I62" i="15"/>
  <c r="H62" i="15"/>
  <c r="E73" i="2" s="1"/>
  <c r="H44" i="15"/>
  <c r="E61" i="2" s="1"/>
  <c r="H48" i="15"/>
  <c r="E65" i="2" s="1"/>
  <c r="H52" i="15"/>
  <c r="H41" i="15"/>
  <c r="H33" i="15"/>
  <c r="I33" i="15"/>
  <c r="H34" i="15"/>
  <c r="I34" i="15"/>
  <c r="H36" i="15"/>
  <c r="E52" i="2" s="1"/>
  <c r="I36" i="15"/>
  <c r="H37" i="15"/>
  <c r="E53" i="2" s="1"/>
  <c r="I37" i="15"/>
  <c r="H38" i="15"/>
  <c r="I38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I32" i="15"/>
  <c r="H32" i="15"/>
  <c r="E47" i="2" s="1"/>
  <c r="B32" i="15"/>
  <c r="H31" i="15"/>
  <c r="E46" i="2" s="1"/>
  <c r="B31" i="15"/>
  <c r="I30" i="15"/>
  <c r="H30" i="15"/>
  <c r="E45" i="2" s="1"/>
  <c r="B30" i="15"/>
  <c r="B29" i="15"/>
  <c r="B28" i="15"/>
  <c r="B27" i="15"/>
  <c r="F29" i="2"/>
  <c r="B26" i="15"/>
  <c r="F28" i="2"/>
  <c r="B25" i="15"/>
  <c r="B24" i="15"/>
  <c r="B23" i="15"/>
  <c r="F25" i="2"/>
  <c r="B22" i="15"/>
  <c r="F24" i="2"/>
  <c r="B21" i="15"/>
  <c r="F23" i="2"/>
  <c r="B20" i="15"/>
  <c r="B19" i="15"/>
  <c r="B18" i="15"/>
  <c r="F20" i="2"/>
  <c r="B17" i="15"/>
  <c r="F19" i="2"/>
  <c r="B16" i="15"/>
  <c r="B15" i="15"/>
  <c r="B14" i="15"/>
  <c r="B13" i="15"/>
  <c r="F15" i="2"/>
  <c r="B12" i="15"/>
  <c r="B11" i="15"/>
  <c r="B10" i="15"/>
  <c r="B9" i="15"/>
  <c r="B8" i="15"/>
  <c r="B7" i="15"/>
  <c r="F9" i="2"/>
  <c r="B6" i="15"/>
  <c r="B5" i="15"/>
  <c r="F7" i="2"/>
  <c r="B4" i="15"/>
  <c r="G3" i="15"/>
  <c r="F6" i="2" s="1"/>
  <c r="B3" i="15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3" i="7"/>
  <c r="G82" i="17"/>
  <c r="H177" i="3" s="1"/>
  <c r="G152" i="2"/>
  <c r="G89" i="16"/>
  <c r="H152" i="2" s="1"/>
  <c r="G65" i="2"/>
  <c r="G69" i="2"/>
  <c r="G74" i="2"/>
  <c r="G80" i="2"/>
  <c r="G83" i="2"/>
  <c r="G112" i="2"/>
  <c r="G116" i="2"/>
  <c r="G101" i="2"/>
  <c r="G144" i="2"/>
  <c r="G37" i="16"/>
  <c r="H53" i="2" s="1"/>
  <c r="G98" i="2"/>
  <c r="G116" i="16"/>
  <c r="H98" i="2" s="1"/>
  <c r="G125" i="2"/>
  <c r="G78" i="16"/>
  <c r="H132" i="2" s="1"/>
  <c r="G109" i="2"/>
  <c r="G51" i="2"/>
  <c r="G117" i="2"/>
  <c r="G99" i="2"/>
  <c r="G117" i="16"/>
  <c r="H99" i="2" s="1"/>
  <c r="G61" i="2"/>
  <c r="G128" i="2"/>
  <c r="G86" i="16"/>
  <c r="H149" i="2" s="1"/>
  <c r="G92" i="2"/>
  <c r="G75" i="2"/>
  <c r="G46" i="16"/>
  <c r="H63" i="2" s="1"/>
  <c r="G67" i="16"/>
  <c r="G81" i="2"/>
  <c r="G73" i="16"/>
  <c r="H84" i="2" s="1"/>
  <c r="G87" i="2"/>
  <c r="G110" i="2"/>
  <c r="G94" i="16"/>
  <c r="H110" i="2" s="1"/>
  <c r="G105" i="2"/>
  <c r="G142" i="2"/>
  <c r="G145" i="2"/>
  <c r="G129" i="16"/>
  <c r="H145" i="2" s="1"/>
  <c r="G137" i="2"/>
  <c r="G48" i="2"/>
  <c r="G33" i="16"/>
  <c r="H48" i="2" s="1"/>
  <c r="G52" i="2"/>
  <c r="G67" i="2"/>
  <c r="G71" i="2"/>
  <c r="G133" i="2"/>
  <c r="G136" i="2"/>
  <c r="G148" i="2"/>
  <c r="G151" i="2"/>
  <c r="G118" i="2"/>
  <c r="G109" i="16"/>
  <c r="H91" i="2" s="1"/>
  <c r="G127" i="2"/>
  <c r="G154" i="2"/>
  <c r="G108" i="2"/>
  <c r="G134" i="2"/>
  <c r="G130" i="16"/>
  <c r="H146" i="2" s="1"/>
  <c r="G37" i="15"/>
  <c r="F53" i="2" s="1"/>
  <c r="E92" i="2"/>
  <c r="G110" i="15"/>
  <c r="F92" i="2" s="1"/>
  <c r="E135" i="2"/>
  <c r="E151" i="2"/>
  <c r="G83" i="15"/>
  <c r="F137" i="2" s="1"/>
  <c r="G51" i="15"/>
  <c r="F68" i="2" s="1"/>
  <c r="E150" i="2"/>
  <c r="E144" i="2"/>
  <c r="E115" i="2"/>
  <c r="E58" i="2"/>
  <c r="G73" i="15"/>
  <c r="F84" i="2" s="1"/>
  <c r="E138" i="2"/>
  <c r="E95" i="2"/>
  <c r="G75" i="15"/>
  <c r="F86" i="2" s="1"/>
  <c r="G43" i="15"/>
  <c r="F60" i="2" s="1"/>
  <c r="E48" i="2"/>
  <c r="G72" i="15"/>
  <c r="F83" i="2" s="1"/>
  <c r="E110" i="2"/>
  <c r="E82" i="2"/>
  <c r="G117" i="17"/>
  <c r="H82" i="3" s="1"/>
  <c r="G124" i="17"/>
  <c r="H149" i="3" s="1"/>
  <c r="G62" i="17"/>
  <c r="H124" i="3" s="1"/>
  <c r="G177" i="3"/>
  <c r="G173" i="3"/>
  <c r="G61" i="17"/>
  <c r="H123" i="3" s="1"/>
  <c r="G133" i="17"/>
  <c r="H109" i="3" s="1"/>
  <c r="G128" i="3"/>
  <c r="I41" i="16"/>
  <c r="I49" i="16"/>
  <c r="G77" i="2"/>
  <c r="I57" i="16"/>
  <c r="G57" i="16" s="1"/>
  <c r="H126" i="2" s="1"/>
  <c r="I44" i="16"/>
  <c r="I52" i="16"/>
  <c r="I60" i="16"/>
  <c r="I92" i="16"/>
  <c r="G92" i="16" s="1"/>
  <c r="H108" i="2" s="1"/>
  <c r="I100" i="16"/>
  <c r="G100" i="16" s="1"/>
  <c r="H116" i="2" s="1"/>
  <c r="I105" i="16"/>
  <c r="I39" i="16"/>
  <c r="G39" i="16" s="1"/>
  <c r="H56" i="2" s="1"/>
  <c r="I55" i="16"/>
  <c r="G114" i="2"/>
  <c r="G93" i="2"/>
  <c r="I97" i="16"/>
  <c r="I42" i="16"/>
  <c r="I50" i="16"/>
  <c r="G50" i="16" s="1"/>
  <c r="H67" i="2" s="1"/>
  <c r="I58" i="16"/>
  <c r="I98" i="16"/>
  <c r="I106" i="16"/>
  <c r="G106" i="16" s="1"/>
  <c r="H122" i="2" s="1"/>
  <c r="I93" i="16"/>
  <c r="I61" i="16"/>
  <c r="I40" i="16"/>
  <c r="I48" i="16"/>
  <c r="G48" i="16"/>
  <c r="H65" i="2" s="1"/>
  <c r="I96" i="16"/>
  <c r="I104" i="16"/>
  <c r="I45" i="16"/>
  <c r="I101" i="16"/>
  <c r="G95" i="2"/>
  <c r="G91" i="2"/>
  <c r="I40" i="15"/>
  <c r="G40" i="15" s="1"/>
  <c r="I100" i="15"/>
  <c r="H40" i="15"/>
  <c r="H104" i="15"/>
  <c r="H100" i="15"/>
  <c r="H96" i="15"/>
  <c r="H92" i="15"/>
  <c r="I104" i="15"/>
  <c r="H39" i="15"/>
  <c r="E56" i="2" s="1"/>
  <c r="I54" i="15"/>
  <c r="I50" i="15"/>
  <c r="I46" i="15"/>
  <c r="G46" i="15" s="1"/>
  <c r="F63" i="2" s="1"/>
  <c r="H107" i="15"/>
  <c r="G107" i="15" s="1"/>
  <c r="F107" i="2" s="1"/>
  <c r="H55" i="15"/>
  <c r="E124" i="2" s="1"/>
  <c r="I58" i="15"/>
  <c r="I39" i="15"/>
  <c r="H54" i="15"/>
  <c r="E71" i="2" s="1"/>
  <c r="H50" i="15"/>
  <c r="E67" i="2" s="1"/>
  <c r="H46" i="15"/>
  <c r="I107" i="15"/>
  <c r="I55" i="15"/>
  <c r="H58" i="15"/>
  <c r="E127" i="2" s="1"/>
  <c r="I45" i="15"/>
  <c r="I92" i="15"/>
  <c r="G92" i="15" s="1"/>
  <c r="F108" i="2" s="1"/>
  <c r="H42" i="15"/>
  <c r="E59" i="2" s="1"/>
  <c r="H53" i="15"/>
  <c r="G53" i="15" s="1"/>
  <c r="F70" i="2" s="1"/>
  <c r="H49" i="15"/>
  <c r="H106" i="15"/>
  <c r="H102" i="15"/>
  <c r="E118" i="2" s="1"/>
  <c r="H98" i="15"/>
  <c r="H61" i="15"/>
  <c r="E130" i="2" s="1"/>
  <c r="I96" i="15"/>
  <c r="I42" i="15"/>
  <c r="I53" i="15"/>
  <c r="I49" i="15"/>
  <c r="I106" i="15"/>
  <c r="I102" i="15"/>
  <c r="I98" i="15"/>
  <c r="I94" i="15"/>
  <c r="G94" i="15"/>
  <c r="F110" i="2" s="1"/>
  <c r="I61" i="15"/>
  <c r="I57" i="15"/>
  <c r="I41" i="15"/>
  <c r="G41" i="15"/>
  <c r="F58" i="2" s="1"/>
  <c r="I52" i="15"/>
  <c r="I48" i="15"/>
  <c r="I105" i="15"/>
  <c r="I101" i="15"/>
  <c r="G101" i="15"/>
  <c r="F117" i="2" s="1"/>
  <c r="I97" i="15"/>
  <c r="I60" i="15"/>
  <c r="G47" i="17"/>
  <c r="H64" i="3" s="1"/>
  <c r="G79" i="17"/>
  <c r="H174" i="3" s="1"/>
  <c r="I84" i="17"/>
  <c r="G84" i="17"/>
  <c r="H89" i="3" s="1"/>
  <c r="I92" i="17"/>
  <c r="G95" i="17"/>
  <c r="H100" i="3" s="1"/>
  <c r="I100" i="17"/>
  <c r="G100" i="17" s="1"/>
  <c r="H156" i="3" s="1"/>
  <c r="G149" i="3"/>
  <c r="G140" i="3"/>
  <c r="G131" i="3"/>
  <c r="G123" i="3"/>
  <c r="G97" i="3"/>
  <c r="G63" i="3"/>
  <c r="G50" i="3"/>
  <c r="G81" i="3"/>
  <c r="G73" i="3"/>
  <c r="I90" i="17"/>
  <c r="G90" i="17"/>
  <c r="H95" i="3" s="1"/>
  <c r="I98" i="17"/>
  <c r="G32" i="17"/>
  <c r="H47" i="3" s="1"/>
  <c r="I85" i="17"/>
  <c r="I93" i="17"/>
  <c r="G93" i="17" s="1"/>
  <c r="H98" i="3" s="1"/>
  <c r="I101" i="17"/>
  <c r="G144" i="17"/>
  <c r="H120" i="3" s="1"/>
  <c r="G166" i="3"/>
  <c r="G139" i="3"/>
  <c r="G130" i="3"/>
  <c r="G109" i="3"/>
  <c r="G100" i="3"/>
  <c r="G75" i="3"/>
  <c r="G71" i="3"/>
  <c r="G62" i="3"/>
  <c r="G51" i="17"/>
  <c r="H68" i="3" s="1"/>
  <c r="I88" i="17"/>
  <c r="G88" i="17" s="1"/>
  <c r="H93" i="3" s="1"/>
  <c r="I96" i="17"/>
  <c r="I104" i="17"/>
  <c r="G107" i="17"/>
  <c r="H72" i="3" s="1"/>
  <c r="I83" i="17"/>
  <c r="G83" i="17" s="1"/>
  <c r="H88" i="3" s="1"/>
  <c r="I99" i="17"/>
  <c r="G99" i="17"/>
  <c r="H155" i="3" s="1"/>
  <c r="G174" i="3"/>
  <c r="G160" i="3"/>
  <c r="G156" i="3"/>
  <c r="G137" i="3"/>
  <c r="G125" i="3"/>
  <c r="G120" i="3"/>
  <c r="G116" i="3"/>
  <c r="G99" i="3"/>
  <c r="G82" i="3"/>
  <c r="G69" i="3"/>
  <c r="G57" i="3"/>
  <c r="I86" i="17"/>
  <c r="G121" i="17"/>
  <c r="H86" i="3" s="1"/>
  <c r="G137" i="17"/>
  <c r="H113" i="3" s="1"/>
  <c r="H45" i="2"/>
  <c r="H78" i="2"/>
  <c r="G30" i="15"/>
  <c r="F45" i="2" s="1"/>
  <c r="G96" i="16"/>
  <c r="H112" i="2" s="1"/>
  <c r="G52" i="16"/>
  <c r="H69" i="2"/>
  <c r="G98" i="16"/>
  <c r="H114" i="2" s="1"/>
  <c r="E108" i="2"/>
  <c r="E114" i="2"/>
  <c r="G98" i="15"/>
  <c r="F114" i="2" s="1"/>
  <c r="E66" i="2"/>
  <c r="G49" i="15"/>
  <c r="F66" i="2" s="1"/>
  <c r="E63" i="2"/>
  <c r="E57" i="2"/>
  <c r="F57" i="2"/>
  <c r="E70" i="2"/>
  <c r="H147" i="7"/>
  <c r="E165" i="3" s="1"/>
  <c r="I147" i="7"/>
  <c r="H148" i="7"/>
  <c r="E166" i="3"/>
  <c r="I148" i="7"/>
  <c r="G148" i="7" s="1"/>
  <c r="F166" i="3" s="1"/>
  <c r="H149" i="7"/>
  <c r="E167" i="3" s="1"/>
  <c r="I149" i="7"/>
  <c r="H150" i="7"/>
  <c r="E168" i="3" s="1"/>
  <c r="I150" i="7"/>
  <c r="H151" i="7"/>
  <c r="E169" i="3" s="1"/>
  <c r="I151" i="7"/>
  <c r="I146" i="7"/>
  <c r="H146" i="7"/>
  <c r="E164" i="3" s="1"/>
  <c r="I145" i="7"/>
  <c r="G145" i="7" s="1"/>
  <c r="F163" i="3" s="1"/>
  <c r="H145" i="7"/>
  <c r="H131" i="7"/>
  <c r="E107" i="3" s="1"/>
  <c r="I131" i="7"/>
  <c r="H132" i="7"/>
  <c r="G132" i="7" s="1"/>
  <c r="F108" i="3" s="1"/>
  <c r="I132" i="7"/>
  <c r="H133" i="7"/>
  <c r="E109" i="3" s="1"/>
  <c r="I133" i="7"/>
  <c r="H134" i="7"/>
  <c r="E110" i="3" s="1"/>
  <c r="I134" i="7"/>
  <c r="H135" i="7"/>
  <c r="I135" i="7"/>
  <c r="G135" i="7" s="1"/>
  <c r="F111" i="3" s="1"/>
  <c r="H136" i="7"/>
  <c r="E112" i="3" s="1"/>
  <c r="I136" i="7"/>
  <c r="H137" i="7"/>
  <c r="E113" i="3" s="1"/>
  <c r="I137" i="7"/>
  <c r="G137" i="7" s="1"/>
  <c r="F113" i="3" s="1"/>
  <c r="I138" i="7"/>
  <c r="H139" i="7"/>
  <c r="I139" i="7"/>
  <c r="H140" i="7"/>
  <c r="E116" i="3" s="1"/>
  <c r="I140" i="7"/>
  <c r="H141" i="7"/>
  <c r="E117" i="3" s="1"/>
  <c r="I141" i="7"/>
  <c r="H142" i="7"/>
  <c r="E118" i="3" s="1"/>
  <c r="I142" i="7"/>
  <c r="H143" i="7"/>
  <c r="I143" i="7"/>
  <c r="H144" i="7"/>
  <c r="E120" i="3" s="1"/>
  <c r="I144" i="7"/>
  <c r="I130" i="7"/>
  <c r="H130" i="7"/>
  <c r="E106" i="3" s="1"/>
  <c r="I129" i="7"/>
  <c r="G129" i="7" s="1"/>
  <c r="F105" i="3" s="1"/>
  <c r="H129" i="7"/>
  <c r="E105" i="3" s="1"/>
  <c r="H124" i="7"/>
  <c r="E149" i="3" s="1"/>
  <c r="I124" i="7"/>
  <c r="H125" i="7"/>
  <c r="E150" i="3" s="1"/>
  <c r="I125" i="7"/>
  <c r="H126" i="7"/>
  <c r="E151" i="3" s="1"/>
  <c r="I126" i="7"/>
  <c r="H127" i="7"/>
  <c r="E152" i="3" s="1"/>
  <c r="I127" i="7"/>
  <c r="H128" i="7"/>
  <c r="I128" i="7"/>
  <c r="I123" i="7"/>
  <c r="H123" i="7"/>
  <c r="E148" i="3" s="1"/>
  <c r="I122" i="7"/>
  <c r="H122" i="7"/>
  <c r="H108" i="7"/>
  <c r="E73" i="3" s="1"/>
  <c r="I108" i="7"/>
  <c r="H109" i="7"/>
  <c r="E74" i="3" s="1"/>
  <c r="I109" i="7"/>
  <c r="H110" i="7"/>
  <c r="I110" i="7"/>
  <c r="H111" i="7"/>
  <c r="E76" i="3" s="1"/>
  <c r="I111" i="7"/>
  <c r="H112" i="7"/>
  <c r="E77" i="3" s="1"/>
  <c r="I112" i="7"/>
  <c r="H113" i="7"/>
  <c r="G113" i="7" s="1"/>
  <c r="F78" i="3" s="1"/>
  <c r="I113" i="7"/>
  <c r="H114" i="7"/>
  <c r="E79" i="3" s="1"/>
  <c r="I114" i="7"/>
  <c r="H115" i="7"/>
  <c r="E80" i="3" s="1"/>
  <c r="I115" i="7"/>
  <c r="H116" i="7"/>
  <c r="E81" i="3" s="1"/>
  <c r="I116" i="7"/>
  <c r="H117" i="7"/>
  <c r="E82" i="3" s="1"/>
  <c r="I117" i="7"/>
  <c r="H118" i="7"/>
  <c r="E83" i="3" s="1"/>
  <c r="I118" i="7"/>
  <c r="H119" i="7"/>
  <c r="E84" i="3" s="1"/>
  <c r="I119" i="7"/>
  <c r="H120" i="7"/>
  <c r="E85" i="3" s="1"/>
  <c r="I120" i="7"/>
  <c r="H121" i="7"/>
  <c r="I121" i="7"/>
  <c r="I107" i="7"/>
  <c r="H107" i="7"/>
  <c r="E72" i="3" s="1"/>
  <c r="I106" i="7"/>
  <c r="H106" i="7"/>
  <c r="E71" i="3" s="1"/>
  <c r="H101" i="7"/>
  <c r="E157" i="3" s="1"/>
  <c r="I101" i="7"/>
  <c r="H102" i="7"/>
  <c r="E158" i="3" s="1"/>
  <c r="I102" i="7"/>
  <c r="H103" i="7"/>
  <c r="E159" i="3" s="1"/>
  <c r="I103" i="7"/>
  <c r="H104" i="7"/>
  <c r="E160" i="3" s="1"/>
  <c r="I104" i="7"/>
  <c r="H105" i="7"/>
  <c r="E161" i="3" s="1"/>
  <c r="I105" i="7"/>
  <c r="I100" i="7"/>
  <c r="H100" i="7"/>
  <c r="E156" i="3" s="1"/>
  <c r="I99" i="7"/>
  <c r="H99" i="7"/>
  <c r="E155" i="3" s="1"/>
  <c r="H85" i="7"/>
  <c r="E90" i="3" s="1"/>
  <c r="I85" i="7"/>
  <c r="H86" i="7"/>
  <c r="E91" i="3"/>
  <c r="I86" i="7"/>
  <c r="G86" i="7" s="1"/>
  <c r="F91" i="3" s="1"/>
  <c r="H87" i="7"/>
  <c r="I87" i="7"/>
  <c r="H88" i="7"/>
  <c r="I88" i="7"/>
  <c r="H89" i="7"/>
  <c r="E94" i="3" s="1"/>
  <c r="I89" i="7"/>
  <c r="H90" i="7"/>
  <c r="E95" i="3" s="1"/>
  <c r="I90" i="7"/>
  <c r="H91" i="7"/>
  <c r="I91" i="7"/>
  <c r="H92" i="7"/>
  <c r="I92" i="7"/>
  <c r="H93" i="7"/>
  <c r="E98" i="3" s="1"/>
  <c r="I93" i="7"/>
  <c r="H94" i="7"/>
  <c r="E99" i="3" s="1"/>
  <c r="I94" i="7"/>
  <c r="H95" i="7"/>
  <c r="I95" i="7"/>
  <c r="H96" i="7"/>
  <c r="E101" i="3" s="1"/>
  <c r="I96" i="7"/>
  <c r="H97" i="7"/>
  <c r="E102" i="3" s="1"/>
  <c r="I97" i="7"/>
  <c r="H98" i="7"/>
  <c r="E103" i="3" s="1"/>
  <c r="I98" i="7"/>
  <c r="I84" i="7"/>
  <c r="H84" i="7"/>
  <c r="E89" i="3" s="1"/>
  <c r="I83" i="7"/>
  <c r="H83" i="7"/>
  <c r="E88" i="3" s="1"/>
  <c r="H78" i="7"/>
  <c r="E173" i="3" s="1"/>
  <c r="I78" i="7"/>
  <c r="H79" i="7"/>
  <c r="E174" i="3" s="1"/>
  <c r="I79" i="7"/>
  <c r="G79" i="7" s="1"/>
  <c r="F174" i="3" s="1"/>
  <c r="H80" i="7"/>
  <c r="E175" i="3" s="1"/>
  <c r="I80" i="7"/>
  <c r="H81" i="7"/>
  <c r="E176" i="3" s="1"/>
  <c r="I81" i="7"/>
  <c r="G81" i="7" s="1"/>
  <c r="F176" i="3" s="1"/>
  <c r="H82" i="7"/>
  <c r="E177" i="3" s="1"/>
  <c r="I82" i="7"/>
  <c r="I77" i="7"/>
  <c r="H77" i="7"/>
  <c r="G77" i="7" s="1"/>
  <c r="F172" i="3" s="1"/>
  <c r="H76" i="7"/>
  <c r="I76" i="7"/>
  <c r="H62" i="7"/>
  <c r="E124" i="3" s="1"/>
  <c r="I62" i="7"/>
  <c r="G62" i="7" s="1"/>
  <c r="F124" i="3" s="1"/>
  <c r="H63" i="7"/>
  <c r="E125" i="3" s="1"/>
  <c r="I63" i="7"/>
  <c r="H64" i="7"/>
  <c r="E126" i="3" s="1"/>
  <c r="I64" i="7"/>
  <c r="H65" i="7"/>
  <c r="E127" i="3" s="1"/>
  <c r="I65" i="7"/>
  <c r="H66" i="7"/>
  <c r="I66" i="7"/>
  <c r="H67" i="7"/>
  <c r="E129" i="3" s="1"/>
  <c r="I67" i="7"/>
  <c r="H68" i="7"/>
  <c r="E130" i="3" s="1"/>
  <c r="I68" i="7"/>
  <c r="H69" i="7"/>
  <c r="E131" i="3" s="1"/>
  <c r="I69" i="7"/>
  <c r="H70" i="7"/>
  <c r="E132" i="3" s="1"/>
  <c r="I70" i="7"/>
  <c r="H71" i="7"/>
  <c r="E133" i="3" s="1"/>
  <c r="I71" i="7"/>
  <c r="H72" i="7"/>
  <c r="E134" i="3" s="1"/>
  <c r="I72" i="7"/>
  <c r="H73" i="7"/>
  <c r="E135" i="3" s="1"/>
  <c r="I73" i="7"/>
  <c r="H74" i="7"/>
  <c r="E136" i="3" s="1"/>
  <c r="I74" i="7"/>
  <c r="H75" i="7"/>
  <c r="E137" i="3" s="1"/>
  <c r="I75" i="7"/>
  <c r="I61" i="7"/>
  <c r="H61" i="7"/>
  <c r="I60" i="7"/>
  <c r="H60" i="7"/>
  <c r="E122" i="3" s="1"/>
  <c r="H55" i="7"/>
  <c r="E141" i="3" s="1"/>
  <c r="I55" i="7"/>
  <c r="H56" i="7"/>
  <c r="E142" i="3" s="1"/>
  <c r="I56" i="7"/>
  <c r="H57" i="7"/>
  <c r="E143" i="3" s="1"/>
  <c r="I57" i="7"/>
  <c r="H58" i="7"/>
  <c r="I58" i="7"/>
  <c r="H59" i="7"/>
  <c r="E145" i="3" s="1"/>
  <c r="I59" i="7"/>
  <c r="I54" i="7"/>
  <c r="H54" i="7"/>
  <c r="E140" i="3" s="1"/>
  <c r="I53" i="7"/>
  <c r="G53" i="7" s="1"/>
  <c r="F139" i="3" s="1"/>
  <c r="H39" i="7"/>
  <c r="E56" i="3" s="1"/>
  <c r="I39" i="7"/>
  <c r="H40" i="7"/>
  <c r="I40" i="7"/>
  <c r="H41" i="7"/>
  <c r="E58" i="3" s="1"/>
  <c r="I41" i="7"/>
  <c r="H42" i="7"/>
  <c r="E59" i="3" s="1"/>
  <c r="I42" i="7"/>
  <c r="H43" i="7"/>
  <c r="E60" i="3" s="1"/>
  <c r="I43" i="7"/>
  <c r="H44" i="7"/>
  <c r="I44" i="7"/>
  <c r="H45" i="7"/>
  <c r="E62" i="3" s="1"/>
  <c r="I45" i="7"/>
  <c r="H46" i="7"/>
  <c r="E63" i="3" s="1"/>
  <c r="I46" i="7"/>
  <c r="H47" i="7"/>
  <c r="I47" i="7"/>
  <c r="H48" i="7"/>
  <c r="E65" i="3" s="1"/>
  <c r="I48" i="7"/>
  <c r="G48" i="7" s="1"/>
  <c r="F65" i="3" s="1"/>
  <c r="H49" i="7"/>
  <c r="E66" i="3" s="1"/>
  <c r="I49" i="7"/>
  <c r="H50" i="7"/>
  <c r="E67" i="3" s="1"/>
  <c r="I50" i="7"/>
  <c r="G50" i="7" s="1"/>
  <c r="F67" i="3" s="1"/>
  <c r="H51" i="7"/>
  <c r="E68" i="3" s="1"/>
  <c r="I51" i="7"/>
  <c r="H52" i="7"/>
  <c r="I52" i="7"/>
  <c r="G52" i="7" s="1"/>
  <c r="F69" i="3" s="1"/>
  <c r="I38" i="7"/>
  <c r="G38" i="7" s="1"/>
  <c r="F55" i="3" s="1"/>
  <c r="H38" i="7"/>
  <c r="E55" i="3" s="1"/>
  <c r="I37" i="7"/>
  <c r="H37" i="7"/>
  <c r="G37" i="7" s="1"/>
  <c r="F54" i="3" s="1"/>
  <c r="I30" i="7"/>
  <c r="G30" i="7" s="1"/>
  <c r="F45" i="3" s="1"/>
  <c r="E45" i="3"/>
  <c r="I31" i="7"/>
  <c r="I32" i="7"/>
  <c r="I33" i="7"/>
  <c r="I34" i="7"/>
  <c r="I35" i="7"/>
  <c r="I36" i="7"/>
  <c r="H32" i="7"/>
  <c r="H33" i="7"/>
  <c r="E48" i="3" s="1"/>
  <c r="H34" i="7"/>
  <c r="E50" i="3" s="1"/>
  <c r="H35" i="7"/>
  <c r="E51" i="3" s="1"/>
  <c r="H36" i="7"/>
  <c r="E52" i="3" s="1"/>
  <c r="H31" i="7"/>
  <c r="E46" i="3" s="1"/>
  <c r="G29" i="7"/>
  <c r="F13" i="3" s="1"/>
  <c r="G27" i="7"/>
  <c r="F10" i="3" s="1"/>
  <c r="G25" i="7"/>
  <c r="G23" i="7"/>
  <c r="F30" i="3" s="1"/>
  <c r="F24" i="3"/>
  <c r="G12" i="7"/>
  <c r="F19" i="3" s="1"/>
  <c r="G5" i="7"/>
  <c r="F8" i="3" s="1"/>
  <c r="G4" i="7"/>
  <c r="F7" i="3" s="1"/>
  <c r="G6" i="7"/>
  <c r="F11" i="3" s="1"/>
  <c r="G7" i="7"/>
  <c r="F14" i="3" s="1"/>
  <c r="G8" i="7"/>
  <c r="F15" i="3" s="1"/>
  <c r="G9" i="7"/>
  <c r="F16" i="3" s="1"/>
  <c r="G10" i="7"/>
  <c r="F17" i="3" s="1"/>
  <c r="G11" i="7"/>
  <c r="F18" i="3" s="1"/>
  <c r="G13" i="7"/>
  <c r="F20" i="3" s="1"/>
  <c r="G14" i="7"/>
  <c r="F21" i="3" s="1"/>
  <c r="G15" i="7"/>
  <c r="F22" i="3" s="1"/>
  <c r="G16" i="7"/>
  <c r="F23" i="3" s="1"/>
  <c r="G18" i="7"/>
  <c r="F25" i="3" s="1"/>
  <c r="G19" i="7"/>
  <c r="F26" i="3" s="1"/>
  <c r="G20" i="7"/>
  <c r="F27" i="3" s="1"/>
  <c r="G21" i="7"/>
  <c r="F28" i="3" s="1"/>
  <c r="G22" i="7"/>
  <c r="F29" i="3" s="1"/>
  <c r="G24" i="7"/>
  <c r="G26" i="7"/>
  <c r="F9" i="3" s="1"/>
  <c r="G28" i="7"/>
  <c r="F12" i="3" s="1"/>
  <c r="E47" i="3"/>
  <c r="E144" i="3"/>
  <c r="G73" i="7"/>
  <c r="F135" i="3" s="1"/>
  <c r="E171" i="3"/>
  <c r="E100" i="3"/>
  <c r="E96" i="3"/>
  <c r="E92" i="3"/>
  <c r="E86" i="3"/>
  <c r="E111" i="3"/>
  <c r="E139" i="3"/>
  <c r="E163" i="3"/>
  <c r="E69" i="3"/>
  <c r="E61" i="3"/>
  <c r="E57" i="3"/>
  <c r="E128" i="3"/>
  <c r="G118" i="7"/>
  <c r="F83" i="3" s="1"/>
  <c r="G151" i="7"/>
  <c r="F169" i="3" s="1"/>
  <c r="G63" i="7"/>
  <c r="F125" i="3" s="1"/>
  <c r="G33" i="7"/>
  <c r="F48" i="3" s="1"/>
  <c r="G116" i="7"/>
  <c r="F81" i="3" s="1"/>
  <c r="G142" i="7"/>
  <c r="F118" i="3" s="1"/>
  <c r="G3" i="7"/>
  <c r="F6" i="3" s="1"/>
  <c r="B2" i="12"/>
  <c r="E33" i="3" s="1"/>
  <c r="E15" i="12"/>
  <c r="G33" i="2" s="1"/>
  <c r="E33" i="2"/>
  <c r="E2" i="12"/>
  <c r="G33" i="3" s="1"/>
  <c r="G43" i="2"/>
  <c r="G42" i="2"/>
  <c r="G41" i="2"/>
  <c r="G40" i="2"/>
  <c r="G39" i="2"/>
  <c r="G38" i="2"/>
  <c r="G37" i="2"/>
  <c r="G36" i="2"/>
  <c r="G35" i="2"/>
  <c r="G34" i="2"/>
  <c r="E43" i="2"/>
  <c r="E42" i="2"/>
  <c r="E41" i="2"/>
  <c r="E40" i="2"/>
  <c r="E39" i="2"/>
  <c r="E38" i="2"/>
  <c r="E37" i="2"/>
  <c r="E36" i="2"/>
  <c r="E35" i="2"/>
  <c r="E34" i="2"/>
  <c r="G43" i="3"/>
  <c r="G42" i="3"/>
  <c r="G41" i="3"/>
  <c r="G40" i="3"/>
  <c r="G39" i="3"/>
  <c r="G38" i="3"/>
  <c r="G37" i="3"/>
  <c r="G36" i="3"/>
  <c r="G35" i="3"/>
  <c r="G34" i="3"/>
  <c r="E43" i="3"/>
  <c r="E42" i="3"/>
  <c r="E41" i="3"/>
  <c r="E40" i="3"/>
  <c r="E39" i="3"/>
  <c r="E38" i="3"/>
  <c r="E37" i="3"/>
  <c r="E36" i="3"/>
  <c r="E35" i="3"/>
  <c r="E34" i="3"/>
  <c r="G102" i="15" l="1"/>
  <c r="F118" i="2" s="1"/>
  <c r="G109" i="15"/>
  <c r="F91" i="2" s="1"/>
  <c r="G80" i="15"/>
  <c r="F134" i="2" s="1"/>
  <c r="G130" i="15"/>
  <c r="F146" i="2" s="1"/>
  <c r="G128" i="15"/>
  <c r="F144" i="2" s="1"/>
  <c r="G89" i="15"/>
  <c r="F152" i="2" s="1"/>
  <c r="G58" i="15"/>
  <c r="F127" i="2" s="1"/>
  <c r="G97" i="15"/>
  <c r="F113" i="2" s="1"/>
  <c r="E146" i="2"/>
  <c r="G59" i="15"/>
  <c r="F128" i="2" s="1"/>
  <c r="G95" i="15"/>
  <c r="F111" i="2" s="1"/>
  <c r="E93" i="2"/>
  <c r="E91" i="2"/>
  <c r="G35" i="15"/>
  <c r="F51" i="2" s="1"/>
  <c r="G67" i="15"/>
  <c r="F78" i="2" s="1"/>
  <c r="G103" i="15"/>
  <c r="F119" i="2" s="1"/>
  <c r="E101" i="2"/>
  <c r="G87" i="15"/>
  <c r="F150" i="2" s="1"/>
  <c r="G45" i="15"/>
  <c r="F62" i="2" s="1"/>
  <c r="G42" i="15"/>
  <c r="F59" i="2" s="1"/>
  <c r="G32" i="15"/>
  <c r="F47" i="2" s="1"/>
  <c r="G38" i="15"/>
  <c r="F54" i="2" s="1"/>
  <c r="G117" i="15"/>
  <c r="F99" i="2" s="1"/>
  <c r="G78" i="15"/>
  <c r="F132" i="2" s="1"/>
  <c r="G54" i="15"/>
  <c r="F71" i="2" s="1"/>
  <c r="G96" i="15"/>
  <c r="F112" i="2" s="1"/>
  <c r="E99" i="2"/>
  <c r="G126" i="15"/>
  <c r="F142" i="2" s="1"/>
  <c r="G32" i="7"/>
  <c r="F47" i="3" s="1"/>
  <c r="G44" i="7"/>
  <c r="F61" i="3" s="1"/>
  <c r="G58" i="7"/>
  <c r="F144" i="3" s="1"/>
  <c r="G56" i="7"/>
  <c r="F142" i="3" s="1"/>
  <c r="G110" i="7"/>
  <c r="F75" i="3" s="1"/>
  <c r="G128" i="7"/>
  <c r="F153" i="3" s="1"/>
  <c r="E78" i="3"/>
  <c r="G36" i="7"/>
  <c r="F52" i="3" s="1"/>
  <c r="G66" i="7"/>
  <c r="F128" i="3" s="1"/>
  <c r="G94" i="7"/>
  <c r="F99" i="3" s="1"/>
  <c r="G49" i="7"/>
  <c r="F66" i="3" s="1"/>
  <c r="G138" i="7"/>
  <c r="F114" i="3" s="1"/>
  <c r="G41" i="7"/>
  <c r="F58" i="3" s="1"/>
  <c r="G87" i="7"/>
  <c r="F92" i="3" s="1"/>
  <c r="G102" i="7"/>
  <c r="F158" i="3" s="1"/>
  <c r="G121" i="7"/>
  <c r="F86" i="3" s="1"/>
  <c r="G108" i="7"/>
  <c r="F73" i="3" s="1"/>
  <c r="G127" i="7"/>
  <c r="F152" i="3" s="1"/>
  <c r="G65" i="16"/>
  <c r="H76" i="2" s="1"/>
  <c r="G68" i="16"/>
  <c r="H79" i="2" s="1"/>
  <c r="G81" i="16"/>
  <c r="H135" i="2" s="1"/>
  <c r="G112" i="16"/>
  <c r="H94" i="2" s="1"/>
  <c r="G125" i="16"/>
  <c r="H141" i="2" s="1"/>
  <c r="G85" i="2"/>
  <c r="G122" i="16"/>
  <c r="H104" i="2" s="1"/>
  <c r="G55" i="16"/>
  <c r="H124" i="2" s="1"/>
  <c r="G59" i="16"/>
  <c r="H128" i="2" s="1"/>
  <c r="G127" i="16"/>
  <c r="H143" i="2" s="1"/>
  <c r="G119" i="16"/>
  <c r="H101" i="2" s="1"/>
  <c r="G45" i="16"/>
  <c r="H62" i="2" s="1"/>
  <c r="G60" i="16"/>
  <c r="H129" i="2" s="1"/>
  <c r="G108" i="16"/>
  <c r="H90" i="2" s="1"/>
  <c r="G84" i="16"/>
  <c r="H138" i="2" s="1"/>
  <c r="G62" i="16"/>
  <c r="H73" i="2" s="1"/>
  <c r="G95" i="16"/>
  <c r="H111" i="2" s="1"/>
  <c r="G128" i="16"/>
  <c r="H144" i="2" s="1"/>
  <c r="G91" i="16"/>
  <c r="H154" i="2" s="1"/>
  <c r="G75" i="16"/>
  <c r="H86" i="2" s="1"/>
  <c r="G43" i="16"/>
  <c r="H60" i="2" s="1"/>
  <c r="G93" i="16"/>
  <c r="H109" i="2" s="1"/>
  <c r="G58" i="16"/>
  <c r="H127" i="2" s="1"/>
  <c r="G49" i="16"/>
  <c r="H66" i="2" s="1"/>
  <c r="G140" i="2"/>
  <c r="G87" i="16"/>
  <c r="H150" i="2" s="1"/>
  <c r="G32" i="16"/>
  <c r="H47" i="2" s="1"/>
  <c r="G104" i="16"/>
  <c r="H120" i="2" s="1"/>
  <c r="G44" i="16"/>
  <c r="H61" i="2" s="1"/>
  <c r="G41" i="16"/>
  <c r="H58" i="2" s="1"/>
  <c r="G51" i="16"/>
  <c r="H68" i="2" s="1"/>
  <c r="G100" i="2"/>
  <c r="G38" i="16"/>
  <c r="H54" i="2" s="1"/>
  <c r="G98" i="17"/>
  <c r="H103" i="3" s="1"/>
  <c r="G76" i="3"/>
  <c r="G31" i="17"/>
  <c r="H46" i="3" s="1"/>
  <c r="G130" i="17"/>
  <c r="H106" i="3" s="1"/>
  <c r="G150" i="3"/>
  <c r="G114" i="17"/>
  <c r="H79" i="3" s="1"/>
  <c r="G42" i="17"/>
  <c r="H59" i="3" s="1"/>
  <c r="G48" i="17"/>
  <c r="H65" i="3" s="1"/>
  <c r="G52" i="17"/>
  <c r="H69" i="3" s="1"/>
  <c r="G56" i="17"/>
  <c r="H142" i="3" s="1"/>
  <c r="G76" i="17"/>
  <c r="H171" i="3" s="1"/>
  <c r="G112" i="17"/>
  <c r="H77" i="3" s="1"/>
  <c r="G118" i="17"/>
  <c r="H83" i="3" s="1"/>
  <c r="G151" i="17"/>
  <c r="H169" i="3" s="1"/>
  <c r="G103" i="17"/>
  <c r="H159" i="3" s="1"/>
  <c r="G55" i="17"/>
  <c r="H141" i="3" s="1"/>
  <c r="G39" i="17"/>
  <c r="H56" i="3" s="1"/>
  <c r="G105" i="17"/>
  <c r="H161" i="3" s="1"/>
  <c r="G139" i="17"/>
  <c r="H115" i="3" s="1"/>
  <c r="G35" i="17"/>
  <c r="H51" i="3" s="1"/>
  <c r="G120" i="17"/>
  <c r="H85" i="3" s="1"/>
  <c r="G110" i="3"/>
  <c r="G44" i="17"/>
  <c r="H61" i="3" s="1"/>
  <c r="G30" i="17"/>
  <c r="H45" i="3" s="1"/>
  <c r="G34" i="17"/>
  <c r="H50" i="3" s="1"/>
  <c r="G126" i="17"/>
  <c r="H151" i="3" s="1"/>
  <c r="G107" i="3"/>
  <c r="G141" i="17"/>
  <c r="H117" i="3" s="1"/>
  <c r="G101" i="16"/>
  <c r="H117" i="2" s="1"/>
  <c r="G143" i="2"/>
  <c r="G40" i="16"/>
  <c r="H57" i="2" s="1"/>
  <c r="G99" i="16"/>
  <c r="H115" i="2" s="1"/>
  <c r="G111" i="2"/>
  <c r="G88" i="2"/>
  <c r="G82" i="2"/>
  <c r="G47" i="16"/>
  <c r="H64" i="2" s="1"/>
  <c r="G103" i="2"/>
  <c r="G115" i="16"/>
  <c r="H97" i="2" s="1"/>
  <c r="G120" i="16"/>
  <c r="H102" i="2" s="1"/>
  <c r="G114" i="16"/>
  <c r="H96" i="2" s="1"/>
  <c r="G90" i="16"/>
  <c r="H153" i="2" s="1"/>
  <c r="G53" i="16"/>
  <c r="H70" i="2" s="1"/>
  <c r="G103" i="16"/>
  <c r="H119" i="2" s="1"/>
  <c r="G124" i="2"/>
  <c r="G97" i="16"/>
  <c r="H113" i="2" s="1"/>
  <c r="G61" i="16"/>
  <c r="H130" i="2" s="1"/>
  <c r="G42" i="16"/>
  <c r="H59" i="2" s="1"/>
  <c r="G49" i="2"/>
  <c r="G105" i="16"/>
  <c r="H121" i="2" s="1"/>
  <c r="G113" i="16"/>
  <c r="H95" i="2" s="1"/>
  <c r="G82" i="15"/>
  <c r="F136" i="2" s="1"/>
  <c r="G112" i="15"/>
  <c r="F94" i="2" s="1"/>
  <c r="E152" i="2"/>
  <c r="G57" i="15"/>
  <c r="F126" i="2" s="1"/>
  <c r="E62" i="2"/>
  <c r="E54" i="2"/>
  <c r="E140" i="2"/>
  <c r="E154" i="2"/>
  <c r="E134" i="2"/>
  <c r="G64" i="15"/>
  <c r="F75" i="2" s="1"/>
  <c r="G62" i="15"/>
  <c r="F73" i="2" s="1"/>
  <c r="G70" i="15"/>
  <c r="F81" i="2" s="1"/>
  <c r="G108" i="15"/>
  <c r="F90" i="2" s="1"/>
  <c r="G116" i="15"/>
  <c r="F98" i="2" s="1"/>
  <c r="G93" i="15"/>
  <c r="F109" i="2" s="1"/>
  <c r="G44" i="15"/>
  <c r="F61" i="2" s="1"/>
  <c r="G50" i="15"/>
  <c r="F67" i="2" s="1"/>
  <c r="G55" i="15"/>
  <c r="F124" i="2" s="1"/>
  <c r="G125" i="15"/>
  <c r="F141" i="2" s="1"/>
  <c r="E107" i="2"/>
  <c r="G104" i="15"/>
  <c r="F120" i="2" s="1"/>
  <c r="G77" i="15"/>
  <c r="F88" i="2" s="1"/>
  <c r="E120" i="2"/>
  <c r="E112" i="2"/>
  <c r="G105" i="15"/>
  <c r="F121" i="2" s="1"/>
  <c r="E81" i="2"/>
  <c r="G36" i="15"/>
  <c r="F52" i="2" s="1"/>
  <c r="G33" i="15"/>
  <c r="F48" i="2" s="1"/>
  <c r="G74" i="15"/>
  <c r="F85" i="2" s="1"/>
  <c r="G69" i="15"/>
  <c r="F80" i="2" s="1"/>
  <c r="G66" i="15"/>
  <c r="F77" i="2" s="1"/>
  <c r="G122" i="15"/>
  <c r="F104" i="2" s="1"/>
  <c r="G120" i="15"/>
  <c r="F102" i="2" s="1"/>
  <c r="G114" i="15"/>
  <c r="F96" i="2" s="1"/>
  <c r="G135" i="17"/>
  <c r="H111" i="3" s="1"/>
  <c r="G119" i="17"/>
  <c r="H84" i="3" s="1"/>
  <c r="G165" i="3"/>
  <c r="G45" i="3"/>
  <c r="G77" i="17"/>
  <c r="H172" i="3" s="1"/>
  <c r="G81" i="17"/>
  <c r="H176" i="3" s="1"/>
  <c r="G142" i="17"/>
  <c r="H118" i="3" s="1"/>
  <c r="G86" i="17"/>
  <c r="H91" i="3" s="1"/>
  <c r="G41" i="17"/>
  <c r="H58" i="3" s="1"/>
  <c r="G151" i="3"/>
  <c r="G54" i="3"/>
  <c r="G80" i="17"/>
  <c r="H175" i="3" s="1"/>
  <c r="G136" i="3"/>
  <c r="G146" i="17"/>
  <c r="H164" i="3" s="1"/>
  <c r="G50" i="17"/>
  <c r="H67" i="3" s="1"/>
  <c r="G54" i="17"/>
  <c r="H140" i="3" s="1"/>
  <c r="G58" i="17"/>
  <c r="H144" i="3" s="1"/>
  <c r="G66" i="17"/>
  <c r="H128" i="3" s="1"/>
  <c r="G68" i="17"/>
  <c r="H130" i="3" s="1"/>
  <c r="G69" i="17"/>
  <c r="H131" i="3" s="1"/>
  <c r="G70" i="17"/>
  <c r="H132" i="3" s="1"/>
  <c r="G72" i="17"/>
  <c r="H134" i="3" s="1"/>
  <c r="G106" i="17"/>
  <c r="H71" i="3" s="1"/>
  <c r="G109" i="17"/>
  <c r="H74" i="3" s="1"/>
  <c r="G110" i="17"/>
  <c r="H75" i="3" s="1"/>
  <c r="G136" i="17"/>
  <c r="H112" i="3" s="1"/>
  <c r="G71" i="17"/>
  <c r="H133" i="3" s="1"/>
  <c r="G89" i="17"/>
  <c r="H94" i="3" s="1"/>
  <c r="G129" i="3"/>
  <c r="G147" i="3"/>
  <c r="G104" i="17"/>
  <c r="H160" i="3" s="1"/>
  <c r="G143" i="17"/>
  <c r="H119" i="3" s="1"/>
  <c r="G138" i="17"/>
  <c r="H114" i="3" s="1"/>
  <c r="G150" i="17"/>
  <c r="H168" i="3" s="1"/>
  <c r="G123" i="17"/>
  <c r="H148" i="3" s="1"/>
  <c r="G91" i="17"/>
  <c r="H96" i="3" s="1"/>
  <c r="G101" i="17"/>
  <c r="H157" i="3" s="1"/>
  <c r="G60" i="17"/>
  <c r="H122" i="3" s="1"/>
  <c r="G87" i="17"/>
  <c r="H92" i="3" s="1"/>
  <c r="G132" i="17"/>
  <c r="H108" i="3" s="1"/>
  <c r="G130" i="7"/>
  <c r="F106" i="3" s="1"/>
  <c r="G40" i="7"/>
  <c r="F57" i="3" s="1"/>
  <c r="G92" i="7"/>
  <c r="F97" i="3" s="1"/>
  <c r="G133" i="7"/>
  <c r="F109" i="3" s="1"/>
  <c r="G105" i="7"/>
  <c r="F161" i="3" s="1"/>
  <c r="G51" i="7"/>
  <c r="F68" i="3" s="1"/>
  <c r="G76" i="7"/>
  <c r="F171" i="3" s="1"/>
  <c r="G80" i="7"/>
  <c r="F175" i="3" s="1"/>
  <c r="G95" i="7"/>
  <c r="F100" i="3" s="1"/>
  <c r="G122" i="7"/>
  <c r="F147" i="3" s="1"/>
  <c r="G123" i="7"/>
  <c r="F148" i="3" s="1"/>
  <c r="G125" i="7"/>
  <c r="F150" i="3" s="1"/>
  <c r="G144" i="7"/>
  <c r="F120" i="3" s="1"/>
  <c r="G101" i="7"/>
  <c r="F157" i="3" s="1"/>
  <c r="G88" i="7"/>
  <c r="F93" i="3" s="1"/>
  <c r="G100" i="7"/>
  <c r="F156" i="3" s="1"/>
  <c r="E153" i="3"/>
  <c r="G59" i="7"/>
  <c r="F145" i="3" s="1"/>
  <c r="G61" i="7"/>
  <c r="F123" i="3" s="1"/>
  <c r="G74" i="7"/>
  <c r="F136" i="3" s="1"/>
  <c r="G103" i="7"/>
  <c r="F159" i="3" s="1"/>
  <c r="G147" i="7"/>
  <c r="F165" i="3" s="1"/>
  <c r="G60" i="15"/>
  <c r="F129" i="2" s="1"/>
  <c r="E129" i="2"/>
  <c r="E49" i="2"/>
  <c r="G34" i="15"/>
  <c r="F49" i="2" s="1"/>
  <c r="E69" i="2"/>
  <c r="G52" i="15"/>
  <c r="F69" i="2" s="1"/>
  <c r="E87" i="2"/>
  <c r="G76" i="15"/>
  <c r="F87" i="2" s="1"/>
  <c r="E79" i="2"/>
  <c r="G68" i="15"/>
  <c r="F79" i="2" s="1"/>
  <c r="E76" i="2"/>
  <c r="G65" i="15"/>
  <c r="F76" i="2" s="1"/>
  <c r="E103" i="2"/>
  <c r="G121" i="15"/>
  <c r="F103" i="2" s="1"/>
  <c r="G113" i="15"/>
  <c r="F95" i="2" s="1"/>
  <c r="G123" i="15"/>
  <c r="F105" i="2" s="1"/>
  <c r="G99" i="15"/>
  <c r="F115" i="2" s="1"/>
  <c r="G71" i="15"/>
  <c r="F82" i="2" s="1"/>
  <c r="G47" i="15"/>
  <c r="F64" i="2" s="1"/>
  <c r="E149" i="2"/>
  <c r="G86" i="15"/>
  <c r="F149" i="2" s="1"/>
  <c r="E122" i="2"/>
  <c r="G106" i="15"/>
  <c r="F122" i="2" s="1"/>
  <c r="E116" i="2"/>
  <c r="G100" i="15"/>
  <c r="F116" i="2" s="1"/>
  <c r="E98" i="2"/>
  <c r="E141" i="2"/>
  <c r="G39" i="15"/>
  <c r="F56" i="2" s="1"/>
  <c r="G127" i="15"/>
  <c r="F143" i="2" s="1"/>
  <c r="G61" i="15"/>
  <c r="F130" i="2" s="1"/>
  <c r="G115" i="15"/>
  <c r="F97" i="2" s="1"/>
  <c r="G85" i="15"/>
  <c r="F148" i="2" s="1"/>
  <c r="G56" i="15"/>
  <c r="F125" i="2" s="1"/>
  <c r="G48" i="15"/>
  <c r="F65" i="2" s="1"/>
  <c r="G65" i="17"/>
  <c r="H127" i="3" s="1"/>
  <c r="G33" i="17"/>
  <c r="H48" i="3" s="1"/>
  <c r="G96" i="17"/>
  <c r="H101" i="3" s="1"/>
  <c r="G59" i="17"/>
  <c r="H145" i="3" s="1"/>
  <c r="G43" i="17"/>
  <c r="H60" i="3" s="1"/>
  <c r="G83" i="3"/>
  <c r="G117" i="3"/>
  <c r="G134" i="3"/>
  <c r="G85" i="17"/>
  <c r="H90" i="3" s="1"/>
  <c r="G108" i="3"/>
  <c r="G115" i="17"/>
  <c r="H80" i="3" s="1"/>
  <c r="G92" i="3"/>
  <c r="G122" i="3"/>
  <c r="G171" i="3"/>
  <c r="G167" i="3"/>
  <c r="G73" i="17"/>
  <c r="H135" i="3" s="1"/>
  <c r="G112" i="3"/>
  <c r="G102" i="17"/>
  <c r="H158" i="3" s="1"/>
  <c r="G152" i="3"/>
  <c r="G99" i="7"/>
  <c r="F155" i="3" s="1"/>
  <c r="G67" i="7"/>
  <c r="F129" i="3" s="1"/>
  <c r="E75" i="3"/>
  <c r="G42" i="7"/>
  <c r="F59" i="3" s="1"/>
  <c r="G70" i="7"/>
  <c r="F132" i="3" s="1"/>
  <c r="G68" i="7"/>
  <c r="F130" i="3" s="1"/>
  <c r="G117" i="7"/>
  <c r="F82" i="3" s="1"/>
  <c r="G115" i="7"/>
  <c r="F80" i="3" s="1"/>
  <c r="G139" i="7"/>
  <c r="F115" i="3" s="1"/>
  <c r="G45" i="7"/>
  <c r="F62" i="3" s="1"/>
  <c r="E97" i="3"/>
  <c r="G71" i="7"/>
  <c r="F133" i="3" s="1"/>
  <c r="G47" i="7"/>
  <c r="F64" i="3" s="1"/>
  <c r="G43" i="7"/>
  <c r="F60" i="3" s="1"/>
  <c r="G69" i="7"/>
  <c r="F131" i="3" s="1"/>
  <c r="G90" i="7"/>
  <c r="F95" i="3" s="1"/>
  <c r="G112" i="7"/>
  <c r="F77" i="3" s="1"/>
  <c r="G140" i="7"/>
  <c r="F116" i="3" s="1"/>
  <c r="G136" i="7"/>
  <c r="F112" i="3" s="1"/>
  <c r="G134" i="7"/>
  <c r="F110" i="3" s="1"/>
  <c r="E108" i="3"/>
  <c r="E123" i="3"/>
  <c r="E115" i="3"/>
  <c r="G35" i="7"/>
  <c r="F51" i="3" s="1"/>
  <c r="G31" i="7"/>
  <c r="F46" i="3" s="1"/>
  <c r="G39" i="7"/>
  <c r="F56" i="3" s="1"/>
  <c r="G65" i="7"/>
  <c r="F127" i="3" s="1"/>
  <c r="G84" i="7"/>
  <c r="F89" i="3" s="1"/>
  <c r="G97" i="7"/>
  <c r="F102" i="3" s="1"/>
  <c r="G114" i="7"/>
  <c r="F79" i="3" s="1"/>
  <c r="G131" i="7"/>
  <c r="F107" i="3" s="1"/>
  <c r="G150" i="7"/>
  <c r="F168" i="3" s="1"/>
  <c r="G120" i="7"/>
  <c r="F85" i="3" s="1"/>
  <c r="G98" i="7"/>
  <c r="F103" i="3" s="1"/>
  <c r="G75" i="7"/>
  <c r="F137" i="3" s="1"/>
  <c r="G34" i="7"/>
  <c r="F50" i="3" s="1"/>
  <c r="E54" i="3"/>
  <c r="E64" i="3"/>
  <c r="G109" i="7"/>
  <c r="F74" i="3" s="1"/>
  <c r="G55" i="7"/>
  <c r="F141" i="3" s="1"/>
  <c r="G60" i="7"/>
  <c r="F122" i="3" s="1"/>
  <c r="G78" i="7"/>
  <c r="F173" i="3" s="1"/>
  <c r="G91" i="7"/>
  <c r="F96" i="3" s="1"/>
  <c r="G89" i="7"/>
  <c r="F94" i="3" s="1"/>
  <c r="G106" i="7"/>
  <c r="F71" i="3" s="1"/>
  <c r="G107" i="7"/>
  <c r="F72" i="3" s="1"/>
  <c r="G124" i="7"/>
  <c r="F149" i="3" s="1"/>
  <c r="G143" i="7"/>
  <c r="F119" i="3" s="1"/>
  <c r="G141" i="7"/>
  <c r="F117" i="3" s="1"/>
  <c r="G83" i="7"/>
  <c r="F88" i="3" s="1"/>
  <c r="G111" i="7"/>
  <c r="F76" i="3" s="1"/>
  <c r="G119" i="7"/>
  <c r="F84" i="3" s="1"/>
  <c r="G85" i="7"/>
  <c r="F90" i="3" s="1"/>
  <c r="G93" i="7"/>
  <c r="F98" i="3" s="1"/>
  <c r="G149" i="7"/>
  <c r="F167" i="3" s="1"/>
  <c r="G64" i="7"/>
  <c r="F126" i="3" s="1"/>
  <c r="G72" i="7"/>
  <c r="F134" i="3" s="1"/>
  <c r="G82" i="7"/>
  <c r="F177" i="3" s="1"/>
  <c r="E93" i="3"/>
  <c r="G96" i="7"/>
  <c r="F101" i="3" s="1"/>
  <c r="G146" i="7"/>
  <c r="F164" i="3" s="1"/>
  <c r="E147" i="3"/>
  <c r="E172" i="3"/>
  <c r="E119" i="3"/>
  <c r="G126" i="7"/>
  <c r="F151" i="3" s="1"/>
  <c r="G104" i="7"/>
  <c r="F160" i="3" s="1"/>
  <c r="G54" i="7"/>
  <c r="F140" i="3" s="1"/>
  <c r="G57" i="7"/>
  <c r="F143" i="3" s="1"/>
  <c r="G46" i="7"/>
  <c r="F63" i="3" s="1"/>
  <c r="G32" i="3"/>
  <c r="E32" i="3"/>
  <c r="G32" i="2"/>
  <c r="E32" i="2"/>
</calcChain>
</file>

<file path=xl/sharedStrings.xml><?xml version="1.0" encoding="utf-8"?>
<sst xmlns="http://schemas.openxmlformats.org/spreadsheetml/2006/main" count="1769" uniqueCount="361">
  <si>
    <t>Brand Health Tracking Report</t>
  </si>
  <si>
    <t>Update:</t>
  </si>
  <si>
    <t>Period:</t>
  </si>
  <si>
    <t>CRM</t>
  </si>
  <si>
    <t>Hair</t>
  </si>
  <si>
    <t>Evol%</t>
  </si>
  <si>
    <t>Basic Info.</t>
  </si>
  <si>
    <t>Sales(MRMB)</t>
  </si>
  <si>
    <t>Member+non member sales in period</t>
  </si>
  <si>
    <t>Member Sales(MRMB)</t>
  </si>
  <si>
    <t>Member sales in period</t>
  </si>
  <si>
    <t>Member Sales Weight%</t>
  </si>
  <si>
    <t>Member</t>
  </si>
  <si>
    <t>Sales per member in period</t>
  </si>
  <si>
    <t>Frequency per member in period</t>
  </si>
  <si>
    <t>首单在该渠道入会</t>
  </si>
  <si>
    <t>Recruitment Rate</t>
  </si>
  <si>
    <t>2nd Repeat Rate</t>
  </si>
  <si>
    <t>new Repeat到全渠道的人 / new member 该渠道的</t>
  </si>
  <si>
    <t>Retention Rate</t>
  </si>
  <si>
    <t>上一年和今年period都在该渠道买过/上一年在该渠道买过</t>
  </si>
  <si>
    <t>Member Age</t>
  </si>
  <si>
    <t>Total Avg. Age</t>
  </si>
  <si>
    <t>/</t>
  </si>
  <si>
    <t>&lt;18</t>
  </si>
  <si>
    <t>18-24</t>
  </si>
  <si>
    <t>25-29</t>
  </si>
  <si>
    <t>所有标黄的都是计算Weight值</t>
  </si>
  <si>
    <t>30-34</t>
  </si>
  <si>
    <t>35-39</t>
  </si>
  <si>
    <t>40-44</t>
  </si>
  <si>
    <t>45-49</t>
  </si>
  <si>
    <t>50-54</t>
  </si>
  <si>
    <t>55-59</t>
  </si>
  <si>
    <t>&gt;=60</t>
  </si>
  <si>
    <t>Unknown</t>
  </si>
  <si>
    <t>Category Usage
Member (K)</t>
  </si>
  <si>
    <t>1 Category</t>
  </si>
  <si>
    <t>2 Category</t>
  </si>
  <si>
    <t>3 Category</t>
  </si>
  <si>
    <t>4 Category</t>
  </si>
  <si>
    <t>Men Skin only</t>
  </si>
  <si>
    <t>Men Hair only</t>
  </si>
  <si>
    <t>Men Styling only</t>
  </si>
  <si>
    <t>Hair Care only</t>
  </si>
  <si>
    <t>Hair Color only</t>
  </si>
  <si>
    <t xml:space="preserve"> ATV Distribution</t>
  </si>
  <si>
    <t>TTL Transaction</t>
  </si>
  <si>
    <t>&lt;50</t>
  </si>
  <si>
    <t>50-100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</si>
  <si>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</si>
  <si>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</si>
  <si>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</si>
  <si>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</si>
  <si>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</si>
  <si>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</si>
  <si>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</si>
  <si>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</si>
  <si>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</si>
  <si>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</si>
  <si>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</si>
  <si>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</si>
  <si>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&gt;700</t>
  </si>
  <si>
    <t>IPT Distribution</t>
  </si>
  <si>
    <t>1 Items Transaction</t>
  </si>
  <si>
    <t>2 Items Transaction</t>
  </si>
  <si>
    <t>3 Items Transaction</t>
  </si>
  <si>
    <t>4 Items Transaction</t>
  </si>
  <si>
    <t>5 Items Transaction</t>
  </si>
  <si>
    <t>6+ Items Transaction</t>
  </si>
  <si>
    <t>Note: Definition for member groups &amp; relevant indicator calculation</t>
  </si>
  <si>
    <t>Recruitment Rate:</t>
  </si>
  <si>
    <t>Retention Rate:</t>
  </si>
  <si>
    <t>Number of last R12's active members who purchased again in current R12 months vs. total last year's active member</t>
  </si>
  <si>
    <t xml:space="preserve">Annual Spending: </t>
  </si>
  <si>
    <t>Average purchase amount per member within given period ( calendar year or year to date period)</t>
  </si>
  <si>
    <t>Avg. basket value:</t>
  </si>
  <si>
    <t>Average purchase amount per transaction within given period ( calendar year or year to date period)</t>
  </si>
  <si>
    <t>Avg. basket item:</t>
  </si>
  <si>
    <t>Average purchase items per transaction within given period ( calendar year or year to date period)</t>
  </si>
  <si>
    <t>Annual Frequency:</t>
  </si>
  <si>
    <t>Average number of transactions within given period ( calendar year or year to date period)</t>
  </si>
  <si>
    <t>*Evol% of absolute value= 2018 R12 / 2017 R12  - 1</t>
  </si>
  <si>
    <t>Evol% of weight or rate= 2018 R12 weight% - 2017 R12 weight% to see the distribution transition</t>
  </si>
  <si>
    <t>Men</t>
  </si>
  <si>
    <t>Not filled</t>
  </si>
  <si>
    <t>Category(Men Skin; Man Hair; Men Styling)</t>
  </si>
  <si>
    <t>Men Styling only ATV Distribution</t>
  </si>
  <si>
    <t>Cross Category ATV Distribution</t>
  </si>
  <si>
    <t>Men Skin Only IPT Distribution</t>
  </si>
  <si>
    <t>Men Styling Only IPT Distribution</t>
  </si>
  <si>
    <t>Hair Care Only 
IPT Distribution</t>
  </si>
  <si>
    <t>Hair Color Only 
IPT Distribution</t>
  </si>
  <si>
    <t>Hair Care &amp; Hair Color 
IPT Distribution</t>
  </si>
  <si>
    <t>Hair Care &amp; Hair Color 
ATV Distribution</t>
  </si>
  <si>
    <t xml:space="preserve"> Hair Color Only 
ATV Distribution</t>
  </si>
  <si>
    <t xml:space="preserve"> Hair Care Only 
ATV Distribution</t>
  </si>
  <si>
    <t>Hair Care Only Transaction</t>
  </si>
  <si>
    <t>Hair Color Only Transaction</t>
  </si>
  <si>
    <t>Hair Care &amp; Hair Color Transaction</t>
  </si>
  <si>
    <t>Cross CategoryTransaction</t>
  </si>
  <si>
    <t>Cross Category
IPT Distribution</t>
  </si>
  <si>
    <t>Men Styling Only Transaction</t>
  </si>
  <si>
    <t>Men Hair Only Transaction</t>
  </si>
  <si>
    <t>Men Skin Only Transaction</t>
  </si>
  <si>
    <t>Men Hair Only
ATV Distribution</t>
  </si>
  <si>
    <t>Men Skin Only 
ATV Distribution</t>
  </si>
  <si>
    <t>Category(Hair Care; Hair Color; Man Hair; Man Styling )</t>
  </si>
  <si>
    <t>R12</t>
  </si>
  <si>
    <t>YTD</t>
  </si>
  <si>
    <t>Men Hair Only IPT Distribution</t>
  </si>
  <si>
    <t>R12_THIS</t>
  </si>
  <si>
    <t>R12_LAST</t>
  </si>
  <si>
    <t>Basic Info</t>
  </si>
  <si>
    <t>01_SALES(MRMB)</t>
  </si>
  <si>
    <t>02_MEMBER_SALES(MRMB)</t>
  </si>
  <si>
    <t>03_MEMBER_SALES_WEIGHT%</t>
  </si>
  <si>
    <t>031_TMALL_BIND_MEMBER_SALES(MRMB)</t>
  </si>
  <si>
    <t>032_TMALL_BIND_MEMBER_SALES_WEIGHT%</t>
  </si>
  <si>
    <t>033_TMALL_BIND_MEMBER(K)</t>
  </si>
  <si>
    <t>034_TMALL_BIND_MEMBER_WEIGHT%</t>
  </si>
  <si>
    <t>04_MEMBER(K)</t>
  </si>
  <si>
    <t>05_MEMBERR ANNUAL SPENDING</t>
  </si>
  <si>
    <t>06_MEMBER_ATV</t>
  </si>
  <si>
    <t>07_MEMBER_IPT</t>
  </si>
  <si>
    <t>08_MEMBER_FREQUENCY</t>
  </si>
  <si>
    <t>09_NEW_MEMBER(K)</t>
  </si>
  <si>
    <t>10_RECRUITMENT_RATE</t>
  </si>
  <si>
    <t>11_NEW_MEMBER_ANNUAL_SPENDING</t>
  </si>
  <si>
    <t>12_NEW_MEMBER_ATV</t>
  </si>
  <si>
    <t>13_NEW_MEMBER_IPT</t>
  </si>
  <si>
    <t>14_NEW_MEMBER_FREQUENCY</t>
  </si>
  <si>
    <t>15_2ND_REPEAT_RATE</t>
  </si>
  <si>
    <t>16_EXISTING_MEMBER(K)</t>
  </si>
  <si>
    <t>17_EXISTING_MEMBER_ANNUAL_SPENDING</t>
  </si>
  <si>
    <t>18_EXISTING_MEMBER_ATV</t>
  </si>
  <si>
    <t>19_EXISTING_MEMBER_IPT</t>
  </si>
  <si>
    <t>20_EXISTING_MEMBER_FREQUENCY</t>
  </si>
  <si>
    <t>21_RETENTION_RATE</t>
  </si>
  <si>
    <t>22_VIP_MEMBER(K)</t>
  </si>
  <si>
    <t>23_HIGH_TIER_RETENTION_RATE</t>
  </si>
  <si>
    <t>Category usage</t>
  </si>
  <si>
    <t>39_Category(Men Hair;Styling;Hair Care;Hair Color)</t>
  </si>
  <si>
    <t>40_1_CATEGORY</t>
  </si>
  <si>
    <t>41_2_CATEGORY</t>
  </si>
  <si>
    <t>42_3_CATEGORY</t>
  </si>
  <si>
    <t>43_4_CATEGORY</t>
  </si>
  <si>
    <t>44_Hair Care only</t>
  </si>
  <si>
    <t>45_Hair Color only</t>
  </si>
  <si>
    <t>46_Men Hair only</t>
  </si>
  <si>
    <t>47_Men Styling only</t>
  </si>
  <si>
    <t>ATV Distribution</t>
  </si>
  <si>
    <t>51_TTL_TRANS</t>
  </si>
  <si>
    <t>52_&lt;50</t>
  </si>
  <si>
    <t>53_50-100</t>
  </si>
  <si>
    <t>54_100-150</t>
  </si>
  <si>
    <t>55_150-200</t>
  </si>
  <si>
    <t>56_200-250</t>
  </si>
  <si>
    <t>57_250-300</t>
  </si>
  <si>
    <t>58_300-350</t>
  </si>
  <si>
    <t>59_350-400</t>
  </si>
  <si>
    <t>60_400-450</t>
  </si>
  <si>
    <t>61_450-500</t>
  </si>
  <si>
    <t>62_500-550</t>
  </si>
  <si>
    <t>63_550-600</t>
  </si>
  <si>
    <t>64_600-650</t>
  </si>
  <si>
    <t>65_650-700</t>
  </si>
  <si>
    <t>66_&gt;700</t>
  </si>
  <si>
    <t>115_TTL_TRANS</t>
  </si>
  <si>
    <t>116_1_ITEM_TRANS</t>
  </si>
  <si>
    <t>117_2_ITEM_TRANS</t>
  </si>
  <si>
    <t>118_3_ITEM_TRANS</t>
  </si>
  <si>
    <t>119_4_ITEM_TRANS</t>
  </si>
  <si>
    <t>120_5_ITEM_TRANS</t>
  </si>
  <si>
    <t>121_6_ITEM_TRANS</t>
  </si>
  <si>
    <t>Hair Care Only ATV Distribution</t>
  </si>
  <si>
    <t>67_Hair Care only Transaction</t>
  </si>
  <si>
    <t>68_&lt;50</t>
  </si>
  <si>
    <t>69_50-100</t>
  </si>
  <si>
    <t>70_100-150</t>
  </si>
  <si>
    <t>71_150-200</t>
  </si>
  <si>
    <t>72_200-250</t>
  </si>
  <si>
    <t>73_250-300</t>
  </si>
  <si>
    <t>74_300-350</t>
  </si>
  <si>
    <t>75_350-400</t>
  </si>
  <si>
    <t>76_400-450</t>
  </si>
  <si>
    <t>77_450-500</t>
  </si>
  <si>
    <t>78_500-550</t>
  </si>
  <si>
    <t>79_550-600</t>
  </si>
  <si>
    <t>80_600-650</t>
  </si>
  <si>
    <t>81_650-700</t>
  </si>
  <si>
    <t>82_&gt;700</t>
  </si>
  <si>
    <t>Hair Care Only IPT Distribution</t>
  </si>
  <si>
    <t>122_Men Only Transaction</t>
  </si>
  <si>
    <t>123_1_ITEM_TRANS</t>
  </si>
  <si>
    <t>124_2_ITEM_TRANS</t>
  </si>
  <si>
    <t>125_3_ITEM_TRANS</t>
  </si>
  <si>
    <t>126_4_ITEM_TRANS</t>
  </si>
  <si>
    <t>127_5_ITEM_TRANS</t>
  </si>
  <si>
    <t>128_6_ITEM_TRANS</t>
  </si>
  <si>
    <t>Hair Care&amp;Color IPT Distribution</t>
  </si>
  <si>
    <t>136_Men&amp;Hair Transaction</t>
  </si>
  <si>
    <t>137_1_ITEM_TRANS</t>
  </si>
  <si>
    <t>138_2_ITEM_TRANS</t>
  </si>
  <si>
    <t>139_3_ITEM_TRANS</t>
  </si>
  <si>
    <t>140_4_ITEM_TRANS</t>
  </si>
  <si>
    <t>141_5_ITEM_TRANS</t>
  </si>
  <si>
    <t>142_6_ITEM_TRANS</t>
  </si>
  <si>
    <t>Hair Care&amp;Color Only ATV Distribution</t>
  </si>
  <si>
    <t>100_&lt;50</t>
  </si>
  <si>
    <t>101_50-100</t>
  </si>
  <si>
    <t>102_100-150</t>
  </si>
  <si>
    <t>103_150-200</t>
  </si>
  <si>
    <t>104_200-250</t>
  </si>
  <si>
    <t>105_250-300</t>
  </si>
  <si>
    <t>106_300-350</t>
  </si>
  <si>
    <t>107_350-400</t>
  </si>
  <si>
    <t>108_400-450</t>
  </si>
  <si>
    <t>109_450-500</t>
  </si>
  <si>
    <t>110_500-550</t>
  </si>
  <si>
    <t>111_550-600</t>
  </si>
  <si>
    <t>112_600-650</t>
  </si>
  <si>
    <t>113_650-700</t>
  </si>
  <si>
    <t>114_&gt;700</t>
  </si>
  <si>
    <t>99_Hair Care&amp;Color only Transaction</t>
  </si>
  <si>
    <t>Hair Color Only ATV Distribution</t>
  </si>
  <si>
    <t>83_Hair Color only Transaction</t>
  </si>
  <si>
    <t>84_&lt;50</t>
  </si>
  <si>
    <t>85_50-100</t>
  </si>
  <si>
    <t>86_100-150</t>
  </si>
  <si>
    <t>87_150-200</t>
  </si>
  <si>
    <t>88_200-250</t>
  </si>
  <si>
    <t>89_250-300</t>
  </si>
  <si>
    <t>90_300-350</t>
  </si>
  <si>
    <t>91_350-400</t>
  </si>
  <si>
    <t>92_400-450</t>
  </si>
  <si>
    <t>93_450-500</t>
  </si>
  <si>
    <t>94_500-550</t>
  </si>
  <si>
    <t>95_550-600</t>
  </si>
  <si>
    <t>96_600-650</t>
  </si>
  <si>
    <t>97_650-700</t>
  </si>
  <si>
    <t>98_&gt;700</t>
  </si>
  <si>
    <t>Hair Color Only IPT Distribution</t>
  </si>
  <si>
    <t>129_Hair Only Transaction</t>
  </si>
  <si>
    <t>130_1_ITEM_TRANS</t>
  </si>
  <si>
    <t>131_2_ITEM_TRANS</t>
  </si>
  <si>
    <t>132_3_ITEM_TRANS</t>
  </si>
  <si>
    <t>133_4_ITEM_TRANS</t>
  </si>
  <si>
    <t>134_5_ITEM_TRANS</t>
  </si>
  <si>
    <t>135_6_ITEM_TRANS</t>
  </si>
  <si>
    <t>39_Category(Men Skin;Man Hair;Styling)</t>
  </si>
  <si>
    <t>Men Category</t>
  </si>
  <si>
    <t>43_Men Skin only</t>
  </si>
  <si>
    <t>44_Men Hair only</t>
  </si>
  <si>
    <t>45_Men Styling only</t>
  </si>
  <si>
    <t>Men Skin Only ATV Distribution</t>
  </si>
  <si>
    <t>67_Men Skin Transaction</t>
  </si>
  <si>
    <t>Men Hair Only ATV Distribution</t>
  </si>
  <si>
    <t>83_Men Hair only Transaction</t>
  </si>
  <si>
    <t>Men styling ATV Distribution</t>
  </si>
  <si>
    <t>99_Men styling Transaction</t>
  </si>
  <si>
    <t>115_Cross Category Transaction</t>
  </si>
  <si>
    <t>116_&lt;50</t>
  </si>
  <si>
    <t>117_50-100</t>
  </si>
  <si>
    <t>118_100-150</t>
  </si>
  <si>
    <t>119_150-200</t>
  </si>
  <si>
    <t>120_200-250</t>
  </si>
  <si>
    <t>121_250-300</t>
  </si>
  <si>
    <t>122_300-350</t>
  </si>
  <si>
    <t>123_350-400</t>
  </si>
  <si>
    <t>124_400-450</t>
  </si>
  <si>
    <t>125_450-500</t>
  </si>
  <si>
    <t>126_500-550</t>
  </si>
  <si>
    <t>127_550-600</t>
  </si>
  <si>
    <t>128_600-650</t>
  </si>
  <si>
    <t>129_650-700</t>
  </si>
  <si>
    <t>130_&gt;700</t>
  </si>
  <si>
    <t>131_TTL_TRANS</t>
  </si>
  <si>
    <t>132_1_ITEM_TRANS</t>
  </si>
  <si>
    <t>133_2_ITEM_TRANS</t>
  </si>
  <si>
    <t>134_3_ITEM_TRANS</t>
  </si>
  <si>
    <t>135_4_ITEM_TRANS</t>
  </si>
  <si>
    <t>136_5_ITEM_TRANS</t>
  </si>
  <si>
    <t>137_6_ITEM_TRANS</t>
  </si>
  <si>
    <t>138_Men Skin Only Transaction</t>
  </si>
  <si>
    <t>139_1_ITEM_TRANS</t>
  </si>
  <si>
    <t>140_2_ITEM_TRANS</t>
  </si>
  <si>
    <t>141_3_ITEM_TRANS</t>
  </si>
  <si>
    <t>142_4_ITEM_TRANS</t>
  </si>
  <si>
    <t>143_5_ITEM_TRANS</t>
  </si>
  <si>
    <t>144_6_ITEM_TRANS</t>
  </si>
  <si>
    <t>145_Men Hair Only Transaction</t>
  </si>
  <si>
    <t>146_1_ITEM_TRANS</t>
  </si>
  <si>
    <t>147_2_ITEM_TRANS</t>
  </si>
  <si>
    <t>148_3_ITEM_TRANS</t>
  </si>
  <si>
    <t>149_4_ITEM_TRANS</t>
  </si>
  <si>
    <t>150_5_ITEM_TRANS</t>
  </si>
  <si>
    <t>151_6_ITEM_TRANS</t>
  </si>
  <si>
    <t>Men styling IPT Distribution</t>
  </si>
  <si>
    <t>152_Men styling Transaction</t>
  </si>
  <si>
    <t>153_1_ITEM_TRANS</t>
  </si>
  <si>
    <t>154_2_ITEM_TRANS</t>
  </si>
  <si>
    <t>155_3_ITEM_TRANS</t>
  </si>
  <si>
    <t>156_4_ITEM_TRANS</t>
  </si>
  <si>
    <t>157_5_ITEM_TRANS</t>
  </si>
  <si>
    <t>158_6_ITEM_TRANS</t>
  </si>
  <si>
    <t>Cross Category IPT Distribution</t>
  </si>
  <si>
    <t>159_Men styling Transaction</t>
  </si>
  <si>
    <t>160_1_ITEM_TRANS</t>
  </si>
  <si>
    <t>161_2_ITEM_TRANS</t>
  </si>
  <si>
    <t>162_3_ITEM_TRANS</t>
  </si>
  <si>
    <t>163_4_ITEM_TRANS</t>
  </si>
  <si>
    <t>164_5_ITEM_TRANS</t>
  </si>
  <si>
    <t>165_6_ITEM_TRANS</t>
  </si>
  <si>
    <t>R12 Men Store</t>
  </si>
  <si>
    <t>YTD Men Store</t>
  </si>
  <si>
    <t>R12 hair Store</t>
  </si>
  <si>
    <t>YTD Hair Store</t>
  </si>
  <si>
    <t>TMALL Binding Member Sales(MRMB)</t>
  </si>
  <si>
    <t>TMALL Binding Member Sales Weight%</t>
  </si>
  <si>
    <t>TMALL Binding Member (K)</t>
  </si>
  <si>
    <t>TMALL Binding Rate</t>
  </si>
  <si>
    <t>YTD_THIS</t>
  </si>
  <si>
    <t>YTD_LAST</t>
  </si>
  <si>
    <t>Purchaser  (K)</t>
  </si>
  <si>
    <t>Purchaser Annual Spending</t>
  </si>
  <si>
    <t>Purchaser ATV</t>
  </si>
  <si>
    <t>Purchaser IPT</t>
  </si>
  <si>
    <t>Purchaser Frequency</t>
  </si>
  <si>
    <t>New Purchaser (K)</t>
  </si>
  <si>
    <t>New Purchaser Annual Spending</t>
  </si>
  <si>
    <t>New Purchaser ATV</t>
  </si>
  <si>
    <t>New Purchaser IPT</t>
  </si>
  <si>
    <t>New Purchaser Frequency</t>
  </si>
  <si>
    <t>Existing Purchaser (K)</t>
  </si>
  <si>
    <t>Existing Purchaser Annual Spending</t>
  </si>
  <si>
    <t>Existing Purchaser ATV</t>
  </si>
  <si>
    <t>Existing Purchaser IPT</t>
  </si>
  <si>
    <t>Existing Purchaser Frequency</t>
  </si>
  <si>
    <t>Note: Definition for Purchaser groups &amp; relevant indicator calculation</t>
  </si>
  <si>
    <t xml:space="preserve">New Purchaser: </t>
  </si>
  <si>
    <t>Purchaser who made first purchase within given period ( calendar year or year to date period)</t>
  </si>
  <si>
    <t>Number of new Purchasers vs. total number of Purchasers in given period ( calendar year or year to date period)</t>
  </si>
  <si>
    <t>Exisiting Purchaser:</t>
  </si>
  <si>
    <t>Refer to the Purchasers who made first purchase before given period, while purchased again in given period</t>
  </si>
  <si>
    <t>It includes both retained last year's active Purchasers &amp; win back Purchasers from historical years who was qualified for above criteria</t>
  </si>
  <si>
    <t>Number of last R12's active Purchasers who purchased again in current R12 months vs. total last year's active Purchaser</t>
  </si>
  <si>
    <t>Average purchase amount per Purchaser within given period ( calendar year or year to date period)</t>
  </si>
  <si>
    <t>Kpi Period</t>
  </si>
  <si>
    <t>Kpi Main Name</t>
  </si>
  <si>
    <t>Kpi Name</t>
  </si>
  <si>
    <t>Evol%</t>
    <phoneticPr fontId="13" type="noConversion"/>
  </si>
  <si>
    <t>Basic Info</t>
    <phoneticPr fontId="13" type="noConversion"/>
  </si>
  <si>
    <t>Basic Info之外字段的 各%</t>
    <phoneticPr fontId="13" type="noConversion"/>
  </si>
  <si>
    <t>/1</t>
    <phoneticPr fontId="13" type="noConversion"/>
  </si>
  <si>
    <t>/2</t>
    <phoneticPr fontId="13" type="noConversion"/>
  </si>
  <si>
    <t>唯一码</t>
    <phoneticPr fontId="13" type="noConversion"/>
  </si>
  <si>
    <t>2020.09.10</t>
    <phoneticPr fontId="13" type="noConversion"/>
  </si>
  <si>
    <t>Rolling 12 months：2019.09.01-2020.08.31  YTD:2020.01.01-2020.08.31</t>
    <phoneticPr fontId="13" type="noConversion"/>
  </si>
  <si>
    <t>YTD_THIS</t>
    <phoneticPr fontId="13" type="noConversion"/>
  </si>
  <si>
    <t>YTD_LAST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</si>
</sst>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[$€-2]\ #,##0;[Red]\-[$€-2]\ #,##0"/>
    <numFmt numFmtId="178" formatCode="0.0%"/>
    <numFmt numFmtId="179" formatCode="#,##0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24"/>
      <color theme="0"/>
      <name val="Century Gothic"/>
      <family val="2"/>
    </font>
    <font>
      <sz val="10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10"/>
      <name val="宋体"/>
      <family val="2"/>
      <scheme val="minor"/>
    </font>
    <font>
      <b/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u/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76" fontId="1" fillId="0" borderId="0" applyFont="0" applyFill="0" applyBorder="0" applyAlignment="0" applyProtection="0"/>
    <xf numFmtId="177" fontId="1" fillId="0" borderId="0"/>
    <xf numFmtId="177" fontId="1" fillId="0" borderId="0"/>
    <xf numFmtId="177" fontId="1" fillId="0" borderId="0"/>
    <xf numFmtId="9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7" fillId="0" borderId="0" applyFont="0" applyFill="0" applyBorder="0" applyAlignment="0" applyProtection="0"/>
    <xf numFmtId="177" fontId="1" fillId="0" borderId="0">
      <alignment vertical="center"/>
    </xf>
    <xf numFmtId="9" fontId="1" fillId="0" borderId="0" applyFont="0" applyFill="0" applyBorder="0" applyAlignment="0" applyProtection="0"/>
  </cellStyleXfs>
  <cellXfs count="144">
    <xf numFmtId="0" fontId="0" fillId="0" borderId="0" xfId="0"/>
    <xf numFmtId="177" fontId="3" fillId="0" borderId="0" xfId="3" applyNumberFormat="1" applyFont="1" applyFill="1" applyAlignment="1">
      <alignment vertical="center"/>
    </xf>
    <xf numFmtId="177" fontId="4" fillId="3" borderId="0" xfId="4" applyNumberFormat="1" applyFont="1" applyFill="1" applyAlignment="1">
      <alignment vertical="center"/>
    </xf>
    <xf numFmtId="177" fontId="5" fillId="3" borderId="0" xfId="4" applyNumberFormat="1" applyFont="1" applyFill="1" applyAlignment="1">
      <alignment vertical="center"/>
    </xf>
    <xf numFmtId="0" fontId="4" fillId="3" borderId="0" xfId="5" applyNumberFormat="1" applyFont="1" applyFill="1" applyBorder="1" applyAlignment="1">
      <alignment horizontal="left" vertical="center"/>
    </xf>
    <xf numFmtId="177" fontId="6" fillId="0" borderId="2" xfId="6" applyNumberFormat="1" applyFont="1" applyFill="1" applyBorder="1" applyAlignment="1">
      <alignment horizontal="center" vertical="center"/>
    </xf>
    <xf numFmtId="177" fontId="6" fillId="0" borderId="5" xfId="6" applyNumberFormat="1" applyFont="1" applyFill="1" applyBorder="1" applyAlignment="1">
      <alignment horizontal="center" vertical="center"/>
    </xf>
    <xf numFmtId="9" fontId="6" fillId="0" borderId="6" xfId="7" quotePrefix="1" applyNumberFormat="1" applyFont="1" applyFill="1" applyBorder="1" applyAlignment="1">
      <alignment horizontal="center" vertical="center"/>
    </xf>
    <xf numFmtId="177" fontId="3" fillId="0" borderId="8" xfId="8" applyNumberFormat="1" applyFont="1" applyFill="1" applyBorder="1">
      <alignment vertical="center"/>
    </xf>
    <xf numFmtId="177" fontId="3" fillId="0" borderId="12" xfId="8" applyNumberFormat="1" applyFont="1" applyFill="1" applyBorder="1" applyAlignment="1">
      <alignment horizontal="left" vertical="center"/>
    </xf>
    <xf numFmtId="177" fontId="3" fillId="0" borderId="0" xfId="3" applyNumberFormat="1" applyFont="1" applyFill="1" applyAlignment="1">
      <alignment horizontal="left" vertical="center" indent="2"/>
    </xf>
    <xf numFmtId="177" fontId="3" fillId="0" borderId="15" xfId="6" applyNumberFormat="1" applyFont="1" applyFill="1" applyBorder="1" applyAlignment="1">
      <alignment horizontal="center" vertical="center"/>
    </xf>
    <xf numFmtId="177" fontId="3" fillId="0" borderId="15" xfId="8" applyNumberFormat="1" applyFont="1" applyFill="1" applyBorder="1">
      <alignment vertical="center"/>
    </xf>
    <xf numFmtId="3" fontId="3" fillId="0" borderId="15" xfId="6" applyNumberFormat="1" applyFont="1" applyFill="1" applyBorder="1" applyAlignment="1">
      <alignment horizontal="center" vertical="center"/>
    </xf>
    <xf numFmtId="177" fontId="8" fillId="0" borderId="8" xfId="6" applyNumberFormat="1" applyFont="1" applyFill="1" applyBorder="1" applyAlignment="1">
      <alignment horizontal="left" vertical="center"/>
    </xf>
    <xf numFmtId="177" fontId="8" fillId="0" borderId="1" xfId="6" applyNumberFormat="1" applyFont="1" applyFill="1" applyBorder="1" applyAlignment="1">
      <alignment horizontal="left" vertical="center"/>
    </xf>
    <xf numFmtId="177" fontId="8" fillId="0" borderId="12" xfId="6" applyNumberFormat="1" applyFont="1" applyFill="1" applyBorder="1" applyAlignment="1">
      <alignment horizontal="left" vertical="center"/>
    </xf>
    <xf numFmtId="177" fontId="8" fillId="0" borderId="17" xfId="6" applyNumberFormat="1" applyFont="1" applyFill="1" applyBorder="1" applyAlignment="1">
      <alignment horizontal="left" vertical="center"/>
    </xf>
    <xf numFmtId="177" fontId="8" fillId="0" borderId="19" xfId="6" applyNumberFormat="1" applyFont="1" applyFill="1" applyBorder="1" applyAlignment="1">
      <alignment horizontal="left" vertical="center"/>
    </xf>
    <xf numFmtId="177" fontId="8" fillId="0" borderId="4" xfId="6" applyNumberFormat="1" applyFont="1" applyFill="1" applyBorder="1" applyAlignment="1">
      <alignment horizontal="left" vertical="center"/>
    </xf>
    <xf numFmtId="177" fontId="3" fillId="0" borderId="8" xfId="6" applyNumberFormat="1" applyFont="1" applyFill="1" applyBorder="1">
      <alignment vertical="center"/>
    </xf>
    <xf numFmtId="177" fontId="3" fillId="0" borderId="1" xfId="6" applyNumberFormat="1" applyFont="1" applyFill="1" applyBorder="1">
      <alignment vertical="center"/>
    </xf>
    <xf numFmtId="177" fontId="3" fillId="0" borderId="12" xfId="6" applyNumberFormat="1" applyFont="1" applyFill="1" applyBorder="1">
      <alignment vertical="center"/>
    </xf>
    <xf numFmtId="177" fontId="3" fillId="0" borderId="17" xfId="6" applyNumberFormat="1" applyFont="1" applyFill="1" applyBorder="1">
      <alignment vertical="center"/>
    </xf>
    <xf numFmtId="177" fontId="3" fillId="0" borderId="19" xfId="6" applyNumberFormat="1" applyFont="1" applyFill="1" applyBorder="1">
      <alignment vertical="center"/>
    </xf>
    <xf numFmtId="177" fontId="6" fillId="0" borderId="15" xfId="6" applyNumberFormat="1" applyFont="1" applyFill="1" applyBorder="1" applyAlignment="1">
      <alignment vertical="center" wrapText="1"/>
    </xf>
    <xf numFmtId="177" fontId="6" fillId="0" borderId="15" xfId="6" applyNumberFormat="1" applyFont="1" applyFill="1" applyBorder="1" applyAlignment="1">
      <alignment horizontal="center" vertical="center"/>
    </xf>
    <xf numFmtId="177" fontId="8" fillId="0" borderId="15" xfId="6" applyNumberFormat="1" applyFont="1" applyFill="1" applyBorder="1" applyAlignment="1">
      <alignment horizontal="left" vertical="center"/>
    </xf>
    <xf numFmtId="177" fontId="8" fillId="0" borderId="2" xfId="6" applyNumberFormat="1" applyFont="1" applyFill="1" applyBorder="1" applyAlignment="1">
      <alignment horizontal="left" vertical="center"/>
    </xf>
    <xf numFmtId="9" fontId="3" fillId="0" borderId="2" xfId="7" applyNumberFormat="1" applyFont="1" applyFill="1" applyBorder="1" applyAlignment="1">
      <alignment horizontal="center" vertical="center"/>
    </xf>
    <xf numFmtId="177" fontId="9" fillId="0" borderId="0" xfId="3" applyNumberFormat="1" applyFont="1" applyFill="1" applyAlignment="1">
      <alignment vertical="center"/>
    </xf>
    <xf numFmtId="177" fontId="0" fillId="0" borderId="0" xfId="3" applyNumberFormat="1" applyFont="1" applyFill="1" applyAlignment="1">
      <alignment vertical="center"/>
    </xf>
    <xf numFmtId="177" fontId="0" fillId="0" borderId="0" xfId="6" applyNumberFormat="1" applyFont="1" applyFill="1" applyBorder="1">
      <alignment vertical="center"/>
    </xf>
    <xf numFmtId="177" fontId="6" fillId="0" borderId="18" xfId="5" applyNumberFormat="1" applyFont="1" applyFill="1" applyBorder="1" applyAlignment="1">
      <alignment horizontal="center" vertical="center" wrapText="1"/>
    </xf>
    <xf numFmtId="177" fontId="3" fillId="0" borderId="1" xfId="8" applyNumberFormat="1" applyFont="1" applyFill="1" applyBorder="1">
      <alignment vertical="center"/>
    </xf>
    <xf numFmtId="177" fontId="3" fillId="0" borderId="17" xfId="8" applyNumberFormat="1" applyFont="1" applyFill="1" applyBorder="1" applyAlignment="1">
      <alignment horizontal="left" vertical="center"/>
    </xf>
    <xf numFmtId="177" fontId="3" fillId="0" borderId="0" xfId="6" applyNumberFormat="1" applyFont="1" applyFill="1" applyBorder="1">
      <alignment vertical="center"/>
    </xf>
    <xf numFmtId="177" fontId="3" fillId="0" borderId="14" xfId="6" applyNumberFormat="1" applyFont="1" applyFill="1" applyBorder="1">
      <alignment vertical="center"/>
    </xf>
    <xf numFmtId="177" fontId="3" fillId="0" borderId="2" xfId="6" applyNumberFormat="1" applyFont="1" applyFill="1" applyBorder="1">
      <alignment vertical="center"/>
    </xf>
    <xf numFmtId="177" fontId="3" fillId="0" borderId="5" xfId="6" applyNumberFormat="1" applyFont="1" applyFill="1" applyBorder="1">
      <alignment vertical="center"/>
    </xf>
    <xf numFmtId="177" fontId="6" fillId="0" borderId="2" xfId="6" applyNumberFormat="1" applyFont="1" applyFill="1" applyBorder="1" applyAlignment="1">
      <alignment horizontal="center" vertical="center"/>
    </xf>
    <xf numFmtId="177" fontId="6" fillId="0" borderId="5" xfId="6" applyNumberFormat="1" applyFont="1" applyFill="1" applyBorder="1" applyAlignment="1">
      <alignment horizontal="center" vertical="center"/>
    </xf>
    <xf numFmtId="9" fontId="6" fillId="0" borderId="18" xfId="7" quotePrefix="1" applyNumberFormat="1" applyFont="1" applyFill="1" applyBorder="1" applyAlignment="1">
      <alignment horizontal="center" vertical="center"/>
    </xf>
    <xf numFmtId="3" fontId="3" fillId="0" borderId="23" xfId="6" applyNumberFormat="1" applyFont="1" applyFill="1" applyBorder="1" applyAlignment="1">
      <alignment horizontal="center" vertical="center"/>
    </xf>
    <xf numFmtId="177" fontId="3" fillId="0" borderId="23" xfId="6" applyNumberFormat="1" applyFont="1" applyFill="1" applyBorder="1" applyAlignment="1">
      <alignment horizontal="center" vertical="center"/>
    </xf>
    <xf numFmtId="177" fontId="6" fillId="0" borderId="23" xfId="6" applyNumberFormat="1" applyFont="1" applyFill="1" applyBorder="1" applyAlignment="1">
      <alignment vertical="center" wrapText="1"/>
    </xf>
    <xf numFmtId="177" fontId="6" fillId="0" borderId="23" xfId="6" applyNumberFormat="1" applyFont="1" applyFill="1" applyBorder="1" applyAlignment="1">
      <alignment horizontal="center" vertical="center"/>
    </xf>
    <xf numFmtId="177" fontId="4" fillId="0" borderId="0" xfId="4" applyNumberFormat="1" applyFont="1" applyFill="1" applyAlignment="1">
      <alignment vertical="center"/>
    </xf>
    <xf numFmtId="177" fontId="5" fillId="0" borderId="0" xfId="4" applyNumberFormat="1" applyFont="1" applyFill="1" applyAlignment="1">
      <alignment vertical="center"/>
    </xf>
    <xf numFmtId="0" fontId="4" fillId="0" borderId="0" xfId="5" applyNumberFormat="1" applyFont="1" applyFill="1" applyBorder="1" applyAlignment="1">
      <alignment horizontal="left" vertical="center"/>
    </xf>
    <xf numFmtId="9" fontId="10" fillId="0" borderId="9" xfId="5" applyFont="1" applyFill="1" applyBorder="1" applyAlignment="1">
      <alignment horizontal="center" vertical="center"/>
    </xf>
    <xf numFmtId="3" fontId="10" fillId="0" borderId="10" xfId="6" applyNumberFormat="1" applyFont="1" applyFill="1" applyBorder="1" applyAlignment="1">
      <alignment horizontal="center" vertical="center"/>
    </xf>
    <xf numFmtId="9" fontId="10" fillId="0" borderId="13" xfId="7" applyNumberFormat="1" applyFont="1" applyFill="1" applyBorder="1" applyAlignment="1">
      <alignment horizontal="center" vertical="center"/>
    </xf>
    <xf numFmtId="9" fontId="10" fillId="0" borderId="14" xfId="7" applyNumberFormat="1" applyFont="1" applyFill="1" applyBorder="1" applyAlignment="1">
      <alignment horizontal="center" vertical="center"/>
    </xf>
    <xf numFmtId="9" fontId="10" fillId="0" borderId="20" xfId="7" applyNumberFormat="1" applyFont="1" applyFill="1" applyBorder="1" applyAlignment="1">
      <alignment horizontal="center" vertical="center"/>
    </xf>
    <xf numFmtId="9" fontId="10" fillId="0" borderId="21" xfId="7" applyNumberFormat="1" applyFont="1" applyFill="1" applyBorder="1" applyAlignment="1">
      <alignment horizontal="center" vertical="center"/>
    </xf>
    <xf numFmtId="3" fontId="10" fillId="0" borderId="9" xfId="6" applyNumberFormat="1" applyFont="1" applyFill="1" applyBorder="1" applyAlignment="1">
      <alignment horizontal="center" vertical="center"/>
    </xf>
    <xf numFmtId="9" fontId="10" fillId="0" borderId="10" xfId="5" applyFont="1" applyFill="1" applyBorder="1" applyAlignment="1">
      <alignment horizontal="center" vertical="center"/>
    </xf>
    <xf numFmtId="3" fontId="10" fillId="0" borderId="13" xfId="6" applyNumberFormat="1" applyFont="1" applyFill="1" applyBorder="1" applyAlignment="1">
      <alignment horizontal="center" vertical="center"/>
    </xf>
    <xf numFmtId="9" fontId="10" fillId="0" borderId="14" xfId="5" applyFont="1" applyFill="1" applyBorder="1" applyAlignment="1">
      <alignment horizontal="center" vertical="center"/>
    </xf>
    <xf numFmtId="9" fontId="10" fillId="0" borderId="13" xfId="5" applyFont="1" applyFill="1" applyBorder="1" applyAlignment="1">
      <alignment horizontal="center" vertical="center"/>
    </xf>
    <xf numFmtId="3" fontId="10" fillId="0" borderId="15" xfId="6" applyNumberFormat="1" applyFont="1" applyFill="1" applyBorder="1" applyAlignment="1">
      <alignment horizontal="center" vertical="center"/>
    </xf>
    <xf numFmtId="3" fontId="10" fillId="0" borderId="22" xfId="6" applyNumberFormat="1" applyFont="1" applyFill="1" applyBorder="1" applyAlignment="1">
      <alignment horizontal="center" vertical="center"/>
    </xf>
    <xf numFmtId="178" fontId="10" fillId="0" borderId="13" xfId="5" applyNumberFormat="1" applyFont="1" applyFill="1" applyBorder="1" applyAlignment="1">
      <alignment horizontal="center" vertical="center"/>
    </xf>
    <xf numFmtId="178" fontId="10" fillId="0" borderId="20" xfId="5" applyNumberFormat="1" applyFont="1" applyFill="1" applyBorder="1" applyAlignment="1">
      <alignment horizontal="center" vertical="center"/>
    </xf>
    <xf numFmtId="9" fontId="10" fillId="0" borderId="20" xfId="5" applyFont="1" applyFill="1" applyBorder="1" applyAlignment="1">
      <alignment horizontal="center" vertical="center"/>
    </xf>
    <xf numFmtId="9" fontId="10" fillId="0" borderId="21" xfId="5" applyFont="1" applyFill="1" applyBorder="1" applyAlignment="1">
      <alignment horizontal="center" vertical="center"/>
    </xf>
    <xf numFmtId="9" fontId="10" fillId="0" borderId="0" xfId="5" applyFont="1" applyFill="1" applyBorder="1" applyAlignment="1">
      <alignment horizontal="center" vertical="center"/>
    </xf>
    <xf numFmtId="177" fontId="10" fillId="0" borderId="15" xfId="6" applyNumberFormat="1" applyFont="1" applyFill="1" applyBorder="1" applyAlignment="1">
      <alignment horizontal="center" vertical="center"/>
    </xf>
    <xf numFmtId="9" fontId="10" fillId="0" borderId="10" xfId="7" applyNumberFormat="1" applyFont="1" applyFill="1" applyBorder="1" applyAlignment="1">
      <alignment horizontal="center" vertical="center"/>
    </xf>
    <xf numFmtId="177" fontId="10" fillId="0" borderId="22" xfId="6" applyNumberFormat="1" applyFont="1" applyFill="1" applyBorder="1" applyAlignment="1">
      <alignment horizontal="center" vertical="center"/>
    </xf>
    <xf numFmtId="177" fontId="10" fillId="0" borderId="15" xfId="6" applyNumberFormat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10" fontId="11" fillId="0" borderId="24" xfId="9" applyNumberFormat="1" applyFont="1" applyBorder="1" applyAlignment="1">
      <alignment horizontal="center"/>
    </xf>
    <xf numFmtId="10" fontId="11" fillId="0" borderId="0" xfId="9" applyNumberFormat="1" applyFont="1"/>
    <xf numFmtId="177" fontId="6" fillId="0" borderId="0" xfId="3" applyNumberFormat="1" applyFont="1" applyFill="1" applyAlignment="1">
      <alignment vertical="center"/>
    </xf>
    <xf numFmtId="178" fontId="10" fillId="3" borderId="13" xfId="5" applyNumberFormat="1" applyFont="1" applyFill="1" applyBorder="1" applyAlignment="1">
      <alignment horizontal="center" vertical="center"/>
    </xf>
    <xf numFmtId="9" fontId="10" fillId="3" borderId="14" xfId="7" applyNumberFormat="1" applyFont="1" applyFill="1" applyBorder="1" applyAlignment="1">
      <alignment horizontal="center" vertical="center"/>
    </xf>
    <xf numFmtId="9" fontId="10" fillId="0" borderId="13" xfId="9" applyFont="1" applyFill="1" applyBorder="1" applyAlignment="1">
      <alignment horizontal="center" vertical="center"/>
    </xf>
    <xf numFmtId="4" fontId="10" fillId="0" borderId="13" xfId="5" applyNumberFormat="1" applyFont="1" applyFill="1" applyBorder="1" applyAlignment="1">
      <alignment horizontal="center" vertical="center"/>
    </xf>
    <xf numFmtId="3" fontId="10" fillId="0" borderId="13" xfId="5" applyNumberFormat="1" applyFont="1" applyFill="1" applyBorder="1" applyAlignment="1">
      <alignment horizontal="center" vertical="center"/>
    </xf>
    <xf numFmtId="4" fontId="10" fillId="0" borderId="13" xfId="6" applyNumberFormat="1" applyFont="1" applyFill="1" applyBorder="1" applyAlignment="1">
      <alignment horizontal="center" vertical="center"/>
    </xf>
    <xf numFmtId="1" fontId="14" fillId="0" borderId="9" xfId="1" applyNumberFormat="1" applyFont="1" applyFill="1" applyBorder="1" applyAlignment="1">
      <alignment horizontal="center" vertical="center"/>
    </xf>
    <xf numFmtId="1" fontId="10" fillId="0" borderId="9" xfId="1" applyNumberFormat="1" applyFont="1" applyFill="1" applyBorder="1" applyAlignment="1">
      <alignment horizontal="center" vertical="center"/>
    </xf>
    <xf numFmtId="9" fontId="3" fillId="0" borderId="13" xfId="5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178" fontId="3" fillId="0" borderId="13" xfId="5" applyNumberFormat="1" applyFont="1" applyFill="1" applyBorder="1" applyAlignment="1">
      <alignment horizontal="center" vertical="center"/>
    </xf>
    <xf numFmtId="178" fontId="3" fillId="3" borderId="13" xfId="5" applyNumberFormat="1" applyFont="1" applyFill="1" applyBorder="1" applyAlignment="1">
      <alignment horizontal="center" vertical="center"/>
    </xf>
    <xf numFmtId="178" fontId="3" fillId="0" borderId="20" xfId="5" applyNumberFormat="1" applyFont="1" applyFill="1" applyBorder="1" applyAlignment="1">
      <alignment horizontal="center" vertical="center"/>
    </xf>
    <xf numFmtId="9" fontId="3" fillId="0" borderId="9" xfId="5" applyFont="1" applyFill="1" applyBorder="1" applyAlignment="1">
      <alignment horizontal="center" vertical="center"/>
    </xf>
    <xf numFmtId="9" fontId="3" fillId="0" borderId="13" xfId="7" applyNumberFormat="1" applyFont="1" applyFill="1" applyBorder="1" applyAlignment="1">
      <alignment horizontal="center" vertical="center"/>
    </xf>
    <xf numFmtId="9" fontId="3" fillId="0" borderId="20" xfId="7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3" fontId="11" fillId="0" borderId="0" xfId="0" applyNumberFormat="1" applyFont="1"/>
    <xf numFmtId="10" fontId="11" fillId="0" borderId="0" xfId="0" applyNumberFormat="1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179" fontId="15" fillId="4" borderId="0" xfId="0" applyNumberFormat="1" applyFont="1" applyFill="1" applyAlignment="1">
      <alignment horizontal="center" vertical="center"/>
    </xf>
    <xf numFmtId="179" fontId="15" fillId="0" borderId="0" xfId="0" applyNumberFormat="1" applyFont="1" applyAlignment="1">
      <alignment horizontal="center"/>
    </xf>
    <xf numFmtId="9" fontId="15" fillId="0" borderId="0" xfId="9" applyFont="1" applyAlignment="1">
      <alignment horizontal="center"/>
    </xf>
    <xf numFmtId="0" fontId="15" fillId="5" borderId="0" xfId="0" applyFont="1" applyFill="1" applyAlignment="1">
      <alignment horizontal="left" vertical="center"/>
    </xf>
    <xf numFmtId="9" fontId="15" fillId="5" borderId="0" xfId="9" applyFont="1" applyFill="1" applyAlignment="1">
      <alignment horizontal="center"/>
    </xf>
    <xf numFmtId="179" fontId="3" fillId="0" borderId="0" xfId="3" applyNumberFormat="1" applyFont="1" applyFill="1" applyAlignment="1">
      <alignment horizontal="center" vertical="center"/>
    </xf>
    <xf numFmtId="179" fontId="6" fillId="0" borderId="0" xfId="3" applyNumberFormat="1" applyFont="1" applyFill="1" applyAlignment="1">
      <alignment horizontal="center" vertical="center"/>
    </xf>
    <xf numFmtId="179" fontId="3" fillId="0" borderId="0" xfId="3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9" fontId="15" fillId="0" borderId="0" xfId="0" applyNumberFormat="1" applyFont="1" applyAlignment="1">
      <alignment horizontal="center"/>
    </xf>
    <xf numFmtId="9" fontId="15" fillId="0" borderId="0" xfId="9" applyFont="1" applyAlignment="1">
      <alignment horizontal="center" wrapText="1"/>
    </xf>
    <xf numFmtId="9" fontId="15" fillId="0" borderId="0" xfId="9" applyFont="1" applyFill="1" applyAlignment="1">
      <alignment horizontal="center"/>
    </xf>
    <xf numFmtId="179" fontId="15" fillId="0" borderId="0" xfId="1" applyNumberFormat="1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179" fontId="3" fillId="0" borderId="0" xfId="3" applyNumberFormat="1" applyFont="1" applyFill="1" applyAlignment="1">
      <alignment vertical="center"/>
    </xf>
    <xf numFmtId="179" fontId="6" fillId="0" borderId="0" xfId="3" applyNumberFormat="1" applyFont="1" applyFill="1" applyAlignment="1">
      <alignment vertical="center"/>
    </xf>
    <xf numFmtId="179" fontId="3" fillId="0" borderId="0" xfId="3" applyNumberFormat="1" applyFont="1" applyFill="1" applyAlignment="1">
      <alignment horizontal="left" vertical="center" indent="2"/>
    </xf>
    <xf numFmtId="9" fontId="3" fillId="0" borderId="0" xfId="9" applyFont="1" applyFill="1" applyAlignment="1">
      <alignment vertical="center"/>
    </xf>
    <xf numFmtId="177" fontId="6" fillId="0" borderId="1" xfId="6" applyNumberFormat="1" applyFont="1" applyFill="1" applyBorder="1" applyAlignment="1">
      <alignment horizontal="center" vertical="center"/>
    </xf>
    <xf numFmtId="177" fontId="6" fillId="0" borderId="2" xfId="6" applyNumberFormat="1" applyFont="1" applyFill="1" applyBorder="1" applyAlignment="1">
      <alignment horizontal="center" vertical="center"/>
    </xf>
    <xf numFmtId="177" fontId="6" fillId="0" borderId="4" xfId="6" applyNumberFormat="1" applyFont="1" applyFill="1" applyBorder="1" applyAlignment="1">
      <alignment horizontal="center" vertical="center"/>
    </xf>
    <xf numFmtId="177" fontId="6" fillId="0" borderId="5" xfId="6" applyNumberFormat="1" applyFont="1" applyFill="1" applyBorder="1" applyAlignment="1">
      <alignment horizontal="center" vertical="center"/>
    </xf>
    <xf numFmtId="177" fontId="6" fillId="0" borderId="16" xfId="5" applyNumberFormat="1" applyFont="1" applyFill="1" applyBorder="1" applyAlignment="1">
      <alignment horizontal="center" vertical="center" wrapText="1"/>
    </xf>
    <xf numFmtId="177" fontId="6" fillId="0" borderId="3" xfId="5" applyNumberFormat="1" applyFont="1" applyFill="1" applyBorder="1" applyAlignment="1">
      <alignment horizontal="center" vertical="center" wrapText="1"/>
    </xf>
    <xf numFmtId="177" fontId="6" fillId="0" borderId="7" xfId="6" applyNumberFormat="1" applyFont="1" applyFill="1" applyBorder="1" applyAlignment="1">
      <alignment horizontal="center" vertical="center"/>
    </xf>
    <xf numFmtId="177" fontId="6" fillId="0" borderId="11" xfId="6" applyNumberFormat="1" applyFont="1" applyFill="1" applyBorder="1" applyAlignment="1">
      <alignment horizontal="center" vertical="center"/>
    </xf>
    <xf numFmtId="177" fontId="6" fillId="0" borderId="16" xfId="6" applyNumberFormat="1" applyFont="1" applyFill="1" applyBorder="1" applyAlignment="1">
      <alignment horizontal="center" vertical="center"/>
    </xf>
    <xf numFmtId="177" fontId="6" fillId="0" borderId="18" xfId="6" applyNumberFormat="1" applyFont="1" applyFill="1" applyBorder="1" applyAlignment="1">
      <alignment horizontal="center" vertical="center"/>
    </xf>
    <xf numFmtId="177" fontId="2" fillId="2" borderId="0" xfId="2" applyFont="1" applyFill="1" applyAlignment="1">
      <alignment horizontal="center" vertical="center"/>
    </xf>
    <xf numFmtId="177" fontId="6" fillId="0" borderId="8" xfId="6" applyNumberFormat="1" applyFont="1" applyFill="1" applyBorder="1" applyAlignment="1">
      <alignment horizontal="center" vertical="center"/>
    </xf>
    <xf numFmtId="177" fontId="6" fillId="0" borderId="12" xfId="6" applyNumberFormat="1" applyFont="1" applyFill="1" applyBorder="1" applyAlignment="1">
      <alignment horizontal="center" vertical="center"/>
    </xf>
    <xf numFmtId="177" fontId="6" fillId="0" borderId="19" xfId="6" applyNumberFormat="1" applyFont="1" applyFill="1" applyBorder="1" applyAlignment="1">
      <alignment horizontal="center" vertical="center"/>
    </xf>
    <xf numFmtId="177" fontId="6" fillId="0" borderId="8" xfId="6" applyNumberFormat="1" applyFont="1" applyFill="1" applyBorder="1" applyAlignment="1">
      <alignment horizontal="center" vertical="center" wrapText="1"/>
    </xf>
    <xf numFmtId="177" fontId="6" fillId="0" borderId="12" xfId="6" applyNumberFormat="1" applyFont="1" applyFill="1" applyBorder="1" applyAlignment="1">
      <alignment horizontal="center" vertical="center" wrapText="1"/>
    </xf>
    <xf numFmtId="177" fontId="6" fillId="0" borderId="19" xfId="6" applyNumberFormat="1" applyFont="1" applyFill="1" applyBorder="1" applyAlignment="1">
      <alignment horizontal="center" vertical="center" wrapText="1"/>
    </xf>
    <xf numFmtId="177" fontId="6" fillId="0" borderId="1" xfId="6" applyNumberFormat="1" applyFont="1" applyFill="1" applyBorder="1" applyAlignment="1">
      <alignment horizontal="center" vertical="center" wrapText="1"/>
    </xf>
    <xf numFmtId="177" fontId="6" fillId="0" borderId="17" xfId="6" applyNumberFormat="1" applyFont="1" applyFill="1" applyBorder="1" applyAlignment="1">
      <alignment horizontal="center" vertical="center" wrapText="1"/>
    </xf>
    <xf numFmtId="177" fontId="6" fillId="0" borderId="16" xfId="6" applyNumberFormat="1" applyFont="1" applyFill="1" applyBorder="1" applyAlignment="1">
      <alignment horizontal="center" vertical="center" wrapText="1"/>
    </xf>
    <xf numFmtId="177" fontId="6" fillId="0" borderId="11" xfId="6" applyNumberFormat="1" applyFont="1" applyFill="1" applyBorder="1" applyAlignment="1">
      <alignment horizontal="center" vertical="center" wrapText="1"/>
    </xf>
    <xf numFmtId="177" fontId="6" fillId="0" borderId="18" xfId="6" applyNumberFormat="1" applyFont="1" applyFill="1" applyBorder="1" applyAlignment="1">
      <alignment horizontal="center" vertical="center" wrapText="1"/>
    </xf>
  </cellXfs>
  <cellStyles count="10">
    <cellStyle name="Normal 2" xfId="2" xr:uid="{00000000-0005-0000-0000-000000000000}"/>
    <cellStyle name="Normal 29" xfId="3" xr:uid="{00000000-0005-0000-0000-000001000000}"/>
    <cellStyle name="Normal 4 6 2" xfId="4" xr:uid="{00000000-0005-0000-0000-000002000000}"/>
    <cellStyle name="Normal 4 8" xfId="6" xr:uid="{00000000-0005-0000-0000-000003000000}"/>
    <cellStyle name="Normal 6 6" xfId="8" xr:uid="{00000000-0005-0000-0000-000004000000}"/>
    <cellStyle name="Percent 2" xfId="5" xr:uid="{00000000-0005-0000-0000-000005000000}"/>
    <cellStyle name="Percent 8" xfId="7" xr:uid="{00000000-0005-0000-0000-000006000000}"/>
    <cellStyle name="百分比" xfId="9" builtinId="5"/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25"/>
  <sheetViews>
    <sheetView workbookViewId="0"/>
  </sheetViews>
  <sheetFormatPr defaultColWidth="9" defaultRowHeight="14.25" x14ac:dyDescent="0.4"/>
  <cols>
    <col min="1" max="1" width="15.796875" style="72" customWidth="1"/>
    <col min="2" max="2" width="15.796875" style="77" customWidth="1"/>
    <col min="3" max="4" width="15.796875" style="72" customWidth="1"/>
    <col min="5" max="5" width="15.796875" style="77" customWidth="1"/>
    <col min="6" max="7" width="9.3984375" style="72" bestFit="1" customWidth="1"/>
    <col min="8" max="16384" width="9" style="72"/>
  </cols>
  <sheetData>
    <row r="1" spans="1:7" x14ac:dyDescent="0.4">
      <c r="A1" s="73" t="s">
        <v>314</v>
      </c>
      <c r="C1" s="96"/>
      <c r="D1" s="73" t="s">
        <v>315</v>
      </c>
      <c r="F1" s="96"/>
    </row>
    <row r="2" spans="1:7" x14ac:dyDescent="0.4">
      <c r="A2" s="75" t="s">
        <v>24</v>
      </c>
      <c r="B2" s="76">
        <f>1-SUM(B3:B12)</f>
        <v>-1.9999999999975593E-4</v>
      </c>
      <c r="C2" s="95"/>
      <c r="D2" s="75" t="s">
        <v>24</v>
      </c>
      <c r="E2" s="76">
        <f>1-SUM(E3:E12)</f>
        <v>-9.9999999999988987E-5</v>
      </c>
    </row>
    <row r="3" spans="1:7" x14ac:dyDescent="0.4">
      <c r="A3" s="75" t="s">
        <v>25</v>
      </c>
      <c r="B3" s="76">
        <v>0.37290000000000001</v>
      </c>
      <c r="C3" s="95"/>
      <c r="D3" s="75" t="s">
        <v>25</v>
      </c>
      <c r="E3" s="76">
        <v>0.3614</v>
      </c>
      <c r="F3" s="96"/>
    </row>
    <row r="4" spans="1:7" x14ac:dyDescent="0.4">
      <c r="A4" s="75" t="s">
        <v>26</v>
      </c>
      <c r="B4" s="76">
        <v>0.2429</v>
      </c>
      <c r="C4" s="95"/>
      <c r="D4" s="75" t="s">
        <v>26</v>
      </c>
      <c r="E4" s="76">
        <v>0.24309999999999998</v>
      </c>
      <c r="F4" s="96"/>
    </row>
    <row r="5" spans="1:7" x14ac:dyDescent="0.4">
      <c r="A5" s="75" t="s">
        <v>28</v>
      </c>
      <c r="B5" s="76">
        <v>0.16260000000000002</v>
      </c>
      <c r="C5" s="95"/>
      <c r="D5" s="75" t="s">
        <v>28</v>
      </c>
      <c r="E5" s="76">
        <v>0.16550000000000001</v>
      </c>
      <c r="F5" s="96"/>
      <c r="G5" s="97"/>
    </row>
    <row r="6" spans="1:7" x14ac:dyDescent="0.4">
      <c r="A6" s="75" t="s">
        <v>29</v>
      </c>
      <c r="B6" s="76">
        <v>7.8200000000000006E-2</v>
      </c>
      <c r="C6" s="95"/>
      <c r="D6" s="75" t="s">
        <v>29</v>
      </c>
      <c r="E6" s="76">
        <v>8.0500000000000002E-2</v>
      </c>
      <c r="F6" s="96"/>
    </row>
    <row r="7" spans="1:7" x14ac:dyDescent="0.4">
      <c r="A7" s="75" t="s">
        <v>30</v>
      </c>
      <c r="B7" s="76">
        <v>5.1699999999999996E-2</v>
      </c>
      <c r="C7" s="95"/>
      <c r="D7" s="75" t="s">
        <v>30</v>
      </c>
      <c r="E7" s="76">
        <v>5.3499999999999999E-2</v>
      </c>
      <c r="F7" s="96"/>
    </row>
    <row r="8" spans="1:7" x14ac:dyDescent="0.4">
      <c r="A8" s="75" t="s">
        <v>31</v>
      </c>
      <c r="B8" s="76">
        <v>3.5799999999999998E-2</v>
      </c>
      <c r="C8" s="95"/>
      <c r="D8" s="75" t="s">
        <v>31</v>
      </c>
      <c r="E8" s="76">
        <v>3.6000000000000004E-2</v>
      </c>
      <c r="F8" s="96"/>
    </row>
    <row r="9" spans="1:7" x14ac:dyDescent="0.4">
      <c r="A9" s="75" t="s">
        <v>32</v>
      </c>
      <c r="B9" s="76">
        <v>1.61E-2</v>
      </c>
      <c r="C9" s="95"/>
      <c r="D9" s="75" t="s">
        <v>32</v>
      </c>
      <c r="E9" s="76">
        <v>1.6200000000000003E-2</v>
      </c>
      <c r="F9" s="96"/>
    </row>
    <row r="10" spans="1:7" x14ac:dyDescent="0.4">
      <c r="A10" s="75" t="s">
        <v>33</v>
      </c>
      <c r="B10" s="76">
        <v>6.5000000000000006E-3</v>
      </c>
      <c r="C10" s="95"/>
      <c r="D10" s="75" t="s">
        <v>33</v>
      </c>
      <c r="E10" s="76">
        <v>6.8000000000000005E-3</v>
      </c>
      <c r="F10" s="96"/>
    </row>
    <row r="11" spans="1:7" x14ac:dyDescent="0.4">
      <c r="A11" s="75" t="s">
        <v>34</v>
      </c>
      <c r="B11" s="76">
        <v>4.3E-3</v>
      </c>
      <c r="C11" s="95"/>
      <c r="D11" s="75" t="s">
        <v>34</v>
      </c>
      <c r="E11" s="76">
        <v>4.5000000000000005E-3</v>
      </c>
      <c r="F11" s="96"/>
    </row>
    <row r="12" spans="1:7" x14ac:dyDescent="0.4">
      <c r="A12" s="75" t="s">
        <v>85</v>
      </c>
      <c r="B12" s="76">
        <v>2.92E-2</v>
      </c>
      <c r="C12" s="95"/>
      <c r="D12" s="75" t="s">
        <v>85</v>
      </c>
      <c r="E12" s="76">
        <v>3.2599999999999997E-2</v>
      </c>
      <c r="F12" s="96"/>
      <c r="G12" s="96"/>
    </row>
    <row r="13" spans="1:7" x14ac:dyDescent="0.4">
      <c r="C13" s="95"/>
    </row>
    <row r="14" spans="1:7" x14ac:dyDescent="0.4">
      <c r="A14" s="73" t="s">
        <v>316</v>
      </c>
      <c r="C14" s="95"/>
      <c r="D14" s="73" t="s">
        <v>317</v>
      </c>
    </row>
    <row r="15" spans="1:7" x14ac:dyDescent="0.4">
      <c r="A15" s="75" t="s">
        <v>24</v>
      </c>
      <c r="B15" s="76">
        <f>1-SUM(B16:B25)</f>
        <v>9.9999999999988987E-5</v>
      </c>
      <c r="C15" s="74"/>
      <c r="D15" s="75" t="s">
        <v>24</v>
      </c>
      <c r="E15" s="76">
        <f>1-SUM(E16:E25)</f>
        <v>0</v>
      </c>
    </row>
    <row r="16" spans="1:7" x14ac:dyDescent="0.4">
      <c r="A16" s="75" t="s">
        <v>25</v>
      </c>
      <c r="B16" s="76">
        <v>0.25079999999999997</v>
      </c>
      <c r="C16" s="74"/>
      <c r="D16" s="75" t="s">
        <v>25</v>
      </c>
      <c r="E16" s="76">
        <v>0.23760000000000001</v>
      </c>
    </row>
    <row r="17" spans="1:5" x14ac:dyDescent="0.4">
      <c r="A17" s="75" t="s">
        <v>26</v>
      </c>
      <c r="B17" s="76">
        <v>0.24859999999999999</v>
      </c>
      <c r="C17" s="74"/>
      <c r="D17" s="75" t="s">
        <v>26</v>
      </c>
      <c r="E17" s="76">
        <v>0.2455</v>
      </c>
    </row>
    <row r="18" spans="1:5" x14ac:dyDescent="0.4">
      <c r="A18" s="75" t="s">
        <v>28</v>
      </c>
      <c r="B18" s="76">
        <v>0.19149999999999998</v>
      </c>
      <c r="C18" s="74"/>
      <c r="D18" s="75" t="s">
        <v>28</v>
      </c>
      <c r="E18" s="76">
        <v>0.2</v>
      </c>
    </row>
    <row r="19" spans="1:5" x14ac:dyDescent="0.4">
      <c r="A19" s="75" t="s">
        <v>29</v>
      </c>
      <c r="B19" s="76">
        <v>0.1032</v>
      </c>
      <c r="C19" s="74"/>
      <c r="D19" s="75" t="s">
        <v>29</v>
      </c>
      <c r="E19" s="76">
        <v>0.11</v>
      </c>
    </row>
    <row r="20" spans="1:5" x14ac:dyDescent="0.4">
      <c r="A20" s="75" t="s">
        <v>30</v>
      </c>
      <c r="B20" s="76">
        <v>6.6600000000000006E-2</v>
      </c>
      <c r="C20" s="74"/>
      <c r="D20" s="75" t="s">
        <v>30</v>
      </c>
      <c r="E20" s="76">
        <v>6.8600000000000008E-2</v>
      </c>
    </row>
    <row r="21" spans="1:5" x14ac:dyDescent="0.4">
      <c r="A21" s="75" t="s">
        <v>31</v>
      </c>
      <c r="B21" s="76">
        <v>6.0299999999999999E-2</v>
      </c>
      <c r="C21" s="74"/>
      <c r="D21" s="75" t="s">
        <v>31</v>
      </c>
      <c r="E21" s="76">
        <v>5.9900000000000002E-2</v>
      </c>
    </row>
    <row r="22" spans="1:5" x14ac:dyDescent="0.4">
      <c r="A22" s="75" t="s">
        <v>32</v>
      </c>
      <c r="B22" s="76">
        <v>3.8800000000000001E-2</v>
      </c>
      <c r="C22" s="74"/>
      <c r="D22" s="75" t="s">
        <v>32</v>
      </c>
      <c r="E22" s="76">
        <v>3.7999999999999999E-2</v>
      </c>
    </row>
    <row r="23" spans="1:5" x14ac:dyDescent="0.4">
      <c r="A23" s="75" t="s">
        <v>33</v>
      </c>
      <c r="B23" s="76">
        <v>2.0099999999999996E-2</v>
      </c>
      <c r="C23" s="74"/>
      <c r="D23" s="75" t="s">
        <v>33</v>
      </c>
      <c r="E23" s="76">
        <v>1.9599999999999999E-2</v>
      </c>
    </row>
    <row r="24" spans="1:5" x14ac:dyDescent="0.4">
      <c r="A24" s="75" t="s">
        <v>34</v>
      </c>
      <c r="B24" s="76">
        <v>1.29E-2</v>
      </c>
      <c r="C24" s="74"/>
      <c r="D24" s="75" t="s">
        <v>34</v>
      </c>
      <c r="E24" s="76">
        <v>1.23E-2</v>
      </c>
    </row>
    <row r="25" spans="1:5" x14ac:dyDescent="0.4">
      <c r="A25" s="75" t="s">
        <v>85</v>
      </c>
      <c r="B25" s="76">
        <v>7.0999999999999995E-3</v>
      </c>
      <c r="C25" s="74"/>
      <c r="D25" s="75" t="s">
        <v>85</v>
      </c>
      <c r="E25" s="76">
        <v>8.5000000000000006E-3</v>
      </c>
    </row>
  </sheetData>
  <phoneticPr fontId="1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93"/>
  <sheetViews>
    <sheetView showGridLines="0" tabSelected="1" zoomScaleNormal="100" workbookViewId="0">
      <selection activeCell="C3" sqref="C3"/>
    </sheetView>
  </sheetViews>
  <sheetFormatPr defaultColWidth="9" defaultRowHeight="12.75" x14ac:dyDescent="0.3"/>
  <cols>
    <col min="1" max="1" width="9" style="108"/>
    <col min="2" max="2" width="22.46484375" style="1" customWidth="1" collapsed="1"/>
    <col min="3" max="3" width="50.46484375" style="1" customWidth="1" collapsed="1"/>
    <col min="4" max="4" width="46.46484375" style="1" hidden="1" customWidth="1"/>
    <col min="5" max="8" width="12.3984375" style="1" customWidth="1"/>
    <col min="9" max="9" width="13.73046875" style="118" customWidth="1"/>
    <col min="10" max="12" width="9" style="118"/>
    <col min="13" max="32" width="9" style="1"/>
    <col min="33" max="33" width="9" style="1" collapsed="1"/>
    <col min="34" max="43" width="9" style="1"/>
    <col min="44" max="44" width="9" style="1" collapsed="1"/>
    <col min="45" max="60" width="9" style="1"/>
    <col min="61" max="61" width="9" style="1" collapsed="1"/>
    <col min="62" max="70" width="9" style="1"/>
    <col min="71" max="16384" width="9" style="1" collapsed="1"/>
  </cols>
  <sheetData>
    <row r="1" spans="1:12" ht="50.25" customHeight="1" x14ac:dyDescent="0.3">
      <c r="B1" s="132" t="s">
        <v>0</v>
      </c>
      <c r="C1" s="132"/>
      <c r="D1" s="132"/>
      <c r="E1" s="132"/>
      <c r="F1" s="132"/>
      <c r="G1" s="132"/>
      <c r="H1" s="132"/>
    </row>
    <row r="2" spans="1:12" x14ac:dyDescent="0.3">
      <c r="B2" s="47" t="s">
        <v>1</v>
      </c>
      <c r="C2" s="48" t="s">
        <v>357</v>
      </c>
      <c r="D2" s="48"/>
    </row>
    <row r="3" spans="1:12" s="78" customFormat="1" ht="13.5" thickBot="1" x14ac:dyDescent="0.35">
      <c r="A3" s="109"/>
      <c r="B3" s="47" t="s">
        <v>2</v>
      </c>
      <c r="C3" s="4" t="s">
        <v>358</v>
      </c>
      <c r="D3" s="49"/>
      <c r="I3" s="119"/>
      <c r="J3" s="119"/>
      <c r="K3" s="119"/>
      <c r="L3" s="119"/>
    </row>
    <row r="4" spans="1:12" ht="14.75" customHeight="1" x14ac:dyDescent="0.3">
      <c r="B4" s="122" t="s">
        <v>3</v>
      </c>
      <c r="C4" s="123"/>
      <c r="D4" s="40"/>
      <c r="E4" s="126" t="s">
        <v>108</v>
      </c>
      <c r="F4" s="127"/>
      <c r="G4" s="126" t="s">
        <v>109</v>
      </c>
      <c r="H4" s="127"/>
    </row>
    <row r="5" spans="1:12" ht="14.75" customHeight="1" thickBot="1" x14ac:dyDescent="0.35">
      <c r="B5" s="124"/>
      <c r="C5" s="125"/>
      <c r="D5" s="41"/>
      <c r="E5" s="33" t="s">
        <v>84</v>
      </c>
      <c r="F5" s="7" t="s">
        <v>5</v>
      </c>
      <c r="G5" s="33" t="s">
        <v>84</v>
      </c>
      <c r="H5" s="7" t="s">
        <v>5</v>
      </c>
    </row>
    <row r="6" spans="1:12" x14ac:dyDescent="0.3">
      <c r="B6" s="128" t="s">
        <v>6</v>
      </c>
      <c r="C6" s="8" t="s">
        <v>7</v>
      </c>
      <c r="D6" s="34" t="s">
        <v>8</v>
      </c>
      <c r="E6" s="56">
        <f>VLOOKUP(C6,'Men R12 temp'!A:G,5,0)</f>
        <v>517.37849200000005</v>
      </c>
      <c r="F6" s="57">
        <f>VLOOKUP(C6,'Men R12 temp'!A:G,7,0)</f>
        <v>0.11902897226968356</v>
      </c>
      <c r="G6" s="56">
        <f>VLOOKUP(C6,'Men YTD temp'!A:G,5,0)</f>
        <v>295.93583100000001</v>
      </c>
      <c r="H6" s="57">
        <f>VLOOKUP(C6,'Men YTD temp'!A:G,7,0)</f>
        <v>7.0170406588359047E-2</v>
      </c>
    </row>
    <row r="7" spans="1:12" ht="15" hidden="1" customHeight="1" x14ac:dyDescent="0.3">
      <c r="B7" s="129"/>
      <c r="C7" s="9" t="s">
        <v>9</v>
      </c>
      <c r="D7" s="35" t="s">
        <v>10</v>
      </c>
      <c r="E7" s="58">
        <f>VLOOKUP(C7,'Men R12 temp'!A:G,5,0)</f>
        <v>517.37849200000005</v>
      </c>
      <c r="F7" s="59">
        <f>VLOOKUP(C7,'Men R12 temp'!A:G,7,0)</f>
        <v>0.11902897226968356</v>
      </c>
      <c r="G7" s="58">
        <f>VLOOKUP(C7,'Men YTD temp'!A:G,5,0)</f>
        <v>295.93583100000001</v>
      </c>
      <c r="H7" s="59">
        <f>VLOOKUP(C7,'Men YTD temp'!A:G,7,0)</f>
        <v>7.0170406588359047E-2</v>
      </c>
    </row>
    <row r="8" spans="1:12" ht="15" hidden="1" customHeight="1" x14ac:dyDescent="0.3">
      <c r="B8" s="129"/>
      <c r="C8" s="9" t="s">
        <v>11</v>
      </c>
      <c r="D8" s="35"/>
      <c r="E8" s="60">
        <f>VLOOKUP(C8,'Men R12 temp'!A:G,5,0)</f>
        <v>1</v>
      </c>
      <c r="F8" s="59">
        <f>VLOOKUP(C8,'Men R12 temp'!A:G,7,0)</f>
        <v>0</v>
      </c>
      <c r="G8" s="60">
        <f>VLOOKUP(C8,'Men YTD temp'!A:G,5,0)</f>
        <v>1</v>
      </c>
      <c r="H8" s="59">
        <f>VLOOKUP(C8,'Men YTD temp'!A:G,7,0)</f>
        <v>0</v>
      </c>
    </row>
    <row r="9" spans="1:12" ht="15" customHeight="1" x14ac:dyDescent="0.3">
      <c r="B9" s="129"/>
      <c r="C9" s="9" t="s">
        <v>318</v>
      </c>
      <c r="D9" s="35"/>
      <c r="E9" s="58">
        <f>VLOOKUP(C9,'Men R12 temp'!A:G,5,0)</f>
        <v>167.091465</v>
      </c>
      <c r="F9" s="59">
        <f>VLOOKUP(C9,'Men R12 temp'!A:G,7,0)</f>
        <v>0.34999590496483801</v>
      </c>
      <c r="G9" s="58">
        <f>VLOOKUP(C9,'Men YTD temp'!A:G,5,0)</f>
        <v>94.221076999999994</v>
      </c>
      <c r="H9" s="59">
        <f>VLOOKUP(C9,'Men YTD temp'!A:G,7,0)</f>
        <v>0.2910101286547726</v>
      </c>
    </row>
    <row r="10" spans="1:12" ht="15" customHeight="1" x14ac:dyDescent="0.3">
      <c r="B10" s="129"/>
      <c r="C10" s="9" t="s">
        <v>319</v>
      </c>
      <c r="D10" s="35"/>
      <c r="E10" s="60">
        <f>VLOOKUP(C10,'Men R12 temp'!A:G,5,0)</f>
        <v>0.32295800000000002</v>
      </c>
      <c r="F10" s="59">
        <f>VLOOKUP(C10,'Men R12 temp'!A:G,7,0)</f>
        <v>5.5254000000000025E-2</v>
      </c>
      <c r="G10" s="60">
        <f>VLOOKUP(C10,'Men YTD temp'!A:G,5,0)</f>
        <v>0.31838300000000003</v>
      </c>
      <c r="H10" s="59">
        <f>VLOOKUP(C10,'Men YTD temp'!A:G,7,0)</f>
        <v>5.446200000000001E-2</v>
      </c>
    </row>
    <row r="11" spans="1:12" ht="15" customHeight="1" x14ac:dyDescent="0.3">
      <c r="B11" s="129"/>
      <c r="C11" s="9" t="s">
        <v>324</v>
      </c>
      <c r="D11" s="35" t="s">
        <v>12</v>
      </c>
      <c r="E11" s="58">
        <f>VLOOKUP(C11,'Men R12 temp'!A:G,5,0)</f>
        <v>4773.3609999999999</v>
      </c>
      <c r="F11" s="59">
        <f>VLOOKUP(C11,'Men R12 temp'!A:G,7,0)</f>
        <v>-1.061421017831643E-2</v>
      </c>
      <c r="G11" s="58">
        <f>VLOOKUP(C11,'Men YTD temp'!A:G,5,0)</f>
        <v>2806.5390000000002</v>
      </c>
      <c r="H11" s="59">
        <f>VLOOKUP(C11,'Men YTD temp'!A:G,7,0)</f>
        <v>-9.3187026082505953E-2</v>
      </c>
    </row>
    <row r="12" spans="1:12" ht="15" customHeight="1" x14ac:dyDescent="0.3">
      <c r="B12" s="129"/>
      <c r="C12" s="9" t="s">
        <v>320</v>
      </c>
      <c r="D12" s="35"/>
      <c r="E12" s="58">
        <f>VLOOKUP(C12,'Men R12 temp'!A:G,5,0)</f>
        <v>978.30200000000002</v>
      </c>
      <c r="F12" s="59">
        <f>VLOOKUP(C12,'Men R12 temp'!A:G,7,0)</f>
        <v>0.19560427204921726</v>
      </c>
      <c r="G12" s="58">
        <f>VLOOKUP(C12,'Men YTD temp'!A:G,5,0)</f>
        <v>600.37300000000005</v>
      </c>
      <c r="H12" s="59">
        <f>VLOOKUP(C12,'Men YTD temp'!A:G,7,0)</f>
        <v>0.11822751849982405</v>
      </c>
    </row>
    <row r="13" spans="1:12" ht="15" customHeight="1" x14ac:dyDescent="0.3">
      <c r="B13" s="129"/>
      <c r="C13" s="9" t="s">
        <v>321</v>
      </c>
      <c r="D13" s="35"/>
      <c r="E13" s="81">
        <f>VLOOKUP(C13,'Men R12 temp'!A:G,5,0)</f>
        <v>0.20494999999999999</v>
      </c>
      <c r="F13" s="59">
        <f>VLOOKUP(C13,'Men R12 temp'!A:G,7,0)</f>
        <v>3.5349999999999993E-2</v>
      </c>
      <c r="G13" s="81">
        <f>VLOOKUP(C13,'Men YTD temp'!A:G,5,0)</f>
        <v>0.213919</v>
      </c>
      <c r="H13" s="59">
        <f>VLOOKUP(C13,'Men YTD temp'!A:G,7,0)</f>
        <v>4.0444000000000008E-2</v>
      </c>
    </row>
    <row r="14" spans="1:12" ht="15" customHeight="1" x14ac:dyDescent="0.3">
      <c r="B14" s="129"/>
      <c r="C14" s="9" t="s">
        <v>325</v>
      </c>
      <c r="D14" s="35" t="s">
        <v>13</v>
      </c>
      <c r="E14" s="58">
        <f>VLOOKUP(C14,'Men R12 temp'!A:G,5,0)</f>
        <v>108.388721</v>
      </c>
      <c r="F14" s="59">
        <f>VLOOKUP(C14,'Men R12 temp'!A:G,7,0)</f>
        <v>0.13103401217705679</v>
      </c>
      <c r="G14" s="58">
        <f>VLOOKUP(C14,'Men YTD temp'!A:G,5,0)</f>
        <v>105.445116</v>
      </c>
      <c r="H14" s="59">
        <f>VLOOKUP(C14,'Men YTD temp'!A:G,7,0)</f>
        <v>0.18014456987311633</v>
      </c>
    </row>
    <row r="15" spans="1:12" ht="15" customHeight="1" x14ac:dyDescent="0.3">
      <c r="B15" s="129"/>
      <c r="C15" s="9" t="s">
        <v>326</v>
      </c>
      <c r="D15" s="35"/>
      <c r="E15" s="58">
        <f>VLOOKUP(C15,'Men R12 temp'!A:G,5,0)</f>
        <v>90.467329000000007</v>
      </c>
      <c r="F15" s="59">
        <f>VLOOKUP(C15,'Men R12 temp'!A:G,7,0)</f>
        <v>0.15640882875629747</v>
      </c>
      <c r="G15" s="58">
        <f>VLOOKUP(C15,'Men YTD temp'!A:G,5,0)</f>
        <v>93.149546999999998</v>
      </c>
      <c r="H15" s="59">
        <f>VLOOKUP(C15,'Men YTD temp'!A:G,7,0)</f>
        <v>0.21075933943872704</v>
      </c>
    </row>
    <row r="16" spans="1:12" ht="15" customHeight="1" x14ac:dyDescent="0.3">
      <c r="B16" s="129"/>
      <c r="C16" s="9" t="s">
        <v>327</v>
      </c>
      <c r="D16" s="35"/>
      <c r="E16" s="82">
        <f>VLOOKUP(C16,'Men R12 temp'!A:G,5,0)</f>
        <v>1.791498</v>
      </c>
      <c r="F16" s="59">
        <f>VLOOKUP(C16,'Men R12 temp'!A:G,7,0)</f>
        <v>1.8022108407684367E-2</v>
      </c>
      <c r="G16" s="82">
        <f>VLOOKUP(C16,'Men YTD temp'!A:G,5,0)</f>
        <v>1.8756219999999999</v>
      </c>
      <c r="H16" s="59">
        <f>VLOOKUP(C16,'Men YTD temp'!A:G,7,0)</f>
        <v>0.13639348950381214</v>
      </c>
    </row>
    <row r="17" spans="1:12" ht="15" customHeight="1" x14ac:dyDescent="0.3">
      <c r="B17" s="129"/>
      <c r="C17" s="9" t="s">
        <v>328</v>
      </c>
      <c r="D17" s="35" t="s">
        <v>14</v>
      </c>
      <c r="E17" s="82">
        <f>VLOOKUP(C17,'Men R12 temp'!A:G,5,0)</f>
        <v>1.1980980000000001</v>
      </c>
      <c r="F17" s="59">
        <f>VLOOKUP(C17,'Men R12 temp'!A:G,7,0)</f>
        <v>-2.1942452797072853E-2</v>
      </c>
      <c r="G17" s="82">
        <f>VLOOKUP(C17,'Men YTD temp'!A:G,5,0)</f>
        <v>1.1319980000000001</v>
      </c>
      <c r="H17" s="59">
        <f>VLOOKUP(C17,'Men YTD temp'!A:G,7,0)</f>
        <v>-2.528578464632969E-2</v>
      </c>
    </row>
    <row r="18" spans="1:12" s="10" customFormat="1" ht="15" customHeight="1" x14ac:dyDescent="0.3">
      <c r="A18" s="108"/>
      <c r="B18" s="129"/>
      <c r="C18" s="9" t="s">
        <v>329</v>
      </c>
      <c r="D18" s="35" t="s">
        <v>15</v>
      </c>
      <c r="E18" s="83">
        <f>VLOOKUP(C18,'Men R12 temp'!A:G,5,0)</f>
        <v>3159.5410000000002</v>
      </c>
      <c r="F18" s="59">
        <f>VLOOKUP(C18,'Men R12 temp'!A:G,7,0)</f>
        <v>-0.11192720118052135</v>
      </c>
      <c r="G18" s="83">
        <f>VLOOKUP(C18,'Men YTD temp'!A:G,5,0)</f>
        <v>1745.7660000000001</v>
      </c>
      <c r="H18" s="59">
        <f>VLOOKUP(C18,'Men YTD temp'!A:G,7,0)</f>
        <v>-0.18927903034806226</v>
      </c>
      <c r="I18" s="120"/>
      <c r="J18" s="120"/>
      <c r="K18" s="120"/>
      <c r="L18" s="120"/>
    </row>
    <row r="19" spans="1:12" ht="15" customHeight="1" x14ac:dyDescent="0.3">
      <c r="B19" s="129"/>
      <c r="C19" s="9" t="s">
        <v>16</v>
      </c>
      <c r="D19" s="35"/>
      <c r="E19" s="60">
        <f>VLOOKUP(C19,'Men R12 temp'!A:G,5,0)</f>
        <v>0.66191100000000003</v>
      </c>
      <c r="F19" s="59">
        <f>VLOOKUP(C19,'Men R12 temp'!A:G,7,0)</f>
        <v>-7.5512000000000024E-2</v>
      </c>
      <c r="G19" s="60">
        <f>VLOOKUP(C19,'Men YTD temp'!A:G,5,0)</f>
        <v>0.622035</v>
      </c>
      <c r="H19" s="59">
        <f>VLOOKUP(C19,'Men YTD temp'!A:G,7,0)</f>
        <v>-7.3728000000000016E-2</v>
      </c>
    </row>
    <row r="20" spans="1:12" ht="15" customHeight="1" x14ac:dyDescent="0.3">
      <c r="B20" s="129"/>
      <c r="C20" s="9" t="s">
        <v>330</v>
      </c>
      <c r="D20" s="35"/>
      <c r="E20" s="58">
        <f>VLOOKUP(C20,'Men R12 temp'!A:G,5,0)</f>
        <v>98.149842000000007</v>
      </c>
      <c r="F20" s="59">
        <f>VLOOKUP(C20,'Men R12 temp'!A:G,7,0)</f>
        <v>0.13133091319956525</v>
      </c>
      <c r="G20" s="58">
        <f>VLOOKUP(C20,'Men YTD temp'!A:G,5,0)</f>
        <v>97.342191</v>
      </c>
      <c r="H20" s="59">
        <f>VLOOKUP(C20,'Men YTD temp'!A:G,7,0)</f>
        <v>0.19974619542410044</v>
      </c>
    </row>
    <row r="21" spans="1:12" ht="15" customHeight="1" x14ac:dyDescent="0.3">
      <c r="B21" s="129"/>
      <c r="C21" s="9" t="s">
        <v>331</v>
      </c>
      <c r="D21" s="35"/>
      <c r="E21" s="58">
        <f>VLOOKUP(C21,'Men R12 temp'!A:G,5,0)</f>
        <v>86.497484999999998</v>
      </c>
      <c r="F21" s="59">
        <f>VLOOKUP(C21,'Men R12 temp'!A:G,7,0)</f>
        <v>0.16297041067171603</v>
      </c>
      <c r="G21" s="58">
        <f>VLOOKUP(C21,'Men YTD temp'!A:G,5,0)</f>
        <v>89.425347000000002</v>
      </c>
      <c r="H21" s="59">
        <f>VLOOKUP(C21,'Men YTD temp'!A:G,7,0)</f>
        <v>0.22767398574890541</v>
      </c>
    </row>
    <row r="22" spans="1:12" ht="15" customHeight="1" x14ac:dyDescent="0.3">
      <c r="B22" s="129"/>
      <c r="C22" s="9" t="s">
        <v>332</v>
      </c>
      <c r="D22" s="35"/>
      <c r="E22" s="84">
        <f>VLOOKUP(C22,'Men R12 temp'!A:G,5,0)</f>
        <v>1.7313160000000001</v>
      </c>
      <c r="F22" s="59">
        <f>VLOOKUP(C22,'Men R12 temp'!A:G,7,0)</f>
        <v>4.2144680584674354E-2</v>
      </c>
      <c r="G22" s="84">
        <f>VLOOKUP(C22,'Men YTD temp'!A:G,5,0)</f>
        <v>1.821402</v>
      </c>
      <c r="H22" s="59">
        <f>VLOOKUP(C22,'Men YTD temp'!A:G,7,0)</f>
        <v>0.14998825641919278</v>
      </c>
    </row>
    <row r="23" spans="1:12" ht="15" customHeight="1" x14ac:dyDescent="0.3">
      <c r="B23" s="129"/>
      <c r="C23" s="9" t="s">
        <v>333</v>
      </c>
      <c r="D23" s="35"/>
      <c r="E23" s="84">
        <f>VLOOKUP(C23,'Men R12 temp'!A:G,5,0)</f>
        <v>1.1347130000000001</v>
      </c>
      <c r="F23" s="59">
        <f>VLOOKUP(C23,'Men R12 temp'!A:G,7,0)</f>
        <v>-2.7205693872074721E-2</v>
      </c>
      <c r="G23" s="84">
        <f>VLOOKUP(C23,'Men YTD temp'!A:G,5,0)</f>
        <v>1.08853</v>
      </c>
      <c r="H23" s="59">
        <f>VLOOKUP(C23,'Men YTD temp'!A:G,7,0)</f>
        <v>-2.2748635611548607E-2</v>
      </c>
    </row>
    <row r="24" spans="1:12" ht="15" customHeight="1" x14ac:dyDescent="0.3">
      <c r="B24" s="129"/>
      <c r="C24" s="9" t="s">
        <v>17</v>
      </c>
      <c r="D24" s="35" t="s">
        <v>18</v>
      </c>
      <c r="E24" s="60">
        <f>VLOOKUP(C24,'Men R12 temp'!A:G,5,0)</f>
        <v>0.15866</v>
      </c>
      <c r="F24" s="59">
        <f>VLOOKUP(C24,'Men R12 temp'!A:G,7,0)</f>
        <v>-1.1900999999999995E-2</v>
      </c>
      <c r="G24" s="60">
        <f>VLOOKUP(C24,'Men YTD temp'!A:G,5,0)</f>
        <v>0.12392400000000001</v>
      </c>
      <c r="H24" s="59">
        <f>VLOOKUP(C24,'Men YTD temp'!A:G,7,0)</f>
        <v>-5.9829999999999883E-3</v>
      </c>
    </row>
    <row r="25" spans="1:12" ht="15" customHeight="1" x14ac:dyDescent="0.3">
      <c r="B25" s="129"/>
      <c r="C25" s="9" t="s">
        <v>334</v>
      </c>
      <c r="D25" s="35"/>
      <c r="E25" s="58">
        <f>VLOOKUP(C25,'Men R12 temp'!A:G,5,0)</f>
        <v>1613.82</v>
      </c>
      <c r="F25" s="59">
        <f>VLOOKUP(C25,'Men R12 temp'!A:G,7,0)</f>
        <v>0.2739142103850587</v>
      </c>
      <c r="G25" s="58">
        <f>VLOOKUP(C25,'Men YTD temp'!A:G,5,0)</f>
        <v>1060.7729999999999</v>
      </c>
      <c r="H25" s="59">
        <f>VLOOKUP(C25,'Men YTD temp'!A:G,7,0)</f>
        <v>0.12656675141620943</v>
      </c>
    </row>
    <row r="26" spans="1:12" ht="15" customHeight="1" x14ac:dyDescent="0.3">
      <c r="B26" s="129"/>
      <c r="C26" s="9" t="s">
        <v>335</v>
      </c>
      <c r="D26" s="35"/>
      <c r="E26" s="58">
        <f>VLOOKUP(C26,'Men R12 temp'!A:G,5,0)</f>
        <v>128.43442300000001</v>
      </c>
      <c r="F26" s="59">
        <f>VLOOKUP(C26,'Men R12 temp'!A:G,7,0)</f>
        <v>5.8649634581040777E-2</v>
      </c>
      <c r="G26" s="58">
        <f>VLOOKUP(C26,'Men YTD temp'!A:G,5,0)</f>
        <v>118.780495</v>
      </c>
      <c r="H26" s="59">
        <f>VLOOKUP(C26,'Men YTD temp'!A:G,7,0)</f>
        <v>9.8464208614629456E-2</v>
      </c>
    </row>
    <row r="27" spans="1:12" ht="15" customHeight="1" x14ac:dyDescent="0.3">
      <c r="B27" s="129"/>
      <c r="C27" s="9" t="s">
        <v>336</v>
      </c>
      <c r="D27" s="35"/>
      <c r="E27" s="58">
        <f>VLOOKUP(C27,'Men R12 temp'!A:G,5,0)</f>
        <v>97.137448000000006</v>
      </c>
      <c r="F27" s="59">
        <f>VLOOKUP(C27,'Men R12 temp'!A:G,7,0)</f>
        <v>0.1124239014894699</v>
      </c>
      <c r="G27" s="58">
        <f>VLOOKUP(C27,'Men YTD temp'!A:G,5,0)</f>
        <v>98.692969000000005</v>
      </c>
      <c r="H27" s="59">
        <f>VLOOKUP(C27,'Men YTD temp'!A:G,7,0)</f>
        <v>0.15910828227305096</v>
      </c>
    </row>
    <row r="28" spans="1:12" ht="15" customHeight="1" x14ac:dyDescent="0.3">
      <c r="B28" s="129"/>
      <c r="C28" s="9" t="s">
        <v>337</v>
      </c>
      <c r="D28" s="35"/>
      <c r="E28" s="84">
        <f>VLOOKUP(C28,'Men R12 temp'!A:G,5,0)</f>
        <v>1.892614</v>
      </c>
      <c r="F28" s="59">
        <f>VLOOKUP(C28,'Men R12 temp'!A:G,7,0)</f>
        <v>-4.9885892772338791E-2</v>
      </c>
      <c r="G28" s="84">
        <f>VLOOKUP(C28,'Men YTD temp'!A:G,5,0)</f>
        <v>1.9563299999999999</v>
      </c>
      <c r="H28" s="59">
        <f>VLOOKUP(C28,'Men YTD temp'!A:G,7,0)</f>
        <v>9.6469079575318695E-2</v>
      </c>
    </row>
    <row r="29" spans="1:12" ht="15" customHeight="1" x14ac:dyDescent="0.3">
      <c r="B29" s="129"/>
      <c r="C29" s="9" t="s">
        <v>338</v>
      </c>
      <c r="D29" s="35"/>
      <c r="E29" s="84">
        <f>VLOOKUP(C29,'Men R12 temp'!A:G,5,0)</f>
        <v>1.322193</v>
      </c>
      <c r="F29" s="59">
        <f>VLOOKUP(C29,'Men R12 temp'!A:G,7,0)</f>
        <v>-4.8339731990550971E-2</v>
      </c>
      <c r="G29" s="84">
        <f>VLOOKUP(C29,'Men YTD temp'!A:G,5,0)</f>
        <v>1.2035359999999999</v>
      </c>
      <c r="H29" s="59">
        <f>VLOOKUP(C29,'Men YTD temp'!A:G,7,0)</f>
        <v>-5.2318934156443508E-2</v>
      </c>
    </row>
    <row r="30" spans="1:12" ht="15" customHeight="1" thickBot="1" x14ac:dyDescent="0.35">
      <c r="B30" s="129"/>
      <c r="C30" s="9" t="s">
        <v>19</v>
      </c>
      <c r="D30" s="35" t="s">
        <v>20</v>
      </c>
      <c r="E30" s="60">
        <f>VLOOKUP(C30,'Men R12 temp'!A:G,5,0)</f>
        <v>0.15973799999999999</v>
      </c>
      <c r="F30" s="59">
        <f>VLOOKUP(C30,'Men R12 temp'!A:G,7,0)</f>
        <v>-1.8204999999999999E-2</v>
      </c>
      <c r="G30" s="60">
        <f>VLOOKUP(C30,'Men YTD temp'!A:G,5,0)</f>
        <v>0.10489999999999999</v>
      </c>
      <c r="H30" s="59">
        <f>VLOOKUP(C30,'Men YTD temp'!A:G,7,0)</f>
        <v>-2.038100000000001E-2</v>
      </c>
    </row>
    <row r="31" spans="1:12" ht="15.75" customHeight="1" thickBot="1" x14ac:dyDescent="0.35">
      <c r="B31" s="11"/>
      <c r="C31" s="11"/>
      <c r="D31" s="11"/>
      <c r="E31" s="68"/>
      <c r="F31" s="68"/>
      <c r="G31" s="11"/>
      <c r="H31" s="68"/>
    </row>
    <row r="32" spans="1:12" ht="15" customHeight="1" x14ac:dyDescent="0.3">
      <c r="B32" s="130" t="s">
        <v>21</v>
      </c>
      <c r="C32" s="14" t="s">
        <v>22</v>
      </c>
      <c r="D32" s="15"/>
      <c r="E32" s="85">
        <f>E33*18+E34*21+E35*27+E36*32+E37*37+E38*42+E39*47+E40*52+E41*57+E42*60</f>
        <v>27.801900000000003</v>
      </c>
      <c r="F32" s="69" t="s">
        <v>23</v>
      </c>
      <c r="G32" s="88">
        <f>G33*18+G34*21+G35*27+G36*32+G37*37+G38*42+G39*47+G40*52+G41*57+G42*60</f>
        <v>27.864799999999999</v>
      </c>
      <c r="H32" s="69" t="s">
        <v>23</v>
      </c>
    </row>
    <row r="33" spans="1:8" ht="15" customHeight="1" x14ac:dyDescent="0.3">
      <c r="B33" s="128"/>
      <c r="C33" s="16" t="s">
        <v>24</v>
      </c>
      <c r="D33" s="17"/>
      <c r="E33" s="63">
        <f>'Data bank age'!B2</f>
        <v>-1.9999999999975593E-4</v>
      </c>
      <c r="F33" s="53" t="s">
        <v>23</v>
      </c>
      <c r="G33" s="89">
        <f>'Data bank age'!E2</f>
        <v>-9.9999999999988987E-5</v>
      </c>
      <c r="H33" s="53" t="s">
        <v>23</v>
      </c>
    </row>
    <row r="34" spans="1:8" ht="15" customHeight="1" x14ac:dyDescent="0.3">
      <c r="B34" s="128"/>
      <c r="C34" s="16" t="s">
        <v>25</v>
      </c>
      <c r="D34" s="17"/>
      <c r="E34" s="79">
        <f>'Data bank age'!B3</f>
        <v>0.37290000000000001</v>
      </c>
      <c r="F34" s="80" t="s">
        <v>23</v>
      </c>
      <c r="G34" s="90">
        <f>'Data bank age'!E3</f>
        <v>0.3614</v>
      </c>
      <c r="H34" s="53" t="s">
        <v>23</v>
      </c>
    </row>
    <row r="35" spans="1:8" ht="15" customHeight="1" x14ac:dyDescent="0.3">
      <c r="B35" s="129"/>
      <c r="C35" s="16" t="s">
        <v>26</v>
      </c>
      <c r="D35" s="17" t="s">
        <v>27</v>
      </c>
      <c r="E35" s="63">
        <f>'Data bank age'!B4</f>
        <v>0.2429</v>
      </c>
      <c r="F35" s="53" t="s">
        <v>23</v>
      </c>
      <c r="G35" s="89">
        <f>'Data bank age'!E4</f>
        <v>0.24309999999999998</v>
      </c>
      <c r="H35" s="53" t="s">
        <v>23</v>
      </c>
    </row>
    <row r="36" spans="1:8" ht="15" customHeight="1" x14ac:dyDescent="0.3">
      <c r="B36" s="129"/>
      <c r="C36" s="16" t="s">
        <v>28</v>
      </c>
      <c r="D36" s="17"/>
      <c r="E36" s="63">
        <f>'Data bank age'!B5</f>
        <v>0.16260000000000002</v>
      </c>
      <c r="F36" s="53" t="s">
        <v>23</v>
      </c>
      <c r="G36" s="89">
        <f>'Data bank age'!E5</f>
        <v>0.16550000000000001</v>
      </c>
      <c r="H36" s="53" t="s">
        <v>23</v>
      </c>
    </row>
    <row r="37" spans="1:8" ht="15" customHeight="1" x14ac:dyDescent="0.3">
      <c r="B37" s="129"/>
      <c r="C37" s="16" t="s">
        <v>29</v>
      </c>
      <c r="D37" s="17"/>
      <c r="E37" s="63">
        <f>'Data bank age'!B6</f>
        <v>7.8200000000000006E-2</v>
      </c>
      <c r="F37" s="53" t="s">
        <v>23</v>
      </c>
      <c r="G37" s="89">
        <f>'Data bank age'!E6</f>
        <v>8.0500000000000002E-2</v>
      </c>
      <c r="H37" s="53" t="s">
        <v>23</v>
      </c>
    </row>
    <row r="38" spans="1:8" ht="15" customHeight="1" x14ac:dyDescent="0.3">
      <c r="B38" s="129"/>
      <c r="C38" s="16" t="s">
        <v>30</v>
      </c>
      <c r="D38" s="17"/>
      <c r="E38" s="63">
        <f>'Data bank age'!B7</f>
        <v>5.1699999999999996E-2</v>
      </c>
      <c r="F38" s="53" t="s">
        <v>23</v>
      </c>
      <c r="G38" s="89">
        <f>'Data bank age'!E7</f>
        <v>5.3499999999999999E-2</v>
      </c>
      <c r="H38" s="53" t="s">
        <v>23</v>
      </c>
    </row>
    <row r="39" spans="1:8" ht="15" customHeight="1" x14ac:dyDescent="0.3">
      <c r="B39" s="129"/>
      <c r="C39" s="16" t="s">
        <v>31</v>
      </c>
      <c r="D39" s="17"/>
      <c r="E39" s="63">
        <f>'Data bank age'!B8</f>
        <v>3.5799999999999998E-2</v>
      </c>
      <c r="F39" s="53" t="s">
        <v>23</v>
      </c>
      <c r="G39" s="89">
        <f>'Data bank age'!E8</f>
        <v>3.6000000000000004E-2</v>
      </c>
      <c r="H39" s="53" t="s">
        <v>23</v>
      </c>
    </row>
    <row r="40" spans="1:8" ht="15" customHeight="1" x14ac:dyDescent="0.3">
      <c r="B40" s="129"/>
      <c r="C40" s="16" t="s">
        <v>32</v>
      </c>
      <c r="D40" s="17"/>
      <c r="E40" s="63">
        <f>'Data bank age'!B9</f>
        <v>1.61E-2</v>
      </c>
      <c r="F40" s="53" t="s">
        <v>23</v>
      </c>
      <c r="G40" s="89">
        <f>'Data bank age'!E9</f>
        <v>1.6200000000000003E-2</v>
      </c>
      <c r="H40" s="53" t="s">
        <v>23</v>
      </c>
    </row>
    <row r="41" spans="1:8" ht="15" customHeight="1" x14ac:dyDescent="0.3">
      <c r="B41" s="129"/>
      <c r="C41" s="16" t="s">
        <v>33</v>
      </c>
      <c r="D41" s="17"/>
      <c r="E41" s="63">
        <f>'Data bank age'!B10</f>
        <v>6.5000000000000006E-3</v>
      </c>
      <c r="F41" s="53" t="s">
        <v>23</v>
      </c>
      <c r="G41" s="89">
        <f>'Data bank age'!E10</f>
        <v>6.8000000000000005E-3</v>
      </c>
      <c r="H41" s="53" t="s">
        <v>23</v>
      </c>
    </row>
    <row r="42" spans="1:8" ht="15" customHeight="1" x14ac:dyDescent="0.3">
      <c r="B42" s="129"/>
      <c r="C42" s="16" t="s">
        <v>34</v>
      </c>
      <c r="D42" s="17"/>
      <c r="E42" s="63">
        <f>'Data bank age'!B11</f>
        <v>4.3E-3</v>
      </c>
      <c r="F42" s="53" t="s">
        <v>23</v>
      </c>
      <c r="G42" s="89">
        <f>'Data bank age'!E11</f>
        <v>4.5000000000000005E-3</v>
      </c>
      <c r="H42" s="53" t="s">
        <v>23</v>
      </c>
    </row>
    <row r="43" spans="1:8" ht="15" customHeight="1" thickBot="1" x14ac:dyDescent="0.35">
      <c r="B43" s="131"/>
      <c r="C43" s="18" t="s">
        <v>85</v>
      </c>
      <c r="D43" s="19"/>
      <c r="E43" s="64">
        <f>'Data bank age'!B12</f>
        <v>2.92E-2</v>
      </c>
      <c r="F43" s="55" t="s">
        <v>23</v>
      </c>
      <c r="G43" s="91">
        <f>'Data bank age'!E12</f>
        <v>3.2599999999999997E-2</v>
      </c>
      <c r="H43" s="55" t="s">
        <v>23</v>
      </c>
    </row>
    <row r="44" spans="1:8" ht="13.15" thickBot="1" x14ac:dyDescent="0.35">
      <c r="B44" s="13"/>
      <c r="C44" s="11"/>
      <c r="D44" s="11"/>
      <c r="E44" s="68"/>
      <c r="F44" s="68"/>
      <c r="G44" s="11"/>
      <c r="H44" s="68"/>
    </row>
    <row r="45" spans="1:8" ht="12.75" customHeight="1" x14ac:dyDescent="0.3">
      <c r="A45" s="108">
        <v>1</v>
      </c>
      <c r="B45" s="139" t="s">
        <v>36</v>
      </c>
      <c r="C45" s="20" t="s">
        <v>86</v>
      </c>
      <c r="D45" s="21"/>
      <c r="E45" s="56">
        <f>VLOOKUP(A45,'Men R12 temp'!A:I,8,0)</f>
        <v>4682372</v>
      </c>
      <c r="F45" s="57">
        <f>VLOOKUP(A45,'Men R12 temp'!A:I,7,0)</f>
        <v>-2.7772113935557341E-2</v>
      </c>
      <c r="G45" s="56">
        <f>VLOOKUP(A45,'Men YTD temp'!A:I,8,0)</f>
        <v>2710565</v>
      </c>
      <c r="H45" s="57">
        <f>VLOOKUP(A45,'Men YTD temp'!A:I,7,0)</f>
        <v>-0.12243438407734952</v>
      </c>
    </row>
    <row r="46" spans="1:8" ht="15" customHeight="1" x14ac:dyDescent="0.3">
      <c r="A46" s="108">
        <v>2</v>
      </c>
      <c r="B46" s="140"/>
      <c r="C46" s="22" t="s">
        <v>37</v>
      </c>
      <c r="D46" s="23"/>
      <c r="E46" s="60">
        <f>VLOOKUP(A46,'Men R12 temp'!A:I,8,0)</f>
        <v>0.97201930987115082</v>
      </c>
      <c r="F46" s="59">
        <f>VLOOKUP(A46,'Men R12 temp'!A:I,7,0)</f>
        <v>5.5664339091731851E-2</v>
      </c>
      <c r="G46" s="60">
        <f>VLOOKUP(A46,'Men YTD temp'!A:I,8,0)</f>
        <v>0.97942753632545243</v>
      </c>
      <c r="H46" s="59">
        <f>VLOOKUP(A46,'Men YTD temp'!A:I,7,0)</f>
        <v>5.2553336815750695E-2</v>
      </c>
    </row>
    <row r="47" spans="1:8" ht="15" customHeight="1" x14ac:dyDescent="0.3">
      <c r="A47" s="108">
        <v>3</v>
      </c>
      <c r="B47" s="140"/>
      <c r="C47" s="22" t="s">
        <v>38</v>
      </c>
      <c r="D47" s="23"/>
      <c r="E47" s="60">
        <f>VLOOKUP(A47,'Men R12 temp'!A:I,8,0)</f>
        <v>2.6914777382061911E-2</v>
      </c>
      <c r="F47" s="59">
        <f>VLOOKUP(A47,'Men R12 temp'!A:I,7,0)</f>
        <v>-5.2861789925354882E-2</v>
      </c>
      <c r="G47" s="60">
        <f>VLOOKUP(A47,'Men YTD temp'!A:I,8,0)</f>
        <v>1.9943074598838248E-2</v>
      </c>
      <c r="H47" s="59">
        <f>VLOOKUP(A47,'Men YTD temp'!A:I,7,0)</f>
        <v>-5.0441471551491396E-2</v>
      </c>
    </row>
    <row r="48" spans="1:8" ht="15" customHeight="1" thickBot="1" x14ac:dyDescent="0.35">
      <c r="A48" s="108">
        <v>4</v>
      </c>
      <c r="B48" s="140"/>
      <c r="C48" s="22" t="s">
        <v>39</v>
      </c>
      <c r="D48" s="23"/>
      <c r="E48" s="60">
        <f>VLOOKUP(A48,'Men R12 temp'!A:I,8,0)</f>
        <v>1.0659127467873121E-3</v>
      </c>
      <c r="F48" s="59">
        <f>VLOOKUP(A48,'Men R12 temp'!A:I,7,0)</f>
        <v>-2.8025491663769197E-3</v>
      </c>
      <c r="G48" s="60">
        <f>VLOOKUP(A48,'Men YTD temp'!A:I,8,0)</f>
        <v>6.293890757093078E-4</v>
      </c>
      <c r="H48" s="59">
        <f>VLOOKUP(A48,'Men YTD temp'!A:I,7,0)</f>
        <v>-2.1118652642593263E-3</v>
      </c>
    </row>
    <row r="49" spans="1:8" ht="15" customHeight="1" thickBot="1" x14ac:dyDescent="0.35">
      <c r="A49" s="108">
        <v>5</v>
      </c>
      <c r="B49" s="140"/>
      <c r="C49" s="11"/>
      <c r="D49" s="11"/>
      <c r="E49" s="11"/>
      <c r="F49" s="70"/>
      <c r="G49" s="11"/>
      <c r="H49" s="70"/>
    </row>
    <row r="50" spans="1:8" ht="15" customHeight="1" x14ac:dyDescent="0.3">
      <c r="A50" s="108">
        <v>6</v>
      </c>
      <c r="B50" s="140"/>
      <c r="C50" s="22" t="s">
        <v>41</v>
      </c>
      <c r="D50" s="23"/>
      <c r="E50" s="87">
        <f>VLOOKUP(A50,'Men R12 temp'!A:I,8,0)</f>
        <v>0.87541827091055557</v>
      </c>
      <c r="F50" s="59">
        <f>VLOOKUP(A50,'Men R12 temp'!A:I,7,0)</f>
        <v>6.9080978240056545E-2</v>
      </c>
      <c r="G50" s="87">
        <f>VLOOKUP(A50,'Men YTD temp'!A:I,8,0)</f>
        <v>0.89066559923853517</v>
      </c>
      <c r="H50" s="59">
        <f>VLOOKUP(A50,'Men YTD temp'!A:I,7,0)</f>
        <v>8.9046358721714625E-2</v>
      </c>
    </row>
    <row r="51" spans="1:8" ht="15" customHeight="1" x14ac:dyDescent="0.3">
      <c r="A51" s="108">
        <v>7</v>
      </c>
      <c r="B51" s="140"/>
      <c r="C51" s="22" t="s">
        <v>42</v>
      </c>
      <c r="D51" s="23"/>
      <c r="E51" s="87">
        <f>VLOOKUP(A51,'Men R12 temp'!A:I,8,0)</f>
        <v>2.9165986811812476E-2</v>
      </c>
      <c r="F51" s="59">
        <f>VLOOKUP(A51,'Men R12 temp'!A:I,7,0)</f>
        <v>-2.683885886700807E-3</v>
      </c>
      <c r="G51" s="87">
        <f>VLOOKUP(A51,'Men YTD temp'!A:I,8,0)</f>
        <v>3.1138157542800117E-2</v>
      </c>
      <c r="H51" s="59">
        <f>VLOOKUP(A51,'Men YTD temp'!A:I,7,0)</f>
        <v>-3.3815094273351998E-3</v>
      </c>
    </row>
    <row r="52" spans="1:8" ht="15" customHeight="1" thickBot="1" x14ac:dyDescent="0.35">
      <c r="A52" s="108">
        <v>8</v>
      </c>
      <c r="B52" s="140"/>
      <c r="C52" s="22" t="s">
        <v>43</v>
      </c>
      <c r="D52" s="23"/>
      <c r="E52" s="87">
        <f>VLOOKUP(A52,'Men R12 temp'!A:I,8,0)</f>
        <v>6.7403230670267114E-2</v>
      </c>
      <c r="F52" s="59">
        <f>VLOOKUP(A52,'Men R12 temp'!A:I,7,0)</f>
        <v>-5.0575410253994424E-2</v>
      </c>
      <c r="G52" s="87">
        <f>VLOOKUP(A52,'Men YTD temp'!A:I,8,0)</f>
        <v>5.7623779544117189E-2</v>
      </c>
      <c r="H52" s="59">
        <f>VLOOKUP(A52,'Men YTD temp'!A:I,7,0)</f>
        <v>-6.8763359255882311E-2</v>
      </c>
    </row>
    <row r="53" spans="1:8" ht="14.25" customHeight="1" thickBot="1" x14ac:dyDescent="0.35">
      <c r="B53" s="25"/>
      <c r="C53" s="11"/>
      <c r="D53" s="11"/>
      <c r="E53" s="11"/>
      <c r="F53" s="68"/>
      <c r="G53" s="11"/>
      <c r="H53" s="68"/>
    </row>
    <row r="54" spans="1:8" x14ac:dyDescent="0.3">
      <c r="A54" s="108">
        <v>9</v>
      </c>
      <c r="B54" s="130" t="s">
        <v>46</v>
      </c>
      <c r="C54" s="14" t="s">
        <v>47</v>
      </c>
      <c r="D54" s="15"/>
      <c r="E54" s="92">
        <f>VLOOKUP(A54,'Men R12 temp'!A:I,8,0)</f>
        <v>1</v>
      </c>
      <c r="F54" s="69">
        <f>VLOOKUP(A54,'Men R12 temp'!A:I,7,0)</f>
        <v>0</v>
      </c>
      <c r="G54" s="92">
        <f>VLOOKUP(A54,'Men YTD temp'!A:I,8,0)</f>
        <v>1</v>
      </c>
      <c r="H54" s="69">
        <f>VLOOKUP(A54,'Men YTD temp'!A:I,7,0)</f>
        <v>0</v>
      </c>
    </row>
    <row r="55" spans="1:8" x14ac:dyDescent="0.3">
      <c r="A55" s="108">
        <v>10</v>
      </c>
      <c r="B55" s="129"/>
      <c r="C55" s="16" t="s">
        <v>48</v>
      </c>
      <c r="D55" s="17" t="s">
        <v>27</v>
      </c>
      <c r="E55" s="87">
        <f>VLOOKUP(A55,'Men R12 temp'!A:I,8,0)</f>
        <v>0.39438279954220246</v>
      </c>
      <c r="F55" s="59">
        <f>VLOOKUP(A55,'Men R12 temp'!A:I,7,0)</f>
        <v>-0.11984089691154798</v>
      </c>
      <c r="G55" s="87">
        <f>VLOOKUP(A55,'Men YTD temp'!A:I,8,0)</f>
        <v>0.37745172724239312</v>
      </c>
      <c r="H55" s="59">
        <f>VLOOKUP(A55,'Men YTD temp'!A:I,7,0)</f>
        <v>-0.14467312432748841</v>
      </c>
    </row>
    <row r="56" spans="1:8" x14ac:dyDescent="0.3">
      <c r="A56" s="108">
        <v>11</v>
      </c>
      <c r="B56" s="129"/>
      <c r="C56" s="16" t="s">
        <v>49</v>
      </c>
      <c r="D56" s="17"/>
      <c r="E56" s="87">
        <f>VLOOKUP(A56,'Men R12 temp'!A:I,8,0)</f>
        <v>0.32612130236234377</v>
      </c>
      <c r="F56" s="59">
        <f>VLOOKUP(A56,'Men R12 temp'!A:I,7,0)</f>
        <v>5.7305715561999038E-2</v>
      </c>
      <c r="G56" s="87">
        <f>VLOOKUP(A56,'Men YTD temp'!A:I,8,0)</f>
        <v>0.34124826079565845</v>
      </c>
      <c r="H56" s="59">
        <f>VLOOKUP(A56,'Men YTD temp'!A:I,7,0)</f>
        <v>6.0928453011966366E-2</v>
      </c>
    </row>
    <row r="57" spans="1:8" x14ac:dyDescent="0.3">
      <c r="A57" s="108">
        <v>12</v>
      </c>
      <c r="B57" s="129"/>
      <c r="C57" s="16" t="s">
        <v>50</v>
      </c>
      <c r="D57" s="17"/>
      <c r="E57" s="87">
        <f>VLOOKUP(A57,'Men R12 temp'!A:I,8,0)</f>
        <v>9.8209291121997458E-2</v>
      </c>
      <c r="F57" s="59">
        <f>VLOOKUP(A57,'Men R12 temp'!A:I,7,0)</f>
        <v>1.7532905153623796E-2</v>
      </c>
      <c r="G57" s="87">
        <f>VLOOKUP(A57,'Men YTD temp'!A:I,8,0)</f>
        <v>8.8944011785667063E-2</v>
      </c>
      <c r="H57" s="59">
        <f>VLOOKUP(A57,'Men YTD temp'!A:I,7,0)</f>
        <v>2.4060435529589363E-2</v>
      </c>
    </row>
    <row r="58" spans="1:8" x14ac:dyDescent="0.3">
      <c r="A58" s="108">
        <v>13</v>
      </c>
      <c r="B58" s="129"/>
      <c r="C58" s="16" t="s">
        <v>51</v>
      </c>
      <c r="D58" s="17"/>
      <c r="E58" s="87">
        <f>VLOOKUP(A58,'Men R12 temp'!A:I,8,0)</f>
        <v>9.8378735670875378E-2</v>
      </c>
      <c r="F58" s="59">
        <f>VLOOKUP(A58,'Men R12 temp'!A:I,7,0)</f>
        <v>5.4919968001041625E-3</v>
      </c>
      <c r="G58" s="87">
        <f>VLOOKUP(A58,'Men YTD temp'!A:I,8,0)</f>
        <v>9.5972286054256881E-2</v>
      </c>
      <c r="H58" s="59">
        <f>VLOOKUP(A58,'Men YTD temp'!A:I,7,0)</f>
        <v>5.6060267380759615E-3</v>
      </c>
    </row>
    <row r="59" spans="1:8" x14ac:dyDescent="0.3">
      <c r="A59" s="108">
        <v>14</v>
      </c>
      <c r="B59" s="129"/>
      <c r="C59" s="16" t="s">
        <v>52</v>
      </c>
      <c r="D59" s="17"/>
      <c r="E59" s="87">
        <f>VLOOKUP(A59,'Men R12 temp'!A:I,8,0)</f>
        <v>5.3498138120914161E-2</v>
      </c>
      <c r="F59" s="59">
        <f>VLOOKUP(A59,'Men R12 temp'!A:I,7,0)</f>
        <v>2.9544113117449589E-2</v>
      </c>
      <c r="G59" s="87">
        <f>VLOOKUP(A59,'Men YTD temp'!A:I,8,0)</f>
        <v>6.2902850091603346E-2</v>
      </c>
      <c r="H59" s="59">
        <f>VLOOKUP(A59,'Men YTD temp'!A:I,7,0)</f>
        <v>3.9000453953735553E-2</v>
      </c>
    </row>
    <row r="60" spans="1:8" x14ac:dyDescent="0.3">
      <c r="A60" s="108">
        <v>15</v>
      </c>
      <c r="B60" s="129"/>
      <c r="C60" s="16" t="s">
        <v>53</v>
      </c>
      <c r="D60" s="17"/>
      <c r="E60" s="87">
        <f>VLOOKUP(A60,'Men R12 temp'!A:I,8,0)</f>
        <v>1.574470354635725E-2</v>
      </c>
      <c r="F60" s="59">
        <f>VLOOKUP(A60,'Men R12 temp'!A:I,7,0)</f>
        <v>6.5080447710745472E-3</v>
      </c>
      <c r="G60" s="87">
        <f>VLOOKUP(A60,'Men YTD temp'!A:I,8,0)</f>
        <v>1.9549915951572995E-2</v>
      </c>
      <c r="H60" s="59">
        <f>VLOOKUP(A60,'Men YTD temp'!A:I,7,0)</f>
        <v>1.0359212045036951E-2</v>
      </c>
    </row>
    <row r="61" spans="1:8" x14ac:dyDescent="0.3">
      <c r="A61" s="108">
        <v>16</v>
      </c>
      <c r="B61" s="129"/>
      <c r="C61" s="16" t="s">
        <v>54</v>
      </c>
      <c r="D61" s="17"/>
      <c r="E61" s="87">
        <f>VLOOKUP(A61,'Men R12 temp'!A:I,8,0)</f>
        <v>6.6389388469552E-3</v>
      </c>
      <c r="F61" s="59">
        <f>VLOOKUP(A61,'Men R12 temp'!A:I,7,0)</f>
        <v>2.1147747479071917E-3</v>
      </c>
      <c r="G61" s="87">
        <f>VLOOKUP(A61,'Men YTD temp'!A:I,8,0)</f>
        <v>7.3106392087485912E-3</v>
      </c>
      <c r="H61" s="59">
        <f>VLOOKUP(A61,'Men YTD temp'!A:I,7,0)</f>
        <v>3.2675530196772766E-3</v>
      </c>
    </row>
    <row r="62" spans="1:8" x14ac:dyDescent="0.3">
      <c r="A62" s="108">
        <v>17</v>
      </c>
      <c r="B62" s="129"/>
      <c r="C62" s="16" t="s">
        <v>55</v>
      </c>
      <c r="D62" s="17"/>
      <c r="E62" s="87">
        <f>VLOOKUP(A62,'Men R12 temp'!A:I,8,0)</f>
        <v>3.4847172033430763E-3</v>
      </c>
      <c r="F62" s="59">
        <f>VLOOKUP(A62,'Men R12 temp'!A:I,7,0)</f>
        <v>7.7685177053216699E-4</v>
      </c>
      <c r="G62" s="87">
        <f>VLOOKUP(A62,'Men YTD temp'!A:I,8,0)</f>
        <v>3.2098944200658537E-3</v>
      </c>
      <c r="H62" s="59">
        <f>VLOOKUP(A62,'Men YTD temp'!A:I,7,0)</f>
        <v>8.7952764882574027E-4</v>
      </c>
    </row>
    <row r="63" spans="1:8" x14ac:dyDescent="0.3">
      <c r="A63" s="108">
        <v>18</v>
      </c>
      <c r="B63" s="129"/>
      <c r="C63" s="16" t="s">
        <v>56</v>
      </c>
      <c r="D63" s="17"/>
      <c r="E63" s="87">
        <f>VLOOKUP(A63,'Men R12 temp'!A:I,8,0)</f>
        <v>1.7184020452254321E-3</v>
      </c>
      <c r="F63" s="59">
        <f>VLOOKUP(A63,'Men R12 temp'!A:I,7,0)</f>
        <v>2.2986288304099357E-4</v>
      </c>
      <c r="G63" s="87">
        <f>VLOOKUP(A63,'Men YTD temp'!A:I,8,0)</f>
        <v>1.6630256174568897E-3</v>
      </c>
      <c r="H63" s="59">
        <f>VLOOKUP(A63,'Men YTD temp'!A:I,7,0)</f>
        <v>1.3087067366279888E-4</v>
      </c>
    </row>
    <row r="64" spans="1:8" x14ac:dyDescent="0.3">
      <c r="A64" s="108">
        <v>19</v>
      </c>
      <c r="B64" s="129"/>
      <c r="C64" s="16" t="s">
        <v>57</v>
      </c>
      <c r="D64" s="17"/>
      <c r="E64" s="87">
        <f>VLOOKUP(A64,'Men R12 temp'!A:I,8,0)</f>
        <v>6.5924246570671407E-4</v>
      </c>
      <c r="F64" s="59">
        <f>VLOOKUP(A64,'Men R12 temp'!A:I,7,0)</f>
        <v>8.8159179089403661E-5</v>
      </c>
      <c r="G64" s="87">
        <f>VLOOKUP(A64,'Men YTD temp'!A:I,8,0)</f>
        <v>6.6357334877893692E-4</v>
      </c>
      <c r="H64" s="59">
        <f>VLOOKUP(A64,'Men YTD temp'!A:I,7,0)</f>
        <v>1.8030602766574722E-4</v>
      </c>
    </row>
    <row r="65" spans="1:8" x14ac:dyDescent="0.3">
      <c r="A65" s="108">
        <v>20</v>
      </c>
      <c r="B65" s="129"/>
      <c r="C65" s="16" t="s">
        <v>58</v>
      </c>
      <c r="D65" s="17"/>
      <c r="E65" s="87">
        <f>VLOOKUP(A65,'Men R12 temp'!A:I,8,0)</f>
        <v>3.9012465278293875E-4</v>
      </c>
      <c r="F65" s="59">
        <f>VLOOKUP(A65,'Men R12 temp'!A:I,7,0)</f>
        <v>7.5563518020989122E-5</v>
      </c>
      <c r="G65" s="87">
        <f>VLOOKUP(A65,'Men YTD temp'!A:I,8,0)</f>
        <v>4.0387315298072868E-4</v>
      </c>
      <c r="H65" s="59">
        <f>VLOOKUP(A65,'Men YTD temp'!A:I,7,0)</f>
        <v>1.0311784260458702E-4</v>
      </c>
    </row>
    <row r="66" spans="1:8" x14ac:dyDescent="0.3">
      <c r="A66" s="108">
        <v>21</v>
      </c>
      <c r="B66" s="129"/>
      <c r="C66" s="16" t="s">
        <v>59</v>
      </c>
      <c r="D66" s="17"/>
      <c r="E66" s="87">
        <f>VLOOKUP(A66,'Men R12 temp'!A:I,8,0)</f>
        <v>2.281993150523241E-4</v>
      </c>
      <c r="F66" s="59">
        <f>VLOOKUP(A66,'Men R12 temp'!A:I,7,0)</f>
        <v>3.9699528002936323E-5</v>
      </c>
      <c r="G66" s="87">
        <f>VLOOKUP(A66,'Men YTD temp'!A:I,8,0)</f>
        <v>2.1594464765766164E-4</v>
      </c>
      <c r="H66" s="59">
        <f>VLOOKUP(A66,'Men YTD temp'!A:I,7,0)</f>
        <v>3.7605929849052184E-5</v>
      </c>
    </row>
    <row r="67" spans="1:8" x14ac:dyDescent="0.3">
      <c r="A67" s="108">
        <v>22</v>
      </c>
      <c r="B67" s="129"/>
      <c r="C67" s="16" t="s">
        <v>60</v>
      </c>
      <c r="D67" s="17"/>
      <c r="E67" s="87">
        <f>VLOOKUP(A67,'Men R12 temp'!A:I,8,0)</f>
        <v>1.4653718468494068E-4</v>
      </c>
      <c r="F67" s="59">
        <f>VLOOKUP(A67,'Men R12 temp'!A:I,7,0)</f>
        <v>3.3335786537687145E-5</v>
      </c>
      <c r="G67" s="87">
        <f>VLOOKUP(A67,'Men YTD temp'!A:I,8,0)</f>
        <v>1.3661804239566348E-4</v>
      </c>
      <c r="H67" s="59">
        <f>VLOOKUP(A67,'Men YTD temp'!A:I,7,0)</f>
        <v>3.5902573056011968E-5</v>
      </c>
    </row>
    <row r="68" spans="1:8" x14ac:dyDescent="0.3">
      <c r="A68" s="108">
        <v>23</v>
      </c>
      <c r="B68" s="129"/>
      <c r="C68" s="16" t="s">
        <v>61</v>
      </c>
      <c r="D68" s="17"/>
      <c r="E68" s="87">
        <f>VLOOKUP(A68,'Men R12 temp'!A:I,8,0)</f>
        <v>1.0894112894835088E-4</v>
      </c>
      <c r="F68" s="59">
        <f>VLOOKUP(A68,'Men R12 temp'!A:I,7,0)</f>
        <v>1.6552543913372661E-5</v>
      </c>
      <c r="G68" s="87">
        <f>VLOOKUP(A68,'Men YTD temp'!A:I,8,0)</f>
        <v>8.9085036861688403E-5</v>
      </c>
      <c r="H68" s="59">
        <f>VLOOKUP(A68,'Men YTD temp'!A:I,7,0)</f>
        <v>1.7582618021107078E-5</v>
      </c>
    </row>
    <row r="69" spans="1:8" ht="13.15" thickBot="1" x14ac:dyDescent="0.35">
      <c r="A69" s="108">
        <v>24</v>
      </c>
      <c r="B69" s="131"/>
      <c r="C69" s="18" t="s">
        <v>62</v>
      </c>
      <c r="D69" s="19"/>
      <c r="E69" s="87">
        <f>VLOOKUP(A69,'Men R12 temp'!A:I,8,0)</f>
        <v>2.8992679261053897E-4</v>
      </c>
      <c r="F69" s="66">
        <f>VLOOKUP(A69,'Men R12 temp'!A:I,7,0)</f>
        <v>8.3321550252098684E-5</v>
      </c>
      <c r="G69" s="87">
        <f>VLOOKUP(A69,'Men YTD temp'!A:I,8,0)</f>
        <v>2.3829460390211349E-4</v>
      </c>
      <c r="H69" s="66">
        <f>VLOOKUP(A69,'Men YTD temp'!A:I,7,0)</f>
        <v>6.6076715721880643E-5</v>
      </c>
    </row>
    <row r="70" spans="1:8" ht="13.5" thickBot="1" x14ac:dyDescent="0.35">
      <c r="B70" s="26"/>
      <c r="C70" s="11"/>
      <c r="D70" s="11"/>
      <c r="E70" s="11"/>
      <c r="F70" s="68"/>
      <c r="G70" s="11"/>
      <c r="H70" s="68"/>
    </row>
    <row r="71" spans="1:8" x14ac:dyDescent="0.3">
      <c r="A71" s="108">
        <v>25</v>
      </c>
      <c r="B71" s="141" t="s">
        <v>106</v>
      </c>
      <c r="C71" s="14" t="s">
        <v>104</v>
      </c>
      <c r="D71" s="15"/>
      <c r="E71" s="92">
        <f>VLOOKUP(A71,'Men R12 temp'!A:I,8,0)</f>
        <v>1</v>
      </c>
      <c r="F71" s="69">
        <f>VLOOKUP(A71,'Men R12 temp'!A:I,7,0)</f>
        <v>0</v>
      </c>
      <c r="G71" s="92">
        <f>VLOOKUP(A71,'Men YTD temp'!A:I,8,0)</f>
        <v>1</v>
      </c>
      <c r="H71" s="69">
        <f>VLOOKUP(A71,'Men YTD temp'!A:I,7,0)</f>
        <v>0</v>
      </c>
    </row>
    <row r="72" spans="1:8" x14ac:dyDescent="0.3">
      <c r="A72" s="108">
        <v>26</v>
      </c>
      <c r="B72" s="142"/>
      <c r="C72" s="16" t="s">
        <v>48</v>
      </c>
      <c r="D72" s="17" t="s">
        <v>27</v>
      </c>
      <c r="E72" s="93">
        <f>VLOOKUP(A72,'Men R12 temp'!A:I,8,0)</f>
        <v>0.38087316565173329</v>
      </c>
      <c r="F72" s="53">
        <f>VLOOKUP(A72,'Men R12 temp'!A:I,7,0)</f>
        <v>-0.1031473598537519</v>
      </c>
      <c r="G72" s="93">
        <f>VLOOKUP(A72,'Men YTD temp'!A:I,8,0)</f>
        <v>0.37614359404622172</v>
      </c>
      <c r="H72" s="53">
        <f>VLOOKUP(A72,'Men YTD temp'!A:I,7,0)</f>
        <v>-0.11274280070703219</v>
      </c>
    </row>
    <row r="73" spans="1:8" x14ac:dyDescent="0.3">
      <c r="A73" s="108">
        <v>27</v>
      </c>
      <c r="B73" s="142"/>
      <c r="C73" s="16" t="s">
        <v>49</v>
      </c>
      <c r="D73" s="17"/>
      <c r="E73" s="93">
        <f>VLOOKUP(A73,'Men R12 temp'!A:I,8,0)</f>
        <v>0.32234836219500679</v>
      </c>
      <c r="F73" s="53">
        <f>VLOOKUP(A73,'Men R12 temp'!A:I,7,0)</f>
        <v>5.5175373839538133E-2</v>
      </c>
      <c r="G73" s="93">
        <f>VLOOKUP(A73,'Men YTD temp'!A:I,8,0)</f>
        <v>0.33385418417656115</v>
      </c>
      <c r="H73" s="53">
        <f>VLOOKUP(A73,'Men YTD temp'!A:I,7,0)</f>
        <v>5.1246077984045679E-2</v>
      </c>
    </row>
    <row r="74" spans="1:8" x14ac:dyDescent="0.3">
      <c r="A74" s="108">
        <v>28</v>
      </c>
      <c r="B74" s="142"/>
      <c r="C74" s="16" t="s">
        <v>50</v>
      </c>
      <c r="D74" s="17"/>
      <c r="E74" s="93">
        <f>VLOOKUP(A74,'Men R12 temp'!A:I,8,0)</f>
        <v>0.10756824330733521</v>
      </c>
      <c r="F74" s="53">
        <f>VLOOKUP(A74,'Men R12 temp'!A:I,7,0)</f>
        <v>1.5370149542192957E-2</v>
      </c>
      <c r="G74" s="93">
        <f>VLOOKUP(A74,'Men YTD temp'!A:I,8,0)</f>
        <v>9.7336132967519667E-2</v>
      </c>
      <c r="H74" s="53">
        <f>VLOOKUP(A74,'Men YTD temp'!A:I,7,0)</f>
        <v>2.3184794080043744E-2</v>
      </c>
    </row>
    <row r="75" spans="1:8" x14ac:dyDescent="0.3">
      <c r="A75" s="108">
        <v>29</v>
      </c>
      <c r="B75" s="142"/>
      <c r="C75" s="16" t="s">
        <v>51</v>
      </c>
      <c r="D75" s="17"/>
      <c r="E75" s="93">
        <f>VLOOKUP(A75,'Men R12 temp'!A:I,8,0)</f>
        <v>0.10122097408122555</v>
      </c>
      <c r="F75" s="53">
        <f>VLOOKUP(A75,'Men R12 temp'!A:I,7,0)</f>
        <v>-8.6333174670398388E-3</v>
      </c>
      <c r="G75" s="93">
        <f>VLOOKUP(A75,'Men YTD temp'!A:I,8,0)</f>
        <v>9.1077152675560602E-2</v>
      </c>
      <c r="H75" s="53">
        <f>VLOOKUP(A75,'Men YTD temp'!A:I,7,0)</f>
        <v>-1.7015825497434703E-2</v>
      </c>
    </row>
    <row r="76" spans="1:8" x14ac:dyDescent="0.3">
      <c r="A76" s="108">
        <v>30</v>
      </c>
      <c r="B76" s="142"/>
      <c r="C76" s="16" t="s">
        <v>52</v>
      </c>
      <c r="D76" s="17"/>
      <c r="E76" s="93">
        <f>VLOOKUP(A76,'Men R12 temp'!A:I,8,0)</f>
        <v>5.7435879596248712E-2</v>
      </c>
      <c r="F76" s="53">
        <f>VLOOKUP(A76,'Men R12 temp'!A:I,7,0)</f>
        <v>3.1546635864959011E-2</v>
      </c>
      <c r="G76" s="93">
        <f>VLOOKUP(A76,'Men YTD temp'!A:I,8,0)</f>
        <v>6.7145542486373347E-2</v>
      </c>
      <c r="H76" s="53">
        <f>VLOOKUP(A76,'Men YTD temp'!A:I,7,0)</f>
        <v>4.1051506479521105E-2</v>
      </c>
    </row>
    <row r="77" spans="1:8" x14ac:dyDescent="0.3">
      <c r="A77" s="108">
        <v>31</v>
      </c>
      <c r="B77" s="142"/>
      <c r="C77" s="16" t="s">
        <v>53</v>
      </c>
      <c r="D77" s="17"/>
      <c r="E77" s="93">
        <f>VLOOKUP(A77,'Men R12 temp'!A:I,8,0)</f>
        <v>1.6204012231381758E-2</v>
      </c>
      <c r="F77" s="53">
        <f>VLOOKUP(A77,'Men R12 temp'!A:I,7,0)</f>
        <v>6.3999934656302042E-3</v>
      </c>
      <c r="G77" s="93">
        <f>VLOOKUP(A77,'Men YTD temp'!A:I,8,0)</f>
        <v>1.9897695929324097E-2</v>
      </c>
      <c r="H77" s="53">
        <f>VLOOKUP(A77,'Men YTD temp'!A:I,7,0)</f>
        <v>9.9567348656416071E-3</v>
      </c>
    </row>
    <row r="78" spans="1:8" x14ac:dyDescent="0.3">
      <c r="A78" s="108">
        <v>32</v>
      </c>
      <c r="B78" s="142"/>
      <c r="C78" s="16" t="s">
        <v>54</v>
      </c>
      <c r="D78" s="17"/>
      <c r="E78" s="93">
        <f>VLOOKUP(A78,'Men R12 temp'!A:I,8,0)</f>
        <v>6.9661598303188037E-3</v>
      </c>
      <c r="F78" s="53">
        <f>VLOOKUP(A78,'Men R12 temp'!A:I,7,0)</f>
        <v>2.0537199810627951E-3</v>
      </c>
      <c r="G78" s="93">
        <f>VLOOKUP(A78,'Men YTD temp'!A:I,8,0)</f>
        <v>7.6523415631664414E-3</v>
      </c>
      <c r="H78" s="53">
        <f>VLOOKUP(A78,'Men YTD temp'!A:I,7,0)</f>
        <v>3.1663297169374546E-3</v>
      </c>
    </row>
    <row r="79" spans="1:8" x14ac:dyDescent="0.3">
      <c r="A79" s="108">
        <v>33</v>
      </c>
      <c r="B79" s="142"/>
      <c r="C79" s="16" t="s">
        <v>55</v>
      </c>
      <c r="D79" s="17"/>
      <c r="E79" s="93">
        <f>VLOOKUP(A79,'Men R12 temp'!A:I,8,0)</f>
        <v>3.6631851710575204E-3</v>
      </c>
      <c r="F79" s="53">
        <f>VLOOKUP(A79,'Men R12 temp'!A:I,7,0)</f>
        <v>6.9122515630202488E-4</v>
      </c>
      <c r="G79" s="93">
        <f>VLOOKUP(A79,'Men YTD temp'!A:I,8,0)</f>
        <v>3.3151254792534242E-3</v>
      </c>
      <c r="H79" s="53">
        <f>VLOOKUP(A79,'Men YTD temp'!A:I,7,0)</f>
        <v>6.863294019567286E-4</v>
      </c>
    </row>
    <row r="80" spans="1:8" x14ac:dyDescent="0.3">
      <c r="A80" s="108">
        <v>34</v>
      </c>
      <c r="B80" s="142"/>
      <c r="C80" s="16" t="s">
        <v>56</v>
      </c>
      <c r="D80" s="17"/>
      <c r="E80" s="93">
        <f>VLOOKUP(A80,'Men R12 temp'!A:I,8,0)</f>
        <v>1.8514132650099681E-3</v>
      </c>
      <c r="F80" s="53">
        <f>VLOOKUP(A80,'Men R12 temp'!A:I,7,0)</f>
        <v>2.1331368359181284E-4</v>
      </c>
      <c r="G80" s="93">
        <f>VLOOKUP(A80,'Men YTD temp'!A:I,8,0)</f>
        <v>1.7942312723913485E-3</v>
      </c>
      <c r="H80" s="53">
        <f>VLOOKUP(A80,'Men YTD temp'!A:I,7,0)</f>
        <v>4.6848999311641191E-5</v>
      </c>
    </row>
    <row r="81" spans="1:8" x14ac:dyDescent="0.3">
      <c r="A81" s="108">
        <v>35</v>
      </c>
      <c r="B81" s="142"/>
      <c r="C81" s="16" t="s">
        <v>57</v>
      </c>
      <c r="D81" s="17"/>
      <c r="E81" s="93">
        <f>VLOOKUP(A81,'Men R12 temp'!A:I,8,0)</f>
        <v>6.7875714631564915E-4</v>
      </c>
      <c r="F81" s="53">
        <f>VLOOKUP(A81,'Men R12 temp'!A:I,7,0)</f>
        <v>8.0399500701174844E-5</v>
      </c>
      <c r="G81" s="93">
        <f>VLOOKUP(A81,'Men YTD temp'!A:I,8,0)</f>
        <v>6.8663147878275839E-4</v>
      </c>
      <c r="H81" s="53">
        <f>VLOOKUP(A81,'Men YTD temp'!A:I,7,0)</f>
        <v>1.8002447916271361E-4</v>
      </c>
    </row>
    <row r="82" spans="1:8" x14ac:dyDescent="0.3">
      <c r="A82" s="108">
        <v>36</v>
      </c>
      <c r="B82" s="142"/>
      <c r="C82" s="16" t="s">
        <v>58</v>
      </c>
      <c r="D82" s="17"/>
      <c r="E82" s="93">
        <f>VLOOKUP(A82,'Men R12 temp'!A:I,8,0)</f>
        <v>4.0227889273594344E-4</v>
      </c>
      <c r="F82" s="53">
        <f>VLOOKUP(A82,'Men R12 temp'!A:I,7,0)</f>
        <v>8.8125637996690621E-5</v>
      </c>
      <c r="G82" s="93">
        <f>VLOOKUP(A82,'Men YTD temp'!A:I,8,0)</f>
        <v>4.1767949986625484E-4</v>
      </c>
      <c r="H82" s="53">
        <f>VLOOKUP(A82,'Men YTD temp'!A:I,7,0)</f>
        <v>1.0980248180447966E-4</v>
      </c>
    </row>
    <row r="83" spans="1:8" x14ac:dyDescent="0.3">
      <c r="A83" s="108">
        <v>37</v>
      </c>
      <c r="B83" s="142"/>
      <c r="C83" s="16" t="s">
        <v>59</v>
      </c>
      <c r="D83" s="17"/>
      <c r="E83" s="93">
        <f>VLOOKUP(A83,'Men R12 temp'!A:I,8,0)</f>
        <v>2.3339861348279473E-4</v>
      </c>
      <c r="F83" s="53">
        <f>VLOOKUP(A83,'Men R12 temp'!A:I,7,0)</f>
        <v>3.6562287535057768E-5</v>
      </c>
      <c r="G83" s="93">
        <f>VLOOKUP(A83,'Men YTD temp'!A:I,8,0)</f>
        <v>2.2071602617604368E-4</v>
      </c>
      <c r="H83" s="53">
        <f>VLOOKUP(A83,'Men YTD temp'!A:I,7,0)</f>
        <v>3.4685542575729148E-5</v>
      </c>
    </row>
    <row r="84" spans="1:8" x14ac:dyDescent="0.3">
      <c r="A84" s="108">
        <v>38</v>
      </c>
      <c r="B84" s="142"/>
      <c r="C84" s="16" t="s">
        <v>60</v>
      </c>
      <c r="D84" s="17"/>
      <c r="E84" s="93">
        <f>VLOOKUP(A84,'Men R12 temp'!A:I,8,0)</f>
        <v>1.4885734794049994E-4</v>
      </c>
      <c r="F84" s="53">
        <f>VLOOKUP(A84,'Men R12 temp'!A:I,7,0)</f>
        <v>3.0301155816679363E-5</v>
      </c>
      <c r="G84" s="93">
        <f>VLOOKUP(A84,'Men YTD temp'!A:I,8,0)</f>
        <v>1.3666853276463634E-4</v>
      </c>
      <c r="H84" s="53">
        <f>VLOOKUP(A84,'Men YTD temp'!A:I,7,0)</f>
        <v>2.9237644633827388E-5</v>
      </c>
    </row>
    <row r="85" spans="1:8" x14ac:dyDescent="0.3">
      <c r="A85" s="108">
        <v>39</v>
      </c>
      <c r="B85" s="142"/>
      <c r="C85" s="16" t="s">
        <v>61</v>
      </c>
      <c r="D85" s="17"/>
      <c r="E85" s="93">
        <f>VLOOKUP(A85,'Men R12 temp'!A:I,8,0)</f>
        <v>1.1366552926978391E-4</v>
      </c>
      <c r="F85" s="53">
        <f>VLOOKUP(A85,'Men R12 temp'!A:I,7,0)</f>
        <v>1.6589901572578908E-5</v>
      </c>
      <c r="G85" s="93">
        <f>VLOOKUP(A85,'Men YTD temp'!A:I,8,0)</f>
        <v>9.1721394983753249E-5</v>
      </c>
      <c r="H85" s="53">
        <f>VLOOKUP(A85,'Men YTD temp'!A:I,7,0)</f>
        <v>1.483794788694429E-5</v>
      </c>
    </row>
    <row r="86" spans="1:8" ht="13.15" thickBot="1" x14ac:dyDescent="0.35">
      <c r="A86" s="108">
        <v>40</v>
      </c>
      <c r="B86" s="143"/>
      <c r="C86" s="18" t="s">
        <v>62</v>
      </c>
      <c r="D86" s="19"/>
      <c r="E86" s="93">
        <f>VLOOKUP(A86,'Men R12 temp'!A:I,8,0)</f>
        <v>2.9164714093777298E-4</v>
      </c>
      <c r="F86" s="55">
        <f>VLOOKUP(A86,'Men R12 temp'!A:I,7,0)</f>
        <v>7.8287303892639424E-5</v>
      </c>
      <c r="G86" s="93">
        <f>VLOOKUP(A86,'Men YTD temp'!A:I,8,0)</f>
        <v>2.3058247105477411E-4</v>
      </c>
      <c r="H86" s="55">
        <f>VLOOKUP(A86,'Men YTD temp'!A:I,7,0)</f>
        <v>5.1416580945246076E-5</v>
      </c>
    </row>
    <row r="87" spans="1:8" ht="13.5" thickBot="1" x14ac:dyDescent="0.35">
      <c r="B87" s="26"/>
      <c r="C87" s="11"/>
      <c r="D87" s="11"/>
      <c r="E87" s="11"/>
      <c r="F87" s="68"/>
      <c r="G87" s="11"/>
      <c r="H87" s="68"/>
    </row>
    <row r="88" spans="1:8" x14ac:dyDescent="0.3">
      <c r="A88" s="108">
        <v>41</v>
      </c>
      <c r="B88" s="141" t="s">
        <v>105</v>
      </c>
      <c r="C88" s="14" t="s">
        <v>103</v>
      </c>
      <c r="D88" s="15"/>
      <c r="E88" s="92">
        <f>VLOOKUP(A88,'Men R12 temp'!A:I,8,0)</f>
        <v>1</v>
      </c>
      <c r="F88" s="69">
        <f>VLOOKUP(A88,'Men R12 temp'!A:I,7,0)</f>
        <v>0</v>
      </c>
      <c r="G88" s="92">
        <f>VLOOKUP(A88,'Men YTD temp'!A:I,8,0)</f>
        <v>1</v>
      </c>
      <c r="H88" s="69">
        <f>VLOOKUP(A88,'Men YTD temp'!A:I,7,0)</f>
        <v>0</v>
      </c>
    </row>
    <row r="89" spans="1:8" x14ac:dyDescent="0.3">
      <c r="A89" s="108">
        <v>42</v>
      </c>
      <c r="B89" s="142"/>
      <c r="C89" s="16" t="s">
        <v>48</v>
      </c>
      <c r="D89" s="17" t="s">
        <v>27</v>
      </c>
      <c r="E89" s="93">
        <f>VLOOKUP(A89,'Men R12 temp'!A:I,8,0)</f>
        <v>0.36880829615897109</v>
      </c>
      <c r="F89" s="53">
        <f>VLOOKUP(A89,'Men R12 temp'!A:I,7,0)</f>
        <v>-0.10307401541670469</v>
      </c>
      <c r="G89" s="93">
        <f>VLOOKUP(A89,'Men YTD temp'!A:I,8,0)</f>
        <v>0.3037011967547546</v>
      </c>
      <c r="H89" s="53">
        <f>VLOOKUP(A89,'Men YTD temp'!A:I,7,0)</f>
        <v>-0.17030582437588954</v>
      </c>
    </row>
    <row r="90" spans="1:8" x14ac:dyDescent="0.3">
      <c r="A90" s="108">
        <v>43</v>
      </c>
      <c r="B90" s="142"/>
      <c r="C90" s="16" t="s">
        <v>49</v>
      </c>
      <c r="D90" s="17"/>
      <c r="E90" s="93">
        <f>VLOOKUP(A90,'Men R12 temp'!A:I,8,0)</f>
        <v>0.61002470098119255</v>
      </c>
      <c r="F90" s="53">
        <f>VLOOKUP(A90,'Men R12 temp'!A:I,7,0)</f>
        <v>9.1856181506084988E-2</v>
      </c>
      <c r="G90" s="93">
        <f>VLOOKUP(A90,'Men YTD temp'!A:I,8,0)</f>
        <v>0.66901693130646511</v>
      </c>
      <c r="H90" s="53">
        <f>VLOOKUP(A90,'Men YTD temp'!A:I,7,0)</f>
        <v>0.15219715377677323</v>
      </c>
    </row>
    <row r="91" spans="1:8" x14ac:dyDescent="0.3">
      <c r="A91" s="108">
        <v>44</v>
      </c>
      <c r="B91" s="142"/>
      <c r="C91" s="16" t="s">
        <v>50</v>
      </c>
      <c r="D91" s="17"/>
      <c r="E91" s="93">
        <f>VLOOKUP(A91,'Men R12 temp'!A:I,8,0)</f>
        <v>1.5926602798742303E-2</v>
      </c>
      <c r="F91" s="53">
        <f>VLOOKUP(A91,'Men R12 temp'!A:I,7,0)</f>
        <v>8.1044376824733286E-3</v>
      </c>
      <c r="G91" s="93">
        <f>VLOOKUP(A91,'Men YTD temp'!A:I,8,0)</f>
        <v>2.0494307659042407E-2</v>
      </c>
      <c r="H91" s="53">
        <f>VLOOKUP(A91,'Men YTD temp'!A:I,7,0)</f>
        <v>1.3036037654872771E-2</v>
      </c>
    </row>
    <row r="92" spans="1:8" x14ac:dyDescent="0.3">
      <c r="A92" s="108">
        <v>45</v>
      </c>
      <c r="B92" s="142"/>
      <c r="C92" s="16" t="s">
        <v>51</v>
      </c>
      <c r="D92" s="17"/>
      <c r="E92" s="93">
        <f>VLOOKUP(A92,'Men R12 temp'!A:I,8,0)</f>
        <v>2.1330271605458444E-3</v>
      </c>
      <c r="F92" s="53">
        <f>VLOOKUP(A92,'Men R12 temp'!A:I,7,0)</f>
        <v>7.6132672950200643E-4</v>
      </c>
      <c r="G92" s="93">
        <f>VLOOKUP(A92,'Men YTD temp'!A:I,8,0)</f>
        <v>2.2186498199697285E-3</v>
      </c>
      <c r="H92" s="53">
        <f>VLOOKUP(A92,'Men YTD temp'!A:I,7,0)</f>
        <v>1.2367675651376573E-3</v>
      </c>
    </row>
    <row r="93" spans="1:8" x14ac:dyDescent="0.3">
      <c r="A93" s="108">
        <v>46</v>
      </c>
      <c r="B93" s="142"/>
      <c r="C93" s="16" t="s">
        <v>52</v>
      </c>
      <c r="D93" s="17"/>
      <c r="E93" s="93">
        <f>VLOOKUP(A93,'Men R12 temp'!A:I,8,0)</f>
        <v>1.9908253498427879E-3</v>
      </c>
      <c r="F93" s="53">
        <f>VLOOKUP(A93,'Men R12 temp'!A:I,7,0)</f>
        <v>1.5914695281464806E-3</v>
      </c>
      <c r="G93" s="93">
        <f>VLOOKUP(A93,'Men YTD temp'!A:I,8,0)</f>
        <v>3.008338738942005E-3</v>
      </c>
      <c r="H93" s="53">
        <f>VLOOKUP(A93,'Men YTD temp'!A:I,7,0)</f>
        <v>2.6115507044550722E-3</v>
      </c>
    </row>
    <row r="94" spans="1:8" x14ac:dyDescent="0.3">
      <c r="A94" s="108">
        <v>47</v>
      </c>
      <c r="B94" s="142"/>
      <c r="C94" s="16" t="s">
        <v>53</v>
      </c>
      <c r="D94" s="17"/>
      <c r="E94" s="93">
        <f>VLOOKUP(A94,'Men R12 temp'!A:I,8,0)</f>
        <v>7.1627578724502421E-4</v>
      </c>
      <c r="F94" s="53">
        <f>VLOOKUP(A94,'Men R12 temp'!A:I,7,0)</f>
        <v>5.4698364543898093E-4</v>
      </c>
      <c r="G94" s="93">
        <f>VLOOKUP(A94,'Men YTD temp'!A:I,8,0)</f>
        <v>1.0717206757480892E-3</v>
      </c>
      <c r="H94" s="53">
        <f>VLOOKUP(A94,'Men YTD temp'!A:I,7,0)</f>
        <v>9.3049103635443507E-4</v>
      </c>
    </row>
    <row r="95" spans="1:8" x14ac:dyDescent="0.3">
      <c r="A95" s="108">
        <v>48</v>
      </c>
      <c r="B95" s="142"/>
      <c r="C95" s="16" t="s">
        <v>54</v>
      </c>
      <c r="D95" s="17"/>
      <c r="E95" s="93">
        <f>VLOOKUP(A95,'Men R12 temp'!A:I,8,0)</f>
        <v>1.2640160951382781E-4</v>
      </c>
      <c r="F95" s="53">
        <f>VLOOKUP(A95,'Men R12 temp'!A:I,7,0)</f>
        <v>7.8652543876225854E-5</v>
      </c>
      <c r="G95" s="93">
        <f>VLOOKUP(A95,'Men YTD temp'!A:I,8,0)</f>
        <v>1.5981799550629402E-4</v>
      </c>
      <c r="H95" s="53">
        <f>VLOOKUP(A95,'Men YTD temp'!A:I,7,0)</f>
        <v>9.929100719472799E-5</v>
      </c>
    </row>
    <row r="96" spans="1:8" x14ac:dyDescent="0.3">
      <c r="A96" s="108">
        <v>49</v>
      </c>
      <c r="B96" s="142"/>
      <c r="C96" s="16" t="s">
        <v>55</v>
      </c>
      <c r="D96" s="17"/>
      <c r="E96" s="93">
        <f>VLOOKUP(A96,'Men R12 temp'!A:I,8,0)</f>
        <v>1.3693507697331347E-4</v>
      </c>
      <c r="F96" s="53">
        <f>VLOOKUP(A96,'Men R12 temp'!A:I,7,0)</f>
        <v>9.3526835484584415E-5</v>
      </c>
      <c r="G96" s="93">
        <f>VLOOKUP(A96,'Men YTD temp'!A:I,8,0)</f>
        <v>1.7862011262468155E-4</v>
      </c>
      <c r="H96" s="53">
        <f>VLOOKUP(A96,'Men YTD temp'!A:I,7,0)</f>
        <v>1.4499400800714488E-4</v>
      </c>
    </row>
    <row r="97" spans="1:8" x14ac:dyDescent="0.3">
      <c r="A97" s="108">
        <v>50</v>
      </c>
      <c r="B97" s="142"/>
      <c r="C97" s="16" t="s">
        <v>56</v>
      </c>
      <c r="D97" s="17"/>
      <c r="E97" s="93">
        <f>VLOOKUP(A97,'Men R12 temp'!A:I,8,0)</f>
        <v>1.5800201189228476E-5</v>
      </c>
      <c r="F97" s="53">
        <f>VLOOKUP(A97,'Men R12 temp'!A:I,7,0)</f>
        <v>1.1459377040355571E-5</v>
      </c>
      <c r="G97" s="93">
        <f>VLOOKUP(A97,'Men YTD temp'!A:I,8,0)</f>
        <v>0</v>
      </c>
      <c r="H97" s="53">
        <f>VLOOKUP(A97,'Men YTD temp'!A:I,7,0)</f>
        <v>-6.7252209235073374E-6</v>
      </c>
    </row>
    <row r="98" spans="1:8" x14ac:dyDescent="0.3">
      <c r="A98" s="108">
        <v>51</v>
      </c>
      <c r="B98" s="142"/>
      <c r="C98" s="16" t="s">
        <v>57</v>
      </c>
      <c r="D98" s="17"/>
      <c r="E98" s="93">
        <f>VLOOKUP(A98,'Men R12 temp'!A:I,8,0)</f>
        <v>3.1600402378456952E-5</v>
      </c>
      <c r="F98" s="53">
        <f>VLOOKUP(A98,'Men R12 temp'!A:I,7,0)</f>
        <v>1.214633336346616E-6</v>
      </c>
      <c r="G98" s="93">
        <f>VLOOKUP(A98,'Men YTD temp'!A:I,8,0)</f>
        <v>4.7005292795968828E-5</v>
      </c>
      <c r="H98" s="53">
        <f>VLOOKUP(A98,'Men YTD temp'!A:I,7,0)</f>
        <v>6.6539672549248018E-6</v>
      </c>
    </row>
    <row r="99" spans="1:8" x14ac:dyDescent="0.3">
      <c r="A99" s="108">
        <v>52</v>
      </c>
      <c r="B99" s="142"/>
      <c r="C99" s="16" t="s">
        <v>58</v>
      </c>
      <c r="D99" s="17"/>
      <c r="E99" s="93">
        <f>VLOOKUP(A99,'Men R12 temp'!A:I,8,0)</f>
        <v>1.0533467459485651E-5</v>
      </c>
      <c r="F99" s="53">
        <f>VLOOKUP(A99,'Men R12 temp'!A:I,7,0)</f>
        <v>-2.4890049871330644E-6</v>
      </c>
      <c r="G99" s="93">
        <f>VLOOKUP(A99,'Men YTD temp'!A:I,8,0)</f>
        <v>1.8802117118387529E-5</v>
      </c>
      <c r="H99" s="53">
        <f>VLOOKUP(A99,'Men YTD temp'!A:I,7,0)</f>
        <v>5.3516752713728543E-6</v>
      </c>
    </row>
    <row r="100" spans="1:8" x14ac:dyDescent="0.3">
      <c r="A100" s="108">
        <v>53</v>
      </c>
      <c r="B100" s="142"/>
      <c r="C100" s="16" t="s">
        <v>59</v>
      </c>
      <c r="D100" s="17"/>
      <c r="E100" s="93">
        <f>VLOOKUP(A100,'Men R12 temp'!A:I,8,0)</f>
        <v>2.1066934918971303E-5</v>
      </c>
      <c r="F100" s="53">
        <f>VLOOKUP(A100,'Men R12 temp'!A:I,7,0)</f>
        <v>8.0444624723525868E-6</v>
      </c>
      <c r="G100" s="93">
        <f>VLOOKUP(A100,'Men YTD temp'!A:I,8,0)</f>
        <v>2.8203175677581295E-5</v>
      </c>
      <c r="H100" s="53">
        <f>VLOOKUP(A100,'Men YTD temp'!A:I,7,0)</f>
        <v>2.8203175677581295E-5</v>
      </c>
    </row>
    <row r="101" spans="1:8" x14ac:dyDescent="0.3">
      <c r="A101" s="108">
        <v>54</v>
      </c>
      <c r="B101" s="142"/>
      <c r="C101" s="16" t="s">
        <v>60</v>
      </c>
      <c r="D101" s="17"/>
      <c r="E101" s="93">
        <f>VLOOKUP(A101,'Men R12 temp'!A:I,8,0)</f>
        <v>0</v>
      </c>
      <c r="F101" s="53">
        <f>VLOOKUP(A101,'Men R12 temp'!A:I,7,0)</f>
        <v>0</v>
      </c>
      <c r="G101" s="93">
        <f>VLOOKUP(A101,'Men YTD temp'!A:I,8,0)</f>
        <v>0</v>
      </c>
      <c r="H101" s="53">
        <f>VLOOKUP(A101,'Men YTD temp'!A:I,7,0)</f>
        <v>0</v>
      </c>
    </row>
    <row r="102" spans="1:8" x14ac:dyDescent="0.3">
      <c r="A102" s="108">
        <v>55</v>
      </c>
      <c r="B102" s="142"/>
      <c r="C102" s="16" t="s">
        <v>61</v>
      </c>
      <c r="D102" s="17"/>
      <c r="E102" s="93">
        <f>VLOOKUP(A102,'Men R12 temp'!A:I,8,0)</f>
        <v>1.5800201189228476E-5</v>
      </c>
      <c r="F102" s="53">
        <f>VLOOKUP(A102,'Men R12 temp'!A:I,7,0)</f>
        <v>7.1185528914826667E-6</v>
      </c>
      <c r="G102" s="93">
        <f>VLOOKUP(A102,'Men YTD temp'!A:I,8,0)</f>
        <v>9.4010585591937645E-6</v>
      </c>
      <c r="H102" s="53">
        <f>VLOOKUP(A102,'Men YTD temp'!A:I,7,0)</f>
        <v>2.6758376356864271E-6</v>
      </c>
    </row>
    <row r="103" spans="1:8" ht="13.15" thickBot="1" x14ac:dyDescent="0.35">
      <c r="A103" s="108">
        <v>56</v>
      </c>
      <c r="B103" s="143"/>
      <c r="C103" s="18" t="s">
        <v>62</v>
      </c>
      <c r="D103" s="19"/>
      <c r="E103" s="93">
        <f>VLOOKUP(A103,'Men R12 temp'!A:I,8,0)</f>
        <v>4.2133869837942605E-5</v>
      </c>
      <c r="F103" s="55">
        <f>VLOOKUP(A103,'Men R12 temp'!A:I,7,0)</f>
        <v>1.6088924944705174E-5</v>
      </c>
      <c r="G103" s="93">
        <f>VLOOKUP(A103,'Men YTD temp'!A:I,8,0)</f>
        <v>4.7005292795968828E-5</v>
      </c>
      <c r="H103" s="55">
        <f>VLOOKUP(A103,'Men YTD temp'!A:I,7,0)</f>
        <v>1.3379188178432142E-5</v>
      </c>
    </row>
    <row r="104" spans="1:8" ht="13.5" thickBot="1" x14ac:dyDescent="0.35">
      <c r="B104" s="26"/>
      <c r="C104" s="11"/>
      <c r="D104" s="11"/>
      <c r="E104" s="11"/>
      <c r="F104" s="68"/>
      <c r="G104" s="11"/>
      <c r="H104" s="68"/>
    </row>
    <row r="105" spans="1:8" x14ac:dyDescent="0.3">
      <c r="A105" s="108">
        <v>57</v>
      </c>
      <c r="B105" s="141" t="s">
        <v>87</v>
      </c>
      <c r="C105" s="14" t="s">
        <v>102</v>
      </c>
      <c r="D105" s="15"/>
      <c r="E105" s="92">
        <f>VLOOKUP(A105,'Men R12 temp'!A:I,8,0)</f>
        <v>1</v>
      </c>
      <c r="F105" s="69">
        <f>VLOOKUP(A105,'Men R12 temp'!A:I,7,0)</f>
        <v>0</v>
      </c>
      <c r="G105" s="92">
        <f>VLOOKUP(A105,'Men YTD temp'!A:I,8,0)</f>
        <v>1</v>
      </c>
      <c r="H105" s="69">
        <f>VLOOKUP(A105,'Men YTD temp'!A:I,7,0)</f>
        <v>0</v>
      </c>
    </row>
    <row r="106" spans="1:8" x14ac:dyDescent="0.3">
      <c r="A106" s="108">
        <v>58</v>
      </c>
      <c r="B106" s="142"/>
      <c r="C106" s="16" t="s">
        <v>48</v>
      </c>
      <c r="D106" s="17" t="s">
        <v>27</v>
      </c>
      <c r="E106" s="93">
        <f>VLOOKUP(A106,'Men R12 temp'!A:I,8,0)</f>
        <v>0.70570895579133064</v>
      </c>
      <c r="F106" s="53">
        <f>VLOOKUP(A106,'Men R12 temp'!A:I,7,0)</f>
        <v>-8.947480125798779E-2</v>
      </c>
      <c r="G106" s="93">
        <f>VLOOKUP(A106,'Men YTD temp'!A:I,8,0)</f>
        <v>0.63063092549558686</v>
      </c>
      <c r="H106" s="53">
        <f>VLOOKUP(A106,'Men YTD temp'!A:I,7,0)</f>
        <v>-0.17113402028133307</v>
      </c>
    </row>
    <row r="107" spans="1:8" x14ac:dyDescent="0.3">
      <c r="A107" s="108">
        <v>59</v>
      </c>
      <c r="B107" s="142"/>
      <c r="C107" s="16" t="s">
        <v>49</v>
      </c>
      <c r="D107" s="17"/>
      <c r="E107" s="93">
        <f>VLOOKUP(A107,'Men R12 temp'!A:I,8,0)</f>
        <v>0.27100811582154316</v>
      </c>
      <c r="F107" s="53">
        <f>VLOOKUP(A107,'Men R12 temp'!A:I,7,0)</f>
        <v>7.5164358166719625E-2</v>
      </c>
      <c r="G107" s="93">
        <f>VLOOKUP(A107,'Men YTD temp'!A:I,8,0)</f>
        <v>0.34571618717201802</v>
      </c>
      <c r="H107" s="53">
        <f>VLOOKUP(A107,'Men YTD temp'!A:I,7,0)</f>
        <v>0.15619910247127519</v>
      </c>
    </row>
    <row r="108" spans="1:8" x14ac:dyDescent="0.3">
      <c r="A108" s="108">
        <v>60</v>
      </c>
      <c r="B108" s="142"/>
      <c r="C108" s="16" t="s">
        <v>50</v>
      </c>
      <c r="D108" s="17"/>
      <c r="E108" s="93">
        <f>VLOOKUP(A108,'Men R12 temp'!A:I,8,0)</f>
        <v>1.8626849631721152E-2</v>
      </c>
      <c r="F108" s="53">
        <f>VLOOKUP(A108,'Men R12 temp'!A:I,7,0)</f>
        <v>1.1969045358506222E-2</v>
      </c>
      <c r="G108" s="93">
        <f>VLOOKUP(A108,'Men YTD temp'!A:I,8,0)</f>
        <v>1.8476090727588126E-2</v>
      </c>
      <c r="H108" s="53">
        <f>VLOOKUP(A108,'Men YTD temp'!A:I,7,0)</f>
        <v>1.2040636370418273E-2</v>
      </c>
    </row>
    <row r="109" spans="1:8" x14ac:dyDescent="0.3">
      <c r="A109" s="108">
        <v>61</v>
      </c>
      <c r="B109" s="142"/>
      <c r="C109" s="16" t="s">
        <v>51</v>
      </c>
      <c r="D109" s="17"/>
      <c r="E109" s="93">
        <f>VLOOKUP(A109,'Men R12 temp'!A:I,8,0)</f>
        <v>2.7348442989015001E-3</v>
      </c>
      <c r="F109" s="53">
        <f>VLOOKUP(A109,'Men R12 temp'!A:I,7,0)</f>
        <v>1.0146592345115328E-3</v>
      </c>
      <c r="G109" s="93">
        <f>VLOOKUP(A109,'Men YTD temp'!A:I,8,0)</f>
        <v>3.0111609334598894E-3</v>
      </c>
      <c r="H109" s="53">
        <f>VLOOKUP(A109,'Men YTD temp'!A:I,7,0)</f>
        <v>1.3350389459421939E-3</v>
      </c>
    </row>
    <row r="110" spans="1:8" x14ac:dyDescent="0.3">
      <c r="A110" s="108">
        <v>62</v>
      </c>
      <c r="B110" s="142"/>
      <c r="C110" s="16" t="s">
        <v>52</v>
      </c>
      <c r="D110" s="17"/>
      <c r="E110" s="93">
        <f>VLOOKUP(A110,'Men R12 temp'!A:I,8,0)</f>
        <v>1.1405745454176784E-3</v>
      </c>
      <c r="F110" s="53">
        <f>VLOOKUP(A110,'Men R12 temp'!A:I,7,0)</f>
        <v>7.8828064423061301E-4</v>
      </c>
      <c r="G110" s="93">
        <f>VLOOKUP(A110,'Men YTD temp'!A:I,8,0)</f>
        <v>1.2546503889416206E-3</v>
      </c>
      <c r="H110" s="53">
        <f>VLOOKUP(A110,'Men YTD temp'!A:I,7,0)</f>
        <v>9.3010192766430889E-4</v>
      </c>
    </row>
    <row r="111" spans="1:8" x14ac:dyDescent="0.3">
      <c r="A111" s="108">
        <v>63</v>
      </c>
      <c r="B111" s="142"/>
      <c r="C111" s="16" t="s">
        <v>53</v>
      </c>
      <c r="D111" s="17"/>
      <c r="E111" s="93">
        <f>VLOOKUP(A111,'Men R12 temp'!A:I,8,0)</f>
        <v>4.2327988685500511E-4</v>
      </c>
      <c r="F111" s="53">
        <f>VLOOKUP(A111,'Men R12 temp'!A:I,7,0)</f>
        <v>2.7052745313717601E-4</v>
      </c>
      <c r="G111" s="93">
        <f>VLOOKUP(A111,'Men YTD temp'!A:I,8,0)</f>
        <v>5.7277517756030509E-4</v>
      </c>
      <c r="H111" s="53">
        <f>VLOOKUP(A111,'Men YTD temp'!A:I,7,0)</f>
        <v>3.8274351273345807E-4</v>
      </c>
    </row>
    <row r="112" spans="1:8" x14ac:dyDescent="0.3">
      <c r="A112" s="108">
        <v>64</v>
      </c>
      <c r="B112" s="142"/>
      <c r="C112" s="16" t="s">
        <v>54</v>
      </c>
      <c r="D112" s="17"/>
      <c r="E112" s="93">
        <f>VLOOKUP(A112,'Men R12 temp'!A:I,8,0)</f>
        <v>1.8502653736775671E-4</v>
      </c>
      <c r="F112" s="53">
        <f>VLOOKUP(A112,'Men R12 temp'!A:I,7,0)</f>
        <v>1.4511824387390947E-4</v>
      </c>
      <c r="G112" s="93">
        <f>VLOOKUP(A112,'Men YTD temp'!A:I,8,0)</f>
        <v>2.4002007440622307E-4</v>
      </c>
      <c r="H112" s="53">
        <f>VLOOKUP(A112,'Men YTD temp'!A:I,7,0)</f>
        <v>2.0372189123705006E-4</v>
      </c>
    </row>
    <row r="113" spans="1:8" x14ac:dyDescent="0.3">
      <c r="A113" s="108">
        <v>65</v>
      </c>
      <c r="B113" s="142"/>
      <c r="C113" s="16" t="s">
        <v>55</v>
      </c>
      <c r="D113" s="17"/>
      <c r="E113" s="93">
        <f>VLOOKUP(A113,'Men R12 temp'!A:I,8,0)</f>
        <v>6.0830642422276182E-5</v>
      </c>
      <c r="F113" s="53">
        <f>VLOOKUP(A113,'Men R12 temp'!A:I,7,0)</f>
        <v>4.5693013855644467E-5</v>
      </c>
      <c r="G113" s="93">
        <f>VLOOKUP(A113,'Men YTD temp'!A:I,8,0)</f>
        <v>3.8185011837353669E-5</v>
      </c>
      <c r="H113" s="53">
        <f>VLOOKUP(A113,'Men YTD temp'!A:I,7,0)</f>
        <v>2.1103513875389894E-5</v>
      </c>
    </row>
    <row r="114" spans="1:8" x14ac:dyDescent="0.3">
      <c r="A114" s="108">
        <v>66</v>
      </c>
      <c r="B114" s="142"/>
      <c r="C114" s="16" t="s">
        <v>56</v>
      </c>
      <c r="D114" s="17"/>
      <c r="E114" s="93">
        <f>VLOOKUP(A114,'Men R12 temp'!A:I,8,0)</f>
        <v>4.8157591917635308E-5</v>
      </c>
      <c r="F114" s="53">
        <f>VLOOKUP(A114,'Men R12 temp'!A:I,7,0)</f>
        <v>3.439611140251557E-5</v>
      </c>
      <c r="G114" s="93">
        <f>VLOOKUP(A114,'Men YTD temp'!A:I,8,0)</f>
        <v>2.727500845525262E-5</v>
      </c>
      <c r="H114" s="53">
        <f>VLOOKUP(A114,'Men YTD temp'!A:I,7,0)</f>
        <v>8.0583232480433732E-6</v>
      </c>
    </row>
    <row r="115" spans="1:8" x14ac:dyDescent="0.3">
      <c r="A115" s="108">
        <v>67</v>
      </c>
      <c r="B115" s="142"/>
      <c r="C115" s="16" t="s">
        <v>57</v>
      </c>
      <c r="D115" s="17"/>
      <c r="E115" s="93">
        <f>VLOOKUP(A115,'Men R12 temp'!A:I,8,0)</f>
        <v>3.2949931312066263E-5</v>
      </c>
      <c r="F115" s="53">
        <f>VLOOKUP(A115,'Men R12 temp'!A:I,7,0)</f>
        <v>2.6069191054506394E-5</v>
      </c>
      <c r="G115" s="93">
        <f>VLOOKUP(A115,'Men YTD temp'!A:I,8,0)</f>
        <v>2.1820006764202098E-5</v>
      </c>
      <c r="H115" s="53">
        <f>VLOOKUP(A115,'Men YTD temp'!A:I,7,0)</f>
        <v>1.5414445028465683E-5</v>
      </c>
    </row>
    <row r="116" spans="1:8" x14ac:dyDescent="0.3">
      <c r="A116" s="108">
        <v>68</v>
      </c>
      <c r="B116" s="142"/>
      <c r="C116" s="16" t="s">
        <v>58</v>
      </c>
      <c r="D116" s="17"/>
      <c r="E116" s="93">
        <f>VLOOKUP(A116,'Men R12 temp'!A:I,8,0)</f>
        <v>2.5346101009281741E-6</v>
      </c>
      <c r="F116" s="53">
        <f>VLOOKUP(A116,'Men R12 temp'!A:I,7,0)</f>
        <v>-1.5938340536077479E-6</v>
      </c>
      <c r="G116" s="93">
        <f>VLOOKUP(A116,'Men YTD temp'!A:I,8,0)</f>
        <v>0</v>
      </c>
      <c r="H116" s="53">
        <f>VLOOKUP(A116,'Men YTD temp'!A:I,7,0)</f>
        <v>-2.135187245245472E-6</v>
      </c>
    </row>
    <row r="117" spans="1:8" x14ac:dyDescent="0.3">
      <c r="A117" s="108">
        <v>69</v>
      </c>
      <c r="B117" s="142"/>
      <c r="C117" s="16" t="s">
        <v>59</v>
      </c>
      <c r="D117" s="17"/>
      <c r="E117" s="93">
        <f>VLOOKUP(A117,'Men R12 temp'!A:I,8,0)</f>
        <v>1.0138440403712696E-5</v>
      </c>
      <c r="F117" s="53">
        <f>VLOOKUP(A117,'Men R12 temp'!A:I,7,0)</f>
        <v>7.3861443006887484E-6</v>
      </c>
      <c r="G117" s="93">
        <f>VLOOKUP(A117,'Men YTD temp'!A:I,8,0)</f>
        <v>0</v>
      </c>
      <c r="H117" s="53">
        <f>VLOOKUP(A117,'Men YTD temp'!A:I,7,0)</f>
        <v>-4.2703744904909439E-6</v>
      </c>
    </row>
    <row r="118" spans="1:8" x14ac:dyDescent="0.3">
      <c r="A118" s="108">
        <v>70</v>
      </c>
      <c r="B118" s="142"/>
      <c r="C118" s="16" t="s">
        <v>60</v>
      </c>
      <c r="D118" s="17"/>
      <c r="E118" s="93">
        <f>VLOOKUP(A118,'Men R12 temp'!A:I,8,0)</f>
        <v>2.5346101009281741E-6</v>
      </c>
      <c r="F118" s="53">
        <f>VLOOKUP(A118,'Men R12 temp'!A:I,7,0)</f>
        <v>1.1584620494162003E-6</v>
      </c>
      <c r="G118" s="93">
        <f>VLOOKUP(A118,'Men YTD temp'!A:I,8,0)</f>
        <v>5.4550016910505244E-6</v>
      </c>
      <c r="H118" s="53">
        <f>VLOOKUP(A118,'Men YTD temp'!A:I,7,0)</f>
        <v>5.4550016910505244E-6</v>
      </c>
    </row>
    <row r="119" spans="1:8" x14ac:dyDescent="0.3">
      <c r="A119" s="108">
        <v>71</v>
      </c>
      <c r="B119" s="142"/>
      <c r="C119" s="16" t="s">
        <v>61</v>
      </c>
      <c r="D119" s="17"/>
      <c r="E119" s="93">
        <f>VLOOKUP(A119,'Men R12 temp'!A:I,8,0)</f>
        <v>2.5346101009281741E-6</v>
      </c>
      <c r="F119" s="53">
        <f>VLOOKUP(A119,'Men R12 temp'!A:I,7,0)</f>
        <v>-2.1768600209577347E-7</v>
      </c>
      <c r="G119" s="93">
        <f>VLOOKUP(A119,'Men YTD temp'!A:I,8,0)</f>
        <v>0</v>
      </c>
      <c r="H119" s="53">
        <f>VLOOKUP(A119,'Men YTD temp'!A:I,7,0)</f>
        <v>-2.135187245245472E-6</v>
      </c>
    </row>
    <row r="120" spans="1:8" ht="13.15" thickBot="1" x14ac:dyDescent="0.35">
      <c r="A120" s="108">
        <v>72</v>
      </c>
      <c r="B120" s="143"/>
      <c r="C120" s="18" t="s">
        <v>62</v>
      </c>
      <c r="D120" s="19"/>
      <c r="E120" s="94">
        <f>VLOOKUP(A120,'Men R12 temp'!A:I,8,0)</f>
        <v>1.2673050504640872E-5</v>
      </c>
      <c r="F120" s="55">
        <f>VLOOKUP(A120,'Men R12 temp'!A:I,7,0)</f>
        <v>9.9207544016169238E-6</v>
      </c>
      <c r="G120" s="94">
        <f>VLOOKUP(A120,'Men YTD temp'!A:I,8,0)</f>
        <v>5.4550016910505244E-6</v>
      </c>
      <c r="H120" s="55">
        <f>VLOOKUP(A120,'Men YTD temp'!A:I,7,0)</f>
        <v>1.1846272005595805E-6</v>
      </c>
    </row>
    <row r="121" spans="1:8" ht="13.5" thickBot="1" x14ac:dyDescent="0.35">
      <c r="B121" s="26"/>
      <c r="C121" s="11"/>
      <c r="D121" s="11"/>
      <c r="E121" s="11"/>
      <c r="F121" s="68"/>
      <c r="G121" s="11"/>
      <c r="H121" s="68"/>
    </row>
    <row r="122" spans="1:8" x14ac:dyDescent="0.3">
      <c r="A122" s="108">
        <v>73</v>
      </c>
      <c r="B122" s="141" t="s">
        <v>88</v>
      </c>
      <c r="C122" s="14" t="s">
        <v>100</v>
      </c>
      <c r="D122" s="15"/>
      <c r="E122" s="92">
        <f>VLOOKUP(A122,'Men R12 temp'!A:I,8,0)</f>
        <v>1</v>
      </c>
      <c r="F122" s="69">
        <f>VLOOKUP(A122,'Men R12 temp'!A:I,7,0)</f>
        <v>0</v>
      </c>
      <c r="G122" s="92">
        <f>VLOOKUP(A122,'Men YTD temp'!A:I,8,0)</f>
        <v>1</v>
      </c>
      <c r="H122" s="69">
        <f>VLOOKUP(A122,'Men YTD temp'!A:I,7,0)</f>
        <v>0</v>
      </c>
    </row>
    <row r="123" spans="1:8" x14ac:dyDescent="0.3">
      <c r="A123" s="108">
        <v>74</v>
      </c>
      <c r="B123" s="142"/>
      <c r="C123" s="16" t="s">
        <v>48</v>
      </c>
      <c r="D123" s="17" t="s">
        <v>27</v>
      </c>
      <c r="E123" s="93">
        <f>VLOOKUP(A123,'Men R12 temp'!A:I,8,0)</f>
        <v>8.9397193227788042E-3</v>
      </c>
      <c r="F123" s="53">
        <f>VLOOKUP(A123,'Men R12 temp'!A:I,7,0)</f>
        <v>-1.3956996234049382E-2</v>
      </c>
      <c r="G123" s="93">
        <f>VLOOKUP(A123,'Men YTD temp'!A:I,8,0)</f>
        <v>4.097944254411217E-3</v>
      </c>
      <c r="H123" s="53">
        <f>VLOOKUP(A123,'Men YTD temp'!A:I,7,0)</f>
        <v>-2.1859007024654181E-2</v>
      </c>
    </row>
    <row r="124" spans="1:8" x14ac:dyDescent="0.3">
      <c r="A124" s="108">
        <v>75</v>
      </c>
      <c r="B124" s="142"/>
      <c r="C124" s="16" t="s">
        <v>49</v>
      </c>
      <c r="D124" s="17"/>
      <c r="E124" s="93">
        <f>VLOOKUP(A124,'Men R12 temp'!A:I,8,0)</f>
        <v>0.24946311741497279</v>
      </c>
      <c r="F124" s="53">
        <f>VLOOKUP(A124,'Men R12 temp'!A:I,7,0)</f>
        <v>-6.3370284852427738E-2</v>
      </c>
      <c r="G124" s="93">
        <f>VLOOKUP(A124,'Men YTD temp'!A:I,8,0)</f>
        <v>0.22643682053713551</v>
      </c>
      <c r="H124" s="53">
        <f>VLOOKUP(A124,'Men YTD temp'!A:I,7,0)</f>
        <v>-7.5899680721269486E-2</v>
      </c>
    </row>
    <row r="125" spans="1:8" x14ac:dyDescent="0.3">
      <c r="A125" s="108">
        <v>76</v>
      </c>
      <c r="B125" s="142"/>
      <c r="C125" s="16" t="s">
        <v>50</v>
      </c>
      <c r="D125" s="17"/>
      <c r="E125" s="93">
        <f>VLOOKUP(A125,'Men R12 temp'!A:I,8,0)</f>
        <v>0.22813764171203116</v>
      </c>
      <c r="F125" s="53">
        <f>VLOOKUP(A125,'Men R12 temp'!A:I,7,0)</f>
        <v>1.6096915990853333E-3</v>
      </c>
      <c r="G125" s="93">
        <f>VLOOKUP(A125,'Men YTD temp'!A:I,8,0)</f>
        <v>0.23046703017577133</v>
      </c>
      <c r="H125" s="53">
        <f>VLOOKUP(A125,'Men YTD temp'!A:I,7,0)</f>
        <v>-3.5023924604932755E-3</v>
      </c>
    </row>
    <row r="126" spans="1:8" x14ac:dyDescent="0.3">
      <c r="A126" s="108">
        <v>77</v>
      </c>
      <c r="B126" s="142"/>
      <c r="C126" s="16" t="s">
        <v>51</v>
      </c>
      <c r="D126" s="17"/>
      <c r="E126" s="93">
        <f>VLOOKUP(A126,'Men R12 temp'!A:I,8,0)</f>
        <v>0.14558258003296209</v>
      </c>
      <c r="F126" s="53">
        <f>VLOOKUP(A126,'Men R12 temp'!A:I,7,0)</f>
        <v>1.473511521584947E-2</v>
      </c>
      <c r="G126" s="93">
        <f>VLOOKUP(A126,'Men YTD temp'!A:I,8,0)</f>
        <v>0.12977952382565111</v>
      </c>
      <c r="H126" s="53">
        <f>VLOOKUP(A126,'Men YTD temp'!A:I,7,0)</f>
        <v>2.6054882897959541E-3</v>
      </c>
    </row>
    <row r="127" spans="1:8" x14ac:dyDescent="0.3">
      <c r="A127" s="108">
        <v>78</v>
      </c>
      <c r="B127" s="142"/>
      <c r="C127" s="16" t="s">
        <v>52</v>
      </c>
      <c r="D127" s="17"/>
      <c r="E127" s="93">
        <f>VLOOKUP(A127,'Men R12 temp'!A:I,8,0)</f>
        <v>0.18104180192778305</v>
      </c>
      <c r="F127" s="53">
        <f>VLOOKUP(A127,'Men R12 temp'!A:I,7,0)</f>
        <v>1.5525803921568382E-2</v>
      </c>
      <c r="G127" s="93">
        <f>VLOOKUP(A127,'Men YTD temp'!A:I,8,0)</f>
        <v>0.18759101838994818</v>
      </c>
      <c r="H127" s="53">
        <f>VLOOKUP(A127,'Men YTD temp'!A:I,7,0)</f>
        <v>8.9726344073780273E-3</v>
      </c>
    </row>
    <row r="128" spans="1:8" x14ac:dyDescent="0.3">
      <c r="A128" s="108">
        <v>79</v>
      </c>
      <c r="B128" s="142"/>
      <c r="C128" s="16" t="s">
        <v>53</v>
      </c>
      <c r="D128" s="17"/>
      <c r="E128" s="93">
        <f>VLOOKUP(A128,'Men R12 temp'!A:I,8,0)</f>
        <v>9.9568829179776594E-2</v>
      </c>
      <c r="F128" s="53">
        <f>VLOOKUP(A128,'Men R12 temp'!A:I,7,0)</f>
        <v>2.7007769504084872E-2</v>
      </c>
      <c r="G128" s="93">
        <f>VLOOKUP(A128,'Men YTD temp'!A:I,8,0)</f>
        <v>0.13066007383073119</v>
      </c>
      <c r="H128" s="53">
        <f>VLOOKUP(A128,'Men YTD temp'!A:I,7,0)</f>
        <v>5.7916750890195531E-2</v>
      </c>
    </row>
    <row r="129" spans="1:8" x14ac:dyDescent="0.3">
      <c r="A129" s="108">
        <v>80</v>
      </c>
      <c r="B129" s="142"/>
      <c r="C129" s="16" t="s">
        <v>54</v>
      </c>
      <c r="D129" s="17"/>
      <c r="E129" s="93">
        <f>VLOOKUP(A129,'Men R12 temp'!A:I,8,0)</f>
        <v>4.1169321946428271E-2</v>
      </c>
      <c r="F129" s="53">
        <f>VLOOKUP(A129,'Men R12 temp'!A:I,7,0)</f>
        <v>1.1156489604684981E-2</v>
      </c>
      <c r="G129" s="93">
        <f>VLOOKUP(A129,'Men YTD temp'!A:I,8,0)</f>
        <v>4.5043519490635689E-2</v>
      </c>
      <c r="H129" s="53">
        <f>VLOOKUP(A129,'Men YTD temp'!A:I,7,0)</f>
        <v>1.861701410015449E-2</v>
      </c>
    </row>
    <row r="130" spans="1:8" x14ac:dyDescent="0.3">
      <c r="A130" s="108">
        <v>81</v>
      </c>
      <c r="B130" s="142"/>
      <c r="C130" s="16" t="s">
        <v>55</v>
      </c>
      <c r="D130" s="17"/>
      <c r="E130" s="93">
        <f>VLOOKUP(A130,'Men R12 temp'!A:I,8,0)</f>
        <v>2.0126854117764572E-2</v>
      </c>
      <c r="F130" s="53">
        <f>VLOOKUP(A130,'Men R12 temp'!A:I,7,0)</f>
        <v>3.6250989503608423E-3</v>
      </c>
      <c r="G130" s="93">
        <f>VLOOKUP(A130,'Men YTD temp'!A:I,8,0)</f>
        <v>1.8728621261895891E-2</v>
      </c>
      <c r="H130" s="53">
        <f>VLOOKUP(A130,'Men YTD temp'!A:I,7,0)</f>
        <v>6.0130959247560387E-3</v>
      </c>
    </row>
    <row r="131" spans="1:8" x14ac:dyDescent="0.3">
      <c r="A131" s="108">
        <v>82</v>
      </c>
      <c r="B131" s="142"/>
      <c r="C131" s="16" t="s">
        <v>56</v>
      </c>
      <c r="D131" s="17"/>
      <c r="E131" s="93">
        <f>VLOOKUP(A131,'Men R12 temp'!A:I,8,0)</f>
        <v>9.3725548952038485E-3</v>
      </c>
      <c r="F131" s="53">
        <f>VLOOKUP(A131,'Men R12 temp'!A:I,7,0)</f>
        <v>6.9746766709571743E-4</v>
      </c>
      <c r="G131" s="93">
        <f>VLOOKUP(A131,'Men YTD temp'!A:I,8,0)</f>
        <v>9.7199173637687545E-3</v>
      </c>
      <c r="H131" s="53">
        <f>VLOOKUP(A131,'Men YTD temp'!A:I,7,0)</f>
        <v>2.6390413636184972E-3</v>
      </c>
    </row>
    <row r="132" spans="1:8" x14ac:dyDescent="0.3">
      <c r="A132" s="108">
        <v>83</v>
      </c>
      <c r="B132" s="142"/>
      <c r="C132" s="16" t="s">
        <v>57</v>
      </c>
      <c r="D132" s="17"/>
      <c r="E132" s="93">
        <f>VLOOKUP(A132,'Men R12 temp'!A:I,8,0)</f>
        <v>5.4770347433784478E-3</v>
      </c>
      <c r="F132" s="53">
        <f>VLOOKUP(A132,'Men R12 temp'!A:I,7,0)</f>
        <v>5.6680810937592349E-4</v>
      </c>
      <c r="G132" s="93">
        <f>VLOOKUP(A132,'Men YTD temp'!A:I,8,0)</f>
        <v>5.2833000304805767E-3</v>
      </c>
      <c r="H132" s="53">
        <f>VLOOKUP(A132,'Men YTD temp'!A:I,7,0)</f>
        <v>5.8775891632258104E-4</v>
      </c>
    </row>
    <row r="133" spans="1:8" x14ac:dyDescent="0.3">
      <c r="A133" s="108">
        <v>84</v>
      </c>
      <c r="B133" s="142"/>
      <c r="C133" s="16" t="s">
        <v>58</v>
      </c>
      <c r="D133" s="17"/>
      <c r="E133" s="93">
        <f>VLOOKUP(A133,'Men R12 temp'!A:I,8,0)</f>
        <v>3.7623399756946179E-3</v>
      </c>
      <c r="F133" s="53">
        <f>VLOOKUP(A133,'Men R12 temp'!A:I,7,0)</f>
        <v>2.626104093429271E-4</v>
      </c>
      <c r="G133" s="93">
        <f>VLOOKUP(A133,'Men YTD temp'!A:I,8,0)</f>
        <v>4.2334134859620008E-3</v>
      </c>
      <c r="H133" s="53">
        <f>VLOOKUP(A133,'Men YTD temp'!A:I,7,0)</f>
        <v>8.3384171931161211E-4</v>
      </c>
    </row>
    <row r="134" spans="1:8" x14ac:dyDescent="0.3">
      <c r="A134" s="108">
        <v>85</v>
      </c>
      <c r="B134" s="142"/>
      <c r="C134" s="16" t="s">
        <v>59</v>
      </c>
      <c r="D134" s="17"/>
      <c r="E134" s="93">
        <f>VLOOKUP(A134,'Men R12 temp'!A:I,8,0)</f>
        <v>2.1808253841415705E-3</v>
      </c>
      <c r="F134" s="53">
        <f>VLOOKUP(A134,'Men R12 temp'!A:I,7,0)</f>
        <v>5.5822349428760461E-4</v>
      </c>
      <c r="G134" s="93">
        <f>VLOOKUP(A134,'Men YTD temp'!A:I,8,0)</f>
        <v>2.3029769363633284E-3</v>
      </c>
      <c r="H134" s="53">
        <f>VLOOKUP(A134,'Men YTD temp'!A:I,7,0)</f>
        <v>5.1867131298329017E-4</v>
      </c>
    </row>
    <row r="135" spans="1:8" x14ac:dyDescent="0.3">
      <c r="A135" s="108">
        <v>86</v>
      </c>
      <c r="B135" s="142"/>
      <c r="C135" s="16" t="s">
        <v>60</v>
      </c>
      <c r="D135" s="17"/>
      <c r="E135" s="93">
        <f>VLOOKUP(A135,'Men R12 temp'!A:I,8,0)</f>
        <v>1.4649819374386122E-3</v>
      </c>
      <c r="F135" s="53">
        <f>VLOOKUP(A135,'Men R12 temp'!A:I,7,0)</f>
        <v>4.6808927308388806E-4</v>
      </c>
      <c r="G135" s="93">
        <f>VLOOKUP(A135,'Men YTD temp'!A:I,8,0)</f>
        <v>1.6256307786094084E-3</v>
      </c>
      <c r="H135" s="53">
        <f>VLOOKUP(A135,'Men YTD temp'!A:I,7,0)</f>
        <v>7.0530472023444123E-4</v>
      </c>
    </row>
    <row r="136" spans="1:8" x14ac:dyDescent="0.3">
      <c r="A136" s="108">
        <v>87</v>
      </c>
      <c r="B136" s="142"/>
      <c r="C136" s="16" t="s">
        <v>61</v>
      </c>
      <c r="D136" s="17"/>
      <c r="E136" s="93">
        <f>VLOOKUP(A136,'Men R12 temp'!A:I,8,0)</f>
        <v>8.4902362283374114E-4</v>
      </c>
      <c r="F136" s="53">
        <f>VLOOKUP(A136,'Men R12 temp'!A:I,7,0)</f>
        <v>1.0665674512277642E-4</v>
      </c>
      <c r="G136" s="93">
        <f>VLOOKUP(A136,'Men YTD temp'!A:I,8,0)</f>
        <v>9.1441731296779214E-4</v>
      </c>
      <c r="H136" s="53">
        <f>VLOOKUP(A136,'Men YTD temp'!A:I,7,0)</f>
        <v>3.5095237926883267E-4</v>
      </c>
    </row>
    <row r="137" spans="1:8" ht="13.15" thickBot="1" x14ac:dyDescent="0.35">
      <c r="A137" s="108">
        <v>88</v>
      </c>
      <c r="B137" s="143"/>
      <c r="C137" s="18" t="s">
        <v>62</v>
      </c>
      <c r="D137" s="19"/>
      <c r="E137" s="94">
        <f>VLOOKUP(A137,'Men R12 temp'!A:I,8,0)</f>
        <v>2.8633737868118329E-3</v>
      </c>
      <c r="F137" s="55">
        <f>VLOOKUP(A137,'Men R12 temp'!A:I,7,0)</f>
        <v>1.0074565925344209E-3</v>
      </c>
      <c r="G137" s="94">
        <f>VLOOKUP(A137,'Men YTD temp'!A:I,8,0)</f>
        <v>3.1157923256680325E-3</v>
      </c>
      <c r="H137" s="55">
        <f>VLOOKUP(A137,'Men YTD temp'!A:I,7,0)</f>
        <v>1.5005261823976821E-3</v>
      </c>
    </row>
    <row r="138" spans="1:8" ht="13.5" thickBot="1" x14ac:dyDescent="0.35">
      <c r="B138" s="26"/>
      <c r="C138" s="11"/>
      <c r="D138" s="11"/>
      <c r="E138" s="11"/>
      <c r="F138" s="68"/>
      <c r="G138" s="11"/>
      <c r="H138" s="68"/>
    </row>
    <row r="139" spans="1:8" ht="13.25" customHeight="1" x14ac:dyDescent="0.3">
      <c r="A139" s="108">
        <v>89</v>
      </c>
      <c r="B139" s="133" t="s">
        <v>63</v>
      </c>
      <c r="C139" s="14" t="s">
        <v>47</v>
      </c>
      <c r="D139" s="15"/>
      <c r="E139" s="92">
        <f>VLOOKUP(A139,'Men R12 temp'!A:I,8,0)</f>
        <v>1</v>
      </c>
      <c r="F139" s="69">
        <f>VLOOKUP(A139,'Men R12 temp'!A:I,7,0)</f>
        <v>0</v>
      </c>
      <c r="G139" s="92">
        <f>VLOOKUP(A139,'Men YTD temp'!A:I,8,0)</f>
        <v>1</v>
      </c>
      <c r="H139" s="69">
        <f>VLOOKUP(A139,'Men YTD temp'!A:I,7,0)</f>
        <v>0</v>
      </c>
    </row>
    <row r="140" spans="1:8" ht="13.25" customHeight="1" x14ac:dyDescent="0.3">
      <c r="A140" s="108">
        <v>90</v>
      </c>
      <c r="B140" s="134"/>
      <c r="C140" s="16" t="s">
        <v>64</v>
      </c>
      <c r="D140" s="17"/>
      <c r="E140" s="93">
        <f>VLOOKUP(A140,'Men R12 temp'!A:I,8,0)</f>
        <v>0.59378683396688414</v>
      </c>
      <c r="F140" s="53">
        <f>VLOOKUP(A140,'Men R12 temp'!A:I,7,0)</f>
        <v>-7.5319218222573481E-2</v>
      </c>
      <c r="G140" s="93">
        <f>VLOOKUP(A140,'Men YTD temp'!A:I,8,0)</f>
        <v>0.5689622230061353</v>
      </c>
      <c r="H140" s="53">
        <f>VLOOKUP(A140,'Men YTD temp'!A:I,7,0)</f>
        <v>-0.11150322035700932</v>
      </c>
    </row>
    <row r="141" spans="1:8" ht="13.25" customHeight="1" x14ac:dyDescent="0.3">
      <c r="A141" s="108">
        <v>91</v>
      </c>
      <c r="B141" s="134"/>
      <c r="C141" s="16" t="s">
        <v>65</v>
      </c>
      <c r="D141" s="17"/>
      <c r="E141" s="93">
        <f>VLOOKUP(A141,'Men R12 temp'!A:I,8,0)</f>
        <v>0.2447072675987749</v>
      </c>
      <c r="F141" s="53">
        <f>VLOOKUP(A141,'Men R12 temp'!A:I,7,0)</f>
        <v>7.3072301293310576E-2</v>
      </c>
      <c r="G141" s="93">
        <f>VLOOKUP(A141,'Men YTD temp'!A:I,8,0)</f>
        <v>0.25352705600055075</v>
      </c>
      <c r="H141" s="53">
        <f>VLOOKUP(A141,'Men YTD temp'!A:I,7,0)</f>
        <v>7.9208396228390821E-2</v>
      </c>
    </row>
    <row r="142" spans="1:8" ht="13.25" customHeight="1" x14ac:dyDescent="0.3">
      <c r="A142" s="108">
        <v>92</v>
      </c>
      <c r="B142" s="134"/>
      <c r="C142" s="16" t="s">
        <v>66</v>
      </c>
      <c r="D142" s="17"/>
      <c r="E142" s="93">
        <f>VLOOKUP(A142,'Men R12 temp'!A:I,8,0)</f>
        <v>8.4143231075794356E-2</v>
      </c>
      <c r="F142" s="53">
        <f>VLOOKUP(A142,'Men R12 temp'!A:I,7,0)</f>
        <v>5.0778701297724597E-2</v>
      </c>
      <c r="G142" s="93">
        <f>VLOOKUP(A142,'Men YTD temp'!A:I,8,0)</f>
        <v>0.10555697845948035</v>
      </c>
      <c r="H142" s="53">
        <f>VLOOKUP(A142,'Men YTD temp'!A:I,7,0)</f>
        <v>7.1461026095065661E-2</v>
      </c>
    </row>
    <row r="143" spans="1:8" ht="13.25" customHeight="1" x14ac:dyDescent="0.3">
      <c r="A143" s="108">
        <v>93</v>
      </c>
      <c r="B143" s="134"/>
      <c r="C143" s="16" t="s">
        <v>67</v>
      </c>
      <c r="D143" s="17"/>
      <c r="E143" s="93">
        <f>VLOOKUP(A143,'Men R12 temp'!A:I,8,0)</f>
        <v>3.7376954047699369E-2</v>
      </c>
      <c r="F143" s="53">
        <f>VLOOKUP(A143,'Men R12 temp'!A:I,7,0)</f>
        <v>-4.6935057454490885E-2</v>
      </c>
      <c r="G143" s="93">
        <f>VLOOKUP(A143,'Men YTD temp'!A:I,8,0)</f>
        <v>2.5844391718046481E-2</v>
      </c>
      <c r="H143" s="53">
        <f>VLOOKUP(A143,'Men YTD temp'!A:I,7,0)</f>
        <v>-5.4661443479364427E-2</v>
      </c>
    </row>
    <row r="144" spans="1:8" ht="13.25" customHeight="1" x14ac:dyDescent="0.3">
      <c r="A144" s="108">
        <v>94</v>
      </c>
      <c r="B144" s="134"/>
      <c r="C144" s="16" t="s">
        <v>68</v>
      </c>
      <c r="D144" s="17"/>
      <c r="E144" s="93">
        <f>VLOOKUP(A144,'Men R12 temp'!A:I,8,0)</f>
        <v>1.1392336447319325E-2</v>
      </c>
      <c r="F144" s="53">
        <f>VLOOKUP(A144,'Men R12 temp'!A:I,7,0)</f>
        <v>-1.1080156155314439E-3</v>
      </c>
      <c r="G144" s="93">
        <f>VLOOKUP(A144,'Men YTD temp'!A:I,8,0)</f>
        <v>1.0921691193073886E-2</v>
      </c>
      <c r="H144" s="53">
        <f>VLOOKUP(A144,'Men YTD temp'!A:I,7,0)</f>
        <v>-1.0209579812506323E-3</v>
      </c>
    </row>
    <row r="145" spans="1:8" ht="13.5" customHeight="1" thickBot="1" x14ac:dyDescent="0.35">
      <c r="A145" s="108">
        <v>95</v>
      </c>
      <c r="B145" s="135"/>
      <c r="C145" s="18" t="s">
        <v>69</v>
      </c>
      <c r="D145" s="19"/>
      <c r="E145" s="93">
        <f>VLOOKUP(A145,'Men R12 temp'!A:I,8,0)</f>
        <v>2.8593376863527909E-2</v>
      </c>
      <c r="F145" s="55">
        <f>VLOOKUP(A145,'Men R12 temp'!A:I,7,0)</f>
        <v>-4.8871129843932812E-4</v>
      </c>
      <c r="G145" s="93">
        <f>VLOOKUP(A145,'Men YTD temp'!A:I,8,0)</f>
        <v>3.5187659622713252E-2</v>
      </c>
      <c r="H145" s="55">
        <f>VLOOKUP(A145,'Men YTD temp'!A:I,7,0)</f>
        <v>1.6516199494167914E-2</v>
      </c>
    </row>
    <row r="146" spans="1:8" ht="13.5" thickBot="1" x14ac:dyDescent="0.35">
      <c r="B146" s="26"/>
      <c r="C146" s="27"/>
      <c r="D146" s="27"/>
      <c r="E146" s="13"/>
      <c r="F146" s="71"/>
      <c r="G146" s="13"/>
      <c r="H146" s="71"/>
    </row>
    <row r="147" spans="1:8" ht="13.25" customHeight="1" x14ac:dyDescent="0.3">
      <c r="A147" s="108">
        <v>96</v>
      </c>
      <c r="B147" s="136" t="s">
        <v>89</v>
      </c>
      <c r="C147" s="14" t="s">
        <v>104</v>
      </c>
      <c r="D147" s="15"/>
      <c r="E147" s="92">
        <f>VLOOKUP(A147,'Men R12 temp'!A:I,8,0)</f>
        <v>1</v>
      </c>
      <c r="F147" s="69">
        <f>VLOOKUP(A147,'Men R12 temp'!A:I,7,0)</f>
        <v>0</v>
      </c>
      <c r="G147" s="92">
        <f>VLOOKUP(A147,'Men YTD temp'!A:I,8,0)</f>
        <v>1</v>
      </c>
      <c r="H147" s="69">
        <f>VLOOKUP(A147,'Men YTD temp'!A:I,7,0)</f>
        <v>0</v>
      </c>
    </row>
    <row r="148" spans="1:8" ht="13.25" customHeight="1" x14ac:dyDescent="0.3">
      <c r="A148" s="108">
        <v>97</v>
      </c>
      <c r="B148" s="137"/>
      <c r="C148" s="16" t="s">
        <v>64</v>
      </c>
      <c r="D148" s="17"/>
      <c r="E148" s="93">
        <f>VLOOKUP(A148,'Men R12 temp'!A:I,8,0)</f>
        <v>0.57532106851147458</v>
      </c>
      <c r="F148" s="53">
        <f>VLOOKUP(A148,'Men R12 temp'!A:I,7,0)</f>
        <v>-7.7875019390497346E-2</v>
      </c>
      <c r="G148" s="93">
        <f>VLOOKUP(A148,'Men YTD temp'!A:I,8,0)</f>
        <v>0.55314826387746818</v>
      </c>
      <c r="H148" s="53">
        <f>VLOOKUP(A148,'Men YTD temp'!A:I,7,0)</f>
        <v>-0.10856335953970253</v>
      </c>
    </row>
    <row r="149" spans="1:8" ht="13.25" customHeight="1" x14ac:dyDescent="0.3">
      <c r="A149" s="108">
        <v>98</v>
      </c>
      <c r="B149" s="137"/>
      <c r="C149" s="16" t="s">
        <v>65</v>
      </c>
      <c r="D149" s="17"/>
      <c r="E149" s="93">
        <f>VLOOKUP(A149,'Men R12 temp'!A:I,8,0)</f>
        <v>0.25441359199809993</v>
      </c>
      <c r="F149" s="53">
        <f>VLOOKUP(A149,'Men R12 temp'!A:I,7,0)</f>
        <v>8.6097189852403999E-2</v>
      </c>
      <c r="G149" s="93">
        <f>VLOOKUP(A149,'Men YTD temp'!A:I,8,0)</f>
        <v>0.26240758404689596</v>
      </c>
      <c r="H149" s="53">
        <f>VLOOKUP(A149,'Men YTD temp'!A:I,7,0)</f>
        <v>8.7595127450582594E-2</v>
      </c>
    </row>
    <row r="150" spans="1:8" ht="13.25" customHeight="1" x14ac:dyDescent="0.3">
      <c r="A150" s="108">
        <v>99</v>
      </c>
      <c r="B150" s="137"/>
      <c r="C150" s="16" t="s">
        <v>66</v>
      </c>
      <c r="D150" s="17"/>
      <c r="E150" s="93">
        <f>VLOOKUP(A150,'Men R12 temp'!A:I,8,0)</f>
        <v>8.7832635312863006E-2</v>
      </c>
      <c r="F150" s="53">
        <f>VLOOKUP(A150,'Men R12 temp'!A:I,7,0)</f>
        <v>5.4214514817235833E-2</v>
      </c>
      <c r="G150" s="93">
        <f>VLOOKUP(A150,'Men YTD temp'!A:I,8,0)</f>
        <v>0.10875023298139438</v>
      </c>
      <c r="H150" s="53">
        <f>VLOOKUP(A150,'Men YTD temp'!A:I,7,0)</f>
        <v>7.4048910419784758E-2</v>
      </c>
    </row>
    <row r="151" spans="1:8" ht="13.25" customHeight="1" x14ac:dyDescent="0.3">
      <c r="A151" s="108">
        <v>100</v>
      </c>
      <c r="B151" s="137"/>
      <c r="C151" s="16" t="s">
        <v>67</v>
      </c>
      <c r="D151" s="17"/>
      <c r="E151" s="93">
        <f>VLOOKUP(A151,'Men R12 temp'!A:I,8,0)</f>
        <v>4.0264607145501563E-2</v>
      </c>
      <c r="F151" s="53">
        <f>VLOOKUP(A151,'Men R12 temp'!A:I,7,0)</f>
        <v>-5.9671268227956209E-2</v>
      </c>
      <c r="G151" s="93">
        <f>VLOOKUP(A151,'Men YTD temp'!A:I,8,0)</f>
        <v>2.6469244628636795E-2</v>
      </c>
      <c r="H151" s="53">
        <f>VLOOKUP(A151,'Men YTD temp'!A:I,7,0)</f>
        <v>-6.9903674697748289E-2</v>
      </c>
    </row>
    <row r="152" spans="1:8" ht="13.25" customHeight="1" x14ac:dyDescent="0.3">
      <c r="A152" s="108">
        <v>101</v>
      </c>
      <c r="B152" s="137"/>
      <c r="C152" s="16" t="s">
        <v>68</v>
      </c>
      <c r="D152" s="17"/>
      <c r="E152" s="93">
        <f>VLOOKUP(A152,'Men R12 temp'!A:I,8,0)</f>
        <v>1.184982640188419E-2</v>
      </c>
      <c r="F152" s="53">
        <f>VLOOKUP(A152,'Men R12 temp'!A:I,7,0)</f>
        <v>-7.8710467281893452E-4</v>
      </c>
      <c r="G152" s="93">
        <f>VLOOKUP(A152,'Men YTD temp'!A:I,8,0)</f>
        <v>1.1509829073885253E-2</v>
      </c>
      <c r="H152" s="53">
        <f>VLOOKUP(A152,'Men YTD temp'!A:I,7,0)</f>
        <v>-5.8604677346284391E-4</v>
      </c>
    </row>
    <row r="153" spans="1:8" ht="13.15" thickBot="1" x14ac:dyDescent="0.35">
      <c r="A153" s="108">
        <v>102</v>
      </c>
      <c r="B153" s="138"/>
      <c r="C153" s="18" t="s">
        <v>69</v>
      </c>
      <c r="D153" s="19"/>
      <c r="E153" s="93">
        <f>VLOOKUP(A153,'Men R12 temp'!A:I,8,0)</f>
        <v>3.0318270630176739E-2</v>
      </c>
      <c r="F153" s="55">
        <f>VLOOKUP(A153,'Men R12 temp'!A:I,7,0)</f>
        <v>-1.9783123783672918E-3</v>
      </c>
      <c r="G153" s="93">
        <f>VLOOKUP(A153,'Men YTD temp'!A:I,8,0)</f>
        <v>3.7714845391719383E-2</v>
      </c>
      <c r="H153" s="55">
        <f>VLOOKUP(A153,'Men YTD temp'!A:I,7,0)</f>
        <v>1.7409043140546303E-2</v>
      </c>
    </row>
    <row r="154" spans="1:8" ht="13.5" thickBot="1" x14ac:dyDescent="0.35">
      <c r="B154" s="26"/>
      <c r="C154" s="27"/>
      <c r="D154" s="27"/>
      <c r="E154" s="13"/>
      <c r="F154" s="71"/>
      <c r="G154" s="13"/>
      <c r="H154" s="71"/>
    </row>
    <row r="155" spans="1:8" x14ac:dyDescent="0.3">
      <c r="A155" s="108">
        <v>103</v>
      </c>
      <c r="B155" s="136" t="s">
        <v>110</v>
      </c>
      <c r="C155" s="14" t="s">
        <v>103</v>
      </c>
      <c r="D155" s="15"/>
      <c r="E155" s="92">
        <f>VLOOKUP(A155,'Men R12 temp'!A:I,8,0)</f>
        <v>1</v>
      </c>
      <c r="F155" s="69">
        <f>VLOOKUP(A155,'Men R12 temp'!A:I,7,0)</f>
        <v>0</v>
      </c>
      <c r="G155" s="92">
        <f>VLOOKUP(A155,'Men YTD temp'!A:I,8,0)</f>
        <v>1</v>
      </c>
      <c r="H155" s="69">
        <f>VLOOKUP(A155,'Men YTD temp'!A:I,7,0)</f>
        <v>0</v>
      </c>
    </row>
    <row r="156" spans="1:8" x14ac:dyDescent="0.3">
      <c r="A156" s="108">
        <v>104</v>
      </c>
      <c r="B156" s="137"/>
      <c r="C156" s="16" t="s">
        <v>64</v>
      </c>
      <c r="D156" s="17"/>
      <c r="E156" s="93">
        <f>VLOOKUP(A156,'Men R12 temp'!A:I,8,0)</f>
        <v>0.90556219749198141</v>
      </c>
      <c r="F156" s="53">
        <f>VLOOKUP(A156,'Men R12 temp'!A:I,7,0)</f>
        <v>3.5546830107301863E-2</v>
      </c>
      <c r="G156" s="93">
        <f>VLOOKUP(A156,'Men YTD temp'!A:I,8,0)</f>
        <v>0.94443034285660565</v>
      </c>
      <c r="H156" s="53">
        <f>VLOOKUP(A156,'Men YTD temp'!A:I,7,0)</f>
        <v>3.9848419026970117E-2</v>
      </c>
    </row>
    <row r="157" spans="1:8" x14ac:dyDescent="0.3">
      <c r="A157" s="108">
        <v>105</v>
      </c>
      <c r="B157" s="137"/>
      <c r="C157" s="16" t="s">
        <v>65</v>
      </c>
      <c r="D157" s="17"/>
      <c r="E157" s="93">
        <f>VLOOKUP(A157,'Men R12 temp'!A:I,8,0)</f>
        <v>8.7222377298270926E-2</v>
      </c>
      <c r="F157" s="53">
        <f>VLOOKUP(A157,'Men R12 temp'!A:I,7,0)</f>
        <v>-3.4640114996331392E-2</v>
      </c>
      <c r="G157" s="93">
        <f>VLOOKUP(A157,'Men YTD temp'!A:I,8,0)</f>
        <v>4.8180425115868043E-2</v>
      </c>
      <c r="H157" s="53">
        <f>VLOOKUP(A157,'Men YTD temp'!A:I,7,0)</f>
        <v>-4.0909175605080485E-2</v>
      </c>
    </row>
    <row r="158" spans="1:8" x14ac:dyDescent="0.3">
      <c r="A158" s="108">
        <v>106</v>
      </c>
      <c r="B158" s="137"/>
      <c r="C158" s="16" t="s">
        <v>66</v>
      </c>
      <c r="D158" s="17"/>
      <c r="E158" s="93">
        <f>VLOOKUP(A158,'Men R12 temp'!A:I,8,0)</f>
        <v>3.0968394330887815E-3</v>
      </c>
      <c r="F158" s="53">
        <f>VLOOKUP(A158,'Men R12 temp'!A:I,7,0)</f>
        <v>-2.4336826238834097E-3</v>
      </c>
      <c r="G158" s="93">
        <f>VLOOKUP(A158,'Men YTD temp'!A:I,8,0)</f>
        <v>3.356177905632174E-3</v>
      </c>
      <c r="H158" s="53">
        <f>VLOOKUP(A158,'Men YTD temp'!A:I,7,0)</f>
        <v>-1.1362998841763579E-3</v>
      </c>
    </row>
    <row r="159" spans="1:8" x14ac:dyDescent="0.3">
      <c r="A159" s="108">
        <v>107</v>
      </c>
      <c r="B159" s="137"/>
      <c r="C159" s="16" t="s">
        <v>67</v>
      </c>
      <c r="D159" s="17"/>
      <c r="E159" s="93">
        <f>VLOOKUP(A159,'Men R12 temp'!A:I,8,0)</f>
        <v>2.5543658589252702E-3</v>
      </c>
      <c r="F159" s="53">
        <f>VLOOKUP(A159,'Men R12 temp'!A:I,7,0)</f>
        <v>7.3111682915421813E-4</v>
      </c>
      <c r="G159" s="93">
        <f>VLOOKUP(A159,'Men YTD temp'!A:I,8,0)</f>
        <v>2.1810455857329534E-3</v>
      </c>
      <c r="H159" s="53">
        <f>VLOOKUP(A159,'Men YTD temp'!A:I,7,0)</f>
        <v>9.9067347675674071E-4</v>
      </c>
    </row>
    <row r="160" spans="1:8" x14ac:dyDescent="0.3">
      <c r="A160" s="108">
        <v>108</v>
      </c>
      <c r="B160" s="137"/>
      <c r="C160" s="16" t="s">
        <v>68</v>
      </c>
      <c r="D160" s="17"/>
      <c r="E160" s="93">
        <f>VLOOKUP(A160,'Men R12 temp'!A:I,8,0)</f>
        <v>7.1100905351528148E-4</v>
      </c>
      <c r="F160" s="53">
        <f>VLOOKUP(A160,'Men R12 temp'!A:I,7,0)</f>
        <v>4.4186276816812617E-4</v>
      </c>
      <c r="G160" s="93">
        <f>VLOOKUP(A160,'Men YTD temp'!A:I,8,0)</f>
        <v>9.1190268024179521E-4</v>
      </c>
      <c r="H160" s="53">
        <f>VLOOKUP(A160,'Men YTD temp'!A:I,7,0)</f>
        <v>6.9669416336473979E-4</v>
      </c>
    </row>
    <row r="161" spans="1:8" ht="13.15" thickBot="1" x14ac:dyDescent="0.35">
      <c r="A161" s="108">
        <v>109</v>
      </c>
      <c r="B161" s="138"/>
      <c r="C161" s="18" t="s">
        <v>69</v>
      </c>
      <c r="D161" s="19"/>
      <c r="E161" s="94">
        <f>VLOOKUP(A161,'Men R12 temp'!A:I,8,0)</f>
        <v>8.5321086421833771E-4</v>
      </c>
      <c r="F161" s="55">
        <f>VLOOKUP(A161,'Men R12 temp'!A:I,7,0)</f>
        <v>3.5398791559054961E-4</v>
      </c>
      <c r="G161" s="94">
        <f>VLOOKUP(A161,'Men YTD temp'!A:I,8,0)</f>
        <v>9.401058559193765E-4</v>
      </c>
      <c r="H161" s="55">
        <f>VLOOKUP(A161,'Men YTD temp'!A:I,7,0)</f>
        <v>5.0968882216526567E-4</v>
      </c>
    </row>
    <row r="162" spans="1:8" ht="13.5" thickBot="1" x14ac:dyDescent="0.35">
      <c r="B162" s="26"/>
      <c r="C162" s="27"/>
      <c r="D162" s="27"/>
      <c r="E162" s="13"/>
      <c r="F162" s="71"/>
      <c r="G162" s="13"/>
      <c r="H162" s="71"/>
    </row>
    <row r="163" spans="1:8" x14ac:dyDescent="0.3">
      <c r="A163" s="108">
        <v>110</v>
      </c>
      <c r="B163" s="136" t="s">
        <v>90</v>
      </c>
      <c r="C163" s="14" t="s">
        <v>102</v>
      </c>
      <c r="D163" s="15"/>
      <c r="E163" s="92">
        <f>VLOOKUP(A163,'Men R12 temp'!A:I,8,0)</f>
        <v>1</v>
      </c>
      <c r="F163" s="69">
        <f>VLOOKUP(A163,'Men R12 temp'!A:I,7,0)</f>
        <v>0</v>
      </c>
      <c r="G163" s="92">
        <f>VLOOKUP(A163,'Men YTD temp'!A:I,8,0)</f>
        <v>1</v>
      </c>
      <c r="H163" s="69">
        <f>VLOOKUP(A163,'Men YTD temp'!A:I,7,0)</f>
        <v>0</v>
      </c>
    </row>
    <row r="164" spans="1:8" x14ac:dyDescent="0.3">
      <c r="A164" s="108">
        <v>111</v>
      </c>
      <c r="B164" s="137"/>
      <c r="C164" s="16" t="s">
        <v>64</v>
      </c>
      <c r="D164" s="17"/>
      <c r="E164" s="93">
        <f>VLOOKUP(A164,'Men R12 temp'!A:I,8,0)</f>
        <v>0.78057893135962686</v>
      </c>
      <c r="F164" s="53">
        <f>VLOOKUP(A164,'Men R12 temp'!A:I,7,0)</f>
        <v>-1.6759205859385728E-2</v>
      </c>
      <c r="G164" s="93">
        <f>VLOOKUP(A164,'Men YTD temp'!A:I,8,0)</f>
        <v>0.70023129207170054</v>
      </c>
      <c r="H164" s="53">
        <f>VLOOKUP(A164,'Men YTD temp'!A:I,7,0)</f>
        <v>-0.10208331514970315</v>
      </c>
    </row>
    <row r="165" spans="1:8" x14ac:dyDescent="0.3">
      <c r="A165" s="108">
        <v>112</v>
      </c>
      <c r="B165" s="137"/>
      <c r="C165" s="16" t="s">
        <v>65</v>
      </c>
      <c r="D165" s="17"/>
      <c r="E165" s="93">
        <f>VLOOKUP(A165,'Men R12 temp'!A:I,8,0)</f>
        <v>0.19918635303660143</v>
      </c>
      <c r="F165" s="53">
        <f>VLOOKUP(A165,'Men R12 temp'!A:I,7,0)</f>
        <v>1.2527044498878176E-2</v>
      </c>
      <c r="G165" s="93">
        <f>VLOOKUP(A165,'Men YTD temp'!A:I,8,0)</f>
        <v>0.26580586739981887</v>
      </c>
      <c r="H165" s="53">
        <f>VLOOKUP(A165,'Men YTD temp'!A:I,7,0)</f>
        <v>8.6946943137012733E-2</v>
      </c>
    </row>
    <row r="166" spans="1:8" x14ac:dyDescent="0.3">
      <c r="A166" s="108">
        <v>113</v>
      </c>
      <c r="B166" s="137"/>
      <c r="C166" s="16" t="s">
        <v>66</v>
      </c>
      <c r="D166" s="17"/>
      <c r="E166" s="93">
        <f>VLOOKUP(A166,'Men R12 temp'!A:I,8,0)</f>
        <v>1.5588563317449051E-2</v>
      </c>
      <c r="F166" s="53">
        <f>VLOOKUP(A166,'Men R12 temp'!A:I,7,0)</f>
        <v>2.6109156984276457E-3</v>
      </c>
      <c r="G166" s="93">
        <f>VLOOKUP(A166,'Men YTD temp'!A:I,8,0)</f>
        <v>2.9064249009917192E-2</v>
      </c>
      <c r="H166" s="53">
        <f>VLOOKUP(A166,'Men YTD temp'!A:I,7,0)</f>
        <v>1.3122498534824844E-2</v>
      </c>
    </row>
    <row r="167" spans="1:8" x14ac:dyDescent="0.3">
      <c r="A167" s="108">
        <v>114</v>
      </c>
      <c r="B167" s="137"/>
      <c r="C167" s="16" t="s">
        <v>67</v>
      </c>
      <c r="D167" s="17"/>
      <c r="E167" s="93">
        <f>VLOOKUP(A167,'Men R12 temp'!A:I,8,0)</f>
        <v>3.0543445199229442E-3</v>
      </c>
      <c r="F167" s="53">
        <f>VLOOKUP(A167,'Men R12 temp'!A:I,7,0)</f>
        <v>9.9140774570098374E-4</v>
      </c>
      <c r="G167" s="93">
        <f>VLOOKUP(A167,'Men YTD temp'!A:I,8,0)</f>
        <v>3.0929859588256473E-3</v>
      </c>
      <c r="H167" s="53">
        <f>VLOOKUP(A167,'Men YTD temp'!A:I,7,0)</f>
        <v>1.1541821239229077E-3</v>
      </c>
    </row>
    <row r="168" spans="1:8" x14ac:dyDescent="0.3">
      <c r="A168" s="108">
        <v>115</v>
      </c>
      <c r="B168" s="137"/>
      <c r="C168" s="16" t="s">
        <v>68</v>
      </c>
      <c r="D168" s="17"/>
      <c r="E168" s="93">
        <f>VLOOKUP(A168,'Men R12 temp'!A:I,8,0)</f>
        <v>6.7170232180878029E-4</v>
      </c>
      <c r="F168" s="53">
        <f>VLOOKUP(A168,'Men R12 temp'!A:I,7,0)</f>
        <v>2.0241517036802747E-4</v>
      </c>
      <c r="G168" s="93">
        <f>VLOOKUP(A168,'Men YTD temp'!A:I,8,0)</f>
        <v>9.2735028747858907E-4</v>
      </c>
      <c r="H168" s="53">
        <f>VLOOKUP(A168,'Men YTD temp'!A:I,7,0)</f>
        <v>5.1738295675025654E-4</v>
      </c>
    </row>
    <row r="169" spans="1:8" ht="13.15" thickBot="1" x14ac:dyDescent="0.35">
      <c r="A169" s="108">
        <v>116</v>
      </c>
      <c r="B169" s="138"/>
      <c r="C169" s="18" t="s">
        <v>69</v>
      </c>
      <c r="D169" s="19"/>
      <c r="E169" s="94">
        <f>VLOOKUP(A169,'Men R12 temp'!A:I,8,0)</f>
        <v>9.201054445908953E-4</v>
      </c>
      <c r="F169" s="55">
        <f>VLOOKUP(A169,'Men R12 temp'!A:I,7,0)</f>
        <v>4.2742274601086734E-4</v>
      </c>
      <c r="G169" s="94">
        <f>VLOOKUP(A169,'Men YTD temp'!A:I,8,0)</f>
        <v>8.7825527225913439E-4</v>
      </c>
      <c r="H169" s="55">
        <f>VLOOKUP(A169,'Men YTD temp'!A:I,7,0)</f>
        <v>3.4230839719240791E-4</v>
      </c>
    </row>
    <row r="170" spans="1:8" ht="13.5" thickBot="1" x14ac:dyDescent="0.35">
      <c r="B170" s="26"/>
      <c r="C170" s="27"/>
      <c r="D170" s="27"/>
      <c r="E170" s="13"/>
      <c r="F170" s="71"/>
      <c r="G170" s="13"/>
      <c r="H170" s="71"/>
    </row>
    <row r="171" spans="1:8" x14ac:dyDescent="0.3">
      <c r="A171" s="108">
        <v>117</v>
      </c>
      <c r="B171" s="136" t="s">
        <v>101</v>
      </c>
      <c r="C171" s="14" t="s">
        <v>100</v>
      </c>
      <c r="D171" s="15"/>
      <c r="E171" s="92">
        <f>VLOOKUP(A171,'Men R12 temp'!A:I,8,0)</f>
        <v>1</v>
      </c>
      <c r="F171" s="69">
        <f>VLOOKUP(A171,'Men R12 temp'!A:I,7,0)</f>
        <v>0</v>
      </c>
      <c r="G171" s="92">
        <f>VLOOKUP(A171,'Men YTD temp'!A:I,8,0)</f>
        <v>1</v>
      </c>
      <c r="H171" s="69">
        <f>VLOOKUP(A171,'Men YTD temp'!A:I,7,0)</f>
        <v>0</v>
      </c>
    </row>
    <row r="172" spans="1:8" x14ac:dyDescent="0.3">
      <c r="A172" s="108">
        <v>118</v>
      </c>
      <c r="B172" s="137"/>
      <c r="C172" s="16" t="s">
        <v>64</v>
      </c>
      <c r="D172" s="17"/>
      <c r="E172" s="93">
        <f>VLOOKUP(A172,'Men R12 temp'!A:I,8,0)</f>
        <v>6.6590088065391471E-5</v>
      </c>
      <c r="F172" s="53">
        <f>VLOOKUP(A172,'Men R12 temp'!A:I,7,0)</f>
        <v>-2.8880369132020219E-5</v>
      </c>
      <c r="G172" s="93">
        <f>VLOOKUP(A172,'Men YTD temp'!A:I,8,0)</f>
        <v>6.773461577539202E-5</v>
      </c>
      <c r="H172" s="53">
        <f>VLOOKUP(A172,'Men YTD temp'!A:I,7,0)</f>
        <v>4.8951745752852578E-5</v>
      </c>
    </row>
    <row r="173" spans="1:8" x14ac:dyDescent="0.3">
      <c r="A173" s="108">
        <v>119</v>
      </c>
      <c r="B173" s="137"/>
      <c r="C173" s="16" t="s">
        <v>65</v>
      </c>
      <c r="D173" s="17"/>
      <c r="E173" s="93">
        <f>VLOOKUP(A173,'Men R12 temp'!A:I,8,0)</f>
        <v>0.35612379097371355</v>
      </c>
      <c r="F173" s="53">
        <f>VLOOKUP(A173,'Men R12 temp'!A:I,7,0)</f>
        <v>4.7606850015060598E-3</v>
      </c>
      <c r="G173" s="93">
        <f>VLOOKUP(A173,'Men YTD temp'!A:I,8,0)</f>
        <v>0.34327903274968674</v>
      </c>
      <c r="H173" s="53">
        <f>VLOOKUP(A173,'Men YTD temp'!A:I,7,0)</f>
        <v>-7.0590589107189516E-3</v>
      </c>
    </row>
    <row r="174" spans="1:8" x14ac:dyDescent="0.3">
      <c r="A174" s="108">
        <v>120</v>
      </c>
      <c r="B174" s="137"/>
      <c r="C174" s="16" t="s">
        <v>66</v>
      </c>
      <c r="D174" s="17"/>
      <c r="E174" s="93">
        <f>VLOOKUP(A174,'Men R12 temp'!A:I,8,0)</f>
        <v>0.24540112204298389</v>
      </c>
      <c r="F174" s="53">
        <f>VLOOKUP(A174,'Men R12 temp'!A:I,7,0)</f>
        <v>-8.0657924056337649E-4</v>
      </c>
      <c r="G174" s="93">
        <f>VLOOKUP(A174,'Men YTD temp'!A:I,8,0)</f>
        <v>0.23625833982456734</v>
      </c>
      <c r="H174" s="53">
        <f>VLOOKUP(A174,'Men YTD temp'!A:I,7,0)</f>
        <v>-8.0880162986482762E-3</v>
      </c>
    </row>
    <row r="175" spans="1:8" x14ac:dyDescent="0.3">
      <c r="A175" s="108">
        <v>121</v>
      </c>
      <c r="B175" s="137"/>
      <c r="C175" s="16" t="s">
        <v>67</v>
      </c>
      <c r="D175" s="17"/>
      <c r="E175" s="93">
        <f>VLOOKUP(A175,'Men R12 temp'!A:I,8,0)</f>
        <v>0.14202001032146366</v>
      </c>
      <c r="F175" s="53">
        <f>VLOOKUP(A175,'Men R12 temp'!A:I,7,0)</f>
        <v>2.2628899681811601E-2</v>
      </c>
      <c r="G175" s="93">
        <f>VLOOKUP(A175,'Men YTD temp'!A:I,8,0)</f>
        <v>0.16246147593727775</v>
      </c>
      <c r="H175" s="53">
        <f>VLOOKUP(A175,'Men YTD temp'!A:I,7,0)</f>
        <v>3.5132400054482871E-2</v>
      </c>
    </row>
    <row r="176" spans="1:8" x14ac:dyDescent="0.3">
      <c r="A176" s="108">
        <v>122</v>
      </c>
      <c r="B176" s="137"/>
      <c r="C176" s="16" t="s">
        <v>68</v>
      </c>
      <c r="D176" s="17"/>
      <c r="E176" s="93">
        <f>VLOOKUP(A176,'Men R12 temp'!A:I,8,0)</f>
        <v>9.7554479015798501E-2</v>
      </c>
      <c r="F176" s="53">
        <f>VLOOKUP(A176,'Men R12 temp'!A:I,7,0)</f>
        <v>-3.0609305857437957E-2</v>
      </c>
      <c r="G176" s="93">
        <f>VLOOKUP(A176,'Men YTD temp'!A:I,8,0)</f>
        <v>9.2085210146645446E-2</v>
      </c>
      <c r="H176" s="53">
        <f>VLOOKUP(A176,'Men YTD temp'!A:I,7,0)</f>
        <v>-4.5743490078749005E-2</v>
      </c>
    </row>
    <row r="177" spans="1:8" ht="13.15" thickBot="1" x14ac:dyDescent="0.35">
      <c r="A177" s="108">
        <v>123</v>
      </c>
      <c r="B177" s="138"/>
      <c r="C177" s="18" t="s">
        <v>69</v>
      </c>
      <c r="D177" s="19"/>
      <c r="E177" s="94">
        <f>VLOOKUP(A177,'Men R12 temp'!A:I,8,0)</f>
        <v>0.158834007557975</v>
      </c>
      <c r="F177" s="55">
        <f>VLOOKUP(A177,'Men R12 temp'!A:I,7,0)</f>
        <v>4.0551807838156706E-3</v>
      </c>
      <c r="G177" s="94">
        <f>VLOOKUP(A177,'Men YTD temp'!A:I,8,0)</f>
        <v>0.16584820672604736</v>
      </c>
      <c r="H177" s="55">
        <f>VLOOKUP(A177,'Men YTD temp'!A:I,7,0)</f>
        <v>2.5709213487880578E-2</v>
      </c>
    </row>
    <row r="178" spans="1:8" ht="13.15" x14ac:dyDescent="0.3">
      <c r="B178" s="40"/>
      <c r="C178" s="28"/>
      <c r="D178" s="28"/>
      <c r="E178" s="29"/>
      <c r="F178" s="29"/>
      <c r="G178" s="29"/>
      <c r="H178" s="29"/>
    </row>
    <row r="179" spans="1:8" ht="13.5" x14ac:dyDescent="0.3">
      <c r="B179" s="30" t="s">
        <v>70</v>
      </c>
      <c r="C179" s="31"/>
      <c r="D179" s="31"/>
    </row>
    <row r="180" spans="1:8" ht="13.5" x14ac:dyDescent="0.3">
      <c r="B180" s="31"/>
      <c r="C180" s="31"/>
      <c r="D180" s="31"/>
    </row>
    <row r="181" spans="1:8" ht="13.5" x14ac:dyDescent="0.3">
      <c r="B181" s="32" t="s">
        <v>340</v>
      </c>
      <c r="C181" s="31" t="s">
        <v>341</v>
      </c>
      <c r="D181" s="31"/>
    </row>
    <row r="182" spans="1:8" ht="13.5" x14ac:dyDescent="0.3">
      <c r="B182" s="32" t="s">
        <v>71</v>
      </c>
      <c r="C182" s="31" t="s">
        <v>342</v>
      </c>
      <c r="D182" s="31"/>
    </row>
    <row r="183" spans="1:8" ht="13.5" x14ac:dyDescent="0.3">
      <c r="B183" s="32" t="s">
        <v>343</v>
      </c>
      <c r="C183" s="31" t="s">
        <v>344</v>
      </c>
      <c r="D183" s="31"/>
    </row>
    <row r="184" spans="1:8" ht="13.5" x14ac:dyDescent="0.3">
      <c r="B184" s="32"/>
      <c r="C184" s="31" t="s">
        <v>345</v>
      </c>
      <c r="D184" s="31"/>
    </row>
    <row r="185" spans="1:8" ht="13.5" x14ac:dyDescent="0.3">
      <c r="B185" s="32"/>
      <c r="C185" s="31"/>
      <c r="D185" s="31"/>
    </row>
    <row r="186" spans="1:8" ht="13.5" x14ac:dyDescent="0.3">
      <c r="B186" s="32" t="s">
        <v>72</v>
      </c>
      <c r="C186" s="31" t="s">
        <v>346</v>
      </c>
      <c r="D186" s="31"/>
    </row>
    <row r="187" spans="1:8" ht="13.5" x14ac:dyDescent="0.3">
      <c r="B187" s="32" t="s">
        <v>74</v>
      </c>
      <c r="C187" s="31" t="s">
        <v>347</v>
      </c>
      <c r="D187" s="31"/>
    </row>
    <row r="188" spans="1:8" ht="13.5" x14ac:dyDescent="0.3">
      <c r="B188" s="32" t="s">
        <v>76</v>
      </c>
      <c r="C188" s="31" t="s">
        <v>77</v>
      </c>
      <c r="D188" s="31"/>
    </row>
    <row r="189" spans="1:8" ht="13.5" x14ac:dyDescent="0.3">
      <c r="B189" s="32" t="s">
        <v>78</v>
      </c>
      <c r="C189" s="31" t="s">
        <v>79</v>
      </c>
      <c r="D189" s="31"/>
    </row>
    <row r="190" spans="1:8" ht="13.5" x14ac:dyDescent="0.3">
      <c r="B190" s="32" t="s">
        <v>80</v>
      </c>
      <c r="C190" s="31" t="s">
        <v>81</v>
      </c>
      <c r="D190" s="31"/>
    </row>
    <row r="192" spans="1:8" x14ac:dyDescent="0.3">
      <c r="B192" s="1" t="s">
        <v>82</v>
      </c>
    </row>
    <row r="193" spans="2:2" x14ac:dyDescent="0.3">
      <c r="B193" s="1" t="s">
        <v>83</v>
      </c>
    </row>
  </sheetData>
  <mergeCells count="17">
    <mergeCell ref="B139:B145"/>
    <mergeCell ref="B147:B153"/>
    <mergeCell ref="B155:B161"/>
    <mergeCell ref="B171:B177"/>
    <mergeCell ref="B45:B52"/>
    <mergeCell ref="B88:B103"/>
    <mergeCell ref="B105:B120"/>
    <mergeCell ref="B122:B137"/>
    <mergeCell ref="B163:B169"/>
    <mergeCell ref="B54:B69"/>
    <mergeCell ref="B71:B86"/>
    <mergeCell ref="B4:C5"/>
    <mergeCell ref="E4:F4"/>
    <mergeCell ref="B6:B30"/>
    <mergeCell ref="B32:B43"/>
    <mergeCell ref="B1:H1"/>
    <mergeCell ref="G4:H4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I151"/>
  <sheetViews>
    <sheetView topLeftCell="D1" workbookViewId="0">
      <selection activeCell="E3" sqref="E3:F151"/>
    </sheetView>
  </sheetViews>
  <sheetFormatPr defaultColWidth="8.73046875" defaultRowHeight="13.9" x14ac:dyDescent="0.45"/>
  <cols>
    <col min="1" max="1" width="39" style="102" customWidth="1"/>
    <col min="2" max="2" width="26.86328125" style="102" customWidth="1"/>
    <col min="3" max="3" width="35.73046875" style="102" customWidth="1"/>
    <col min="4" max="4" width="51.73046875" style="102" customWidth="1"/>
    <col min="5" max="6" width="12.73046875" style="104" customWidth="1"/>
    <col min="7" max="7" width="8.73046875" style="99"/>
    <col min="8" max="9" width="16.19921875" style="105" customWidth="1"/>
    <col min="10" max="16384" width="8.73046875" style="99"/>
  </cols>
  <sheetData>
    <row r="1" spans="1:9" ht="27.75" x14ac:dyDescent="0.45">
      <c r="C1" s="101"/>
      <c r="D1" s="101"/>
      <c r="E1" s="103" t="s">
        <v>348</v>
      </c>
      <c r="F1" s="103" t="s">
        <v>348</v>
      </c>
      <c r="H1" s="113" t="s">
        <v>353</v>
      </c>
      <c r="I1" s="113" t="s">
        <v>353</v>
      </c>
    </row>
    <row r="2" spans="1:9" x14ac:dyDescent="0.45">
      <c r="B2" s="102" t="s">
        <v>356</v>
      </c>
      <c r="C2" s="101" t="s">
        <v>349</v>
      </c>
      <c r="D2" s="98" t="s">
        <v>350</v>
      </c>
      <c r="E2" s="103" t="s">
        <v>111</v>
      </c>
      <c r="F2" s="103" t="s">
        <v>112</v>
      </c>
      <c r="G2" s="99" t="s">
        <v>351</v>
      </c>
      <c r="H2" s="105" t="s">
        <v>111</v>
      </c>
      <c r="I2" s="105" t="s">
        <v>112</v>
      </c>
    </row>
    <row r="3" spans="1:9" x14ac:dyDescent="0.45">
      <c r="A3" s="102" t="s">
        <v>7</v>
      </c>
      <c r="B3" s="102" t="str">
        <f>C3&amp;D3</f>
        <v>Basic Info01_SALES(MRMB)</v>
      </c>
      <c r="C3" s="101" t="s">
        <v>113</v>
      </c>
      <c r="D3" s="101" t="s">
        <v>114</v>
      </c>
      <c r="E3" s="103">
        <v>517.37849200000005</v>
      </c>
      <c r="F3" s="103">
        <v>462.34593100000001</v>
      </c>
      <c r="G3" s="105">
        <f>E3/F3-1</f>
        <v>0.11902897226968356</v>
      </c>
    </row>
    <row r="4" spans="1:9" x14ac:dyDescent="0.45">
      <c r="A4" s="102" t="s">
        <v>9</v>
      </c>
      <c r="B4" s="102" t="str">
        <f t="shared" ref="B4:B67" si="0">C4&amp;D4</f>
        <v>Basic Info02_MEMBER_SALES(MRMB)</v>
      </c>
      <c r="C4" s="101" t="s">
        <v>113</v>
      </c>
      <c r="D4" s="101" t="s">
        <v>115</v>
      </c>
      <c r="E4" s="103">
        <v>517.37849200000005</v>
      </c>
      <c r="F4" s="103">
        <v>462.34593100000001</v>
      </c>
      <c r="G4" s="105">
        <f t="shared" ref="G4:G28" si="1">E4/F4-1</f>
        <v>0.11902897226968356</v>
      </c>
    </row>
    <row r="5" spans="1:9" x14ac:dyDescent="0.45">
      <c r="A5" s="102" t="s">
        <v>11</v>
      </c>
      <c r="B5" s="102" t="str">
        <f t="shared" si="0"/>
        <v>Basic Info03_MEMBER_SALES_WEIGHT%</v>
      </c>
      <c r="C5" s="101" t="s">
        <v>113</v>
      </c>
      <c r="D5" s="106" t="s">
        <v>116</v>
      </c>
      <c r="E5" s="103">
        <v>1</v>
      </c>
      <c r="F5" s="103">
        <v>1</v>
      </c>
      <c r="G5" s="107">
        <f>E5-F5</f>
        <v>0</v>
      </c>
    </row>
    <row r="6" spans="1:9" x14ac:dyDescent="0.45">
      <c r="A6" s="102" t="s">
        <v>324</v>
      </c>
      <c r="B6" s="102" t="str">
        <f t="shared" si="0"/>
        <v>Basic Info04_MEMBER(K)</v>
      </c>
      <c r="C6" s="101" t="s">
        <v>113</v>
      </c>
      <c r="D6" s="101" t="s">
        <v>121</v>
      </c>
      <c r="E6" s="103">
        <v>4773.3609999999999</v>
      </c>
      <c r="F6" s="103">
        <v>4824.57</v>
      </c>
      <c r="G6" s="105">
        <f t="shared" si="1"/>
        <v>-1.061421017831643E-2</v>
      </c>
    </row>
    <row r="7" spans="1:9" x14ac:dyDescent="0.45">
      <c r="A7" s="102" t="s">
        <v>325</v>
      </c>
      <c r="B7" s="102" t="str">
        <f t="shared" si="0"/>
        <v>Basic Info05_MEMBERR ANNUAL SPENDING</v>
      </c>
      <c r="C7" s="101" t="s">
        <v>113</v>
      </c>
      <c r="D7" s="101" t="s">
        <v>122</v>
      </c>
      <c r="E7" s="103">
        <v>108.388721</v>
      </c>
      <c r="F7" s="103">
        <v>95.831530999999998</v>
      </c>
      <c r="G7" s="105">
        <f t="shared" si="1"/>
        <v>0.13103401217705679</v>
      </c>
    </row>
    <row r="8" spans="1:9" x14ac:dyDescent="0.45">
      <c r="A8" s="102" t="s">
        <v>326</v>
      </c>
      <c r="B8" s="102" t="str">
        <f t="shared" si="0"/>
        <v>Basic Info06_MEMBER_ATV</v>
      </c>
      <c r="C8" s="101" t="s">
        <v>113</v>
      </c>
      <c r="D8" s="101" t="s">
        <v>123</v>
      </c>
      <c r="E8" s="103">
        <v>90.467329000000007</v>
      </c>
      <c r="F8" s="103">
        <v>78.231268</v>
      </c>
      <c r="G8" s="105">
        <f t="shared" si="1"/>
        <v>0.15640882875629747</v>
      </c>
    </row>
    <row r="9" spans="1:9" x14ac:dyDescent="0.45">
      <c r="A9" s="102" t="s">
        <v>327</v>
      </c>
      <c r="B9" s="102" t="str">
        <f t="shared" si="0"/>
        <v>Basic Info07_MEMBER_IPT</v>
      </c>
      <c r="C9" s="101" t="s">
        <v>113</v>
      </c>
      <c r="D9" s="101" t="s">
        <v>124</v>
      </c>
      <c r="E9" s="103">
        <v>1.791498</v>
      </c>
      <c r="F9" s="103">
        <v>1.7597830000000001</v>
      </c>
      <c r="G9" s="105">
        <f t="shared" si="1"/>
        <v>1.8022108407684367E-2</v>
      </c>
    </row>
    <row r="10" spans="1:9" x14ac:dyDescent="0.45">
      <c r="A10" s="102" t="s">
        <v>328</v>
      </c>
      <c r="B10" s="102" t="str">
        <f t="shared" si="0"/>
        <v>Basic Info08_MEMBER_FREQUENCY</v>
      </c>
      <c r="C10" s="101" t="s">
        <v>113</v>
      </c>
      <c r="D10" s="101" t="s">
        <v>125</v>
      </c>
      <c r="E10" s="103">
        <v>1.1980980000000001</v>
      </c>
      <c r="F10" s="103">
        <v>1.224977</v>
      </c>
      <c r="G10" s="105">
        <f t="shared" si="1"/>
        <v>-2.1942452797072853E-2</v>
      </c>
    </row>
    <row r="11" spans="1:9" x14ac:dyDescent="0.45">
      <c r="A11" s="102" t="s">
        <v>329</v>
      </c>
      <c r="B11" s="102" t="str">
        <f t="shared" si="0"/>
        <v>Basic Info09_NEW_MEMBER(K)</v>
      </c>
      <c r="C11" s="101" t="s">
        <v>113</v>
      </c>
      <c r="D11" s="101" t="s">
        <v>126</v>
      </c>
      <c r="E11" s="103">
        <v>3159.5410000000002</v>
      </c>
      <c r="F11" s="103">
        <v>3557.75</v>
      </c>
      <c r="G11" s="105">
        <f t="shared" si="1"/>
        <v>-0.11192720118052135</v>
      </c>
    </row>
    <row r="12" spans="1:9" x14ac:dyDescent="0.45">
      <c r="A12" s="102" t="s">
        <v>16</v>
      </c>
      <c r="B12" s="102" t="str">
        <f t="shared" si="0"/>
        <v>Basic Info10_RECRUITMENT_RATE</v>
      </c>
      <c r="C12" s="101" t="s">
        <v>113</v>
      </c>
      <c r="D12" s="106" t="s">
        <v>127</v>
      </c>
      <c r="E12" s="103">
        <v>0.66191100000000003</v>
      </c>
      <c r="F12" s="103">
        <v>0.73742300000000005</v>
      </c>
      <c r="G12" s="107">
        <f>E12-F12</f>
        <v>-7.5512000000000024E-2</v>
      </c>
    </row>
    <row r="13" spans="1:9" x14ac:dyDescent="0.45">
      <c r="A13" s="102" t="s">
        <v>330</v>
      </c>
      <c r="B13" s="102" t="str">
        <f t="shared" si="0"/>
        <v>Basic Info11_NEW_MEMBER_ANNUAL_SPENDING</v>
      </c>
      <c r="C13" s="101" t="s">
        <v>113</v>
      </c>
      <c r="D13" s="101" t="s">
        <v>128</v>
      </c>
      <c r="E13" s="103">
        <v>98.149842000000007</v>
      </c>
      <c r="F13" s="103">
        <v>86.756085999999996</v>
      </c>
      <c r="G13" s="105">
        <f t="shared" si="1"/>
        <v>0.13133091319956525</v>
      </c>
    </row>
    <row r="14" spans="1:9" x14ac:dyDescent="0.45">
      <c r="A14" s="102" t="s">
        <v>331</v>
      </c>
      <c r="B14" s="102" t="str">
        <f t="shared" si="0"/>
        <v>Basic Info12_NEW_MEMBER_ATV</v>
      </c>
      <c r="C14" s="101" t="s">
        <v>113</v>
      </c>
      <c r="D14" s="101" t="s">
        <v>129</v>
      </c>
      <c r="E14" s="103">
        <v>86.497484999999998</v>
      </c>
      <c r="F14" s="103">
        <v>74.376341999999994</v>
      </c>
      <c r="G14" s="105">
        <f t="shared" si="1"/>
        <v>0.16297041067171603</v>
      </c>
    </row>
    <row r="15" spans="1:9" x14ac:dyDescent="0.45">
      <c r="A15" s="102" t="s">
        <v>332</v>
      </c>
      <c r="B15" s="102" t="str">
        <f t="shared" si="0"/>
        <v>Basic Info13_NEW_MEMBER_IPT</v>
      </c>
      <c r="C15" s="101" t="s">
        <v>113</v>
      </c>
      <c r="D15" s="101" t="s">
        <v>130</v>
      </c>
      <c r="E15" s="103">
        <v>1.7313160000000001</v>
      </c>
      <c r="F15" s="103">
        <v>1.6613009999999999</v>
      </c>
      <c r="G15" s="105">
        <f t="shared" si="1"/>
        <v>4.2144680584674354E-2</v>
      </c>
    </row>
    <row r="16" spans="1:9" x14ac:dyDescent="0.45">
      <c r="A16" s="102" t="s">
        <v>333</v>
      </c>
      <c r="B16" s="102" t="str">
        <f t="shared" si="0"/>
        <v>Basic Info14_NEW_MEMBER_FREQUENCY</v>
      </c>
      <c r="C16" s="101" t="s">
        <v>113</v>
      </c>
      <c r="D16" s="101" t="s">
        <v>131</v>
      </c>
      <c r="E16" s="103">
        <v>1.1347130000000001</v>
      </c>
      <c r="F16" s="103">
        <v>1.166447</v>
      </c>
      <c r="G16" s="105">
        <f t="shared" si="1"/>
        <v>-2.7205693872074721E-2</v>
      </c>
    </row>
    <row r="17" spans="1:9" x14ac:dyDescent="0.45">
      <c r="A17" s="102" t="s">
        <v>17</v>
      </c>
      <c r="B17" s="102" t="str">
        <f t="shared" si="0"/>
        <v>Basic Info15_2ND_REPEAT_RATE</v>
      </c>
      <c r="C17" s="101" t="s">
        <v>113</v>
      </c>
      <c r="D17" s="106" t="s">
        <v>132</v>
      </c>
      <c r="E17" s="103">
        <v>0.15866</v>
      </c>
      <c r="F17" s="103">
        <v>0.17056099999999999</v>
      </c>
      <c r="G17" s="107">
        <f>E17-F17</f>
        <v>-1.1900999999999995E-2</v>
      </c>
    </row>
    <row r="18" spans="1:9" x14ac:dyDescent="0.45">
      <c r="A18" s="102" t="s">
        <v>334</v>
      </c>
      <c r="B18" s="102" t="str">
        <f t="shared" si="0"/>
        <v>Basic Info16_EXISTING_MEMBER(K)</v>
      </c>
      <c r="C18" s="101" t="s">
        <v>113</v>
      </c>
      <c r="D18" s="101" t="s">
        <v>133</v>
      </c>
      <c r="E18" s="103">
        <v>1613.82</v>
      </c>
      <c r="F18" s="103">
        <v>1266.82</v>
      </c>
      <c r="G18" s="105">
        <f t="shared" si="1"/>
        <v>0.2739142103850587</v>
      </c>
    </row>
    <row r="19" spans="1:9" x14ac:dyDescent="0.45">
      <c r="A19" s="102" t="s">
        <v>335</v>
      </c>
      <c r="B19" s="102" t="str">
        <f t="shared" si="0"/>
        <v>Basic Info17_EXISTING_MEMBER_ANNUAL_SPENDING</v>
      </c>
      <c r="C19" s="101" t="s">
        <v>113</v>
      </c>
      <c r="D19" s="101" t="s">
        <v>134</v>
      </c>
      <c r="E19" s="103">
        <v>128.43442300000001</v>
      </c>
      <c r="F19" s="103">
        <v>121.319102</v>
      </c>
      <c r="G19" s="105">
        <f t="shared" si="1"/>
        <v>5.8649634581040777E-2</v>
      </c>
    </row>
    <row r="20" spans="1:9" x14ac:dyDescent="0.45">
      <c r="A20" s="102" t="s">
        <v>336</v>
      </c>
      <c r="B20" s="102" t="str">
        <f t="shared" si="0"/>
        <v>Basic Info18_EXISTING_MEMBER_ATV</v>
      </c>
      <c r="C20" s="101" t="s">
        <v>113</v>
      </c>
      <c r="D20" s="101" t="s">
        <v>135</v>
      </c>
      <c r="E20" s="103">
        <v>97.137448000000006</v>
      </c>
      <c r="F20" s="103">
        <v>87.320532999999998</v>
      </c>
      <c r="G20" s="105">
        <f t="shared" si="1"/>
        <v>0.1124239014894699</v>
      </c>
    </row>
    <row r="21" spans="1:9" x14ac:dyDescent="0.45">
      <c r="A21" s="102" t="s">
        <v>337</v>
      </c>
      <c r="B21" s="102" t="str">
        <f t="shared" si="0"/>
        <v>Basic Info19_EXISTING_MEMBER_IPT</v>
      </c>
      <c r="C21" s="101" t="s">
        <v>113</v>
      </c>
      <c r="D21" s="101" t="s">
        <v>136</v>
      </c>
      <c r="E21" s="103">
        <v>1.892614</v>
      </c>
      <c r="F21" s="103">
        <v>1.991986</v>
      </c>
      <c r="G21" s="105">
        <f t="shared" si="1"/>
        <v>-4.9885892772338791E-2</v>
      </c>
    </row>
    <row r="22" spans="1:9" x14ac:dyDescent="0.45">
      <c r="A22" s="102" t="s">
        <v>338</v>
      </c>
      <c r="B22" s="102" t="str">
        <f t="shared" si="0"/>
        <v>Basic Info20_EXISTING_MEMBER_FREQUENCY</v>
      </c>
      <c r="C22" s="101" t="s">
        <v>352</v>
      </c>
      <c r="D22" s="101" t="s">
        <v>137</v>
      </c>
      <c r="E22" s="103">
        <v>1.322193</v>
      </c>
      <c r="F22" s="103">
        <v>1.389354</v>
      </c>
      <c r="G22" s="105">
        <f t="shared" si="1"/>
        <v>-4.8339731990550971E-2</v>
      </c>
    </row>
    <row r="23" spans="1:9" x14ac:dyDescent="0.45">
      <c r="A23" s="102" t="s">
        <v>19</v>
      </c>
      <c r="B23" s="102" t="str">
        <f t="shared" si="0"/>
        <v>Basic Info21_RETENTION_RATE</v>
      </c>
      <c r="C23" s="101" t="s">
        <v>113</v>
      </c>
      <c r="D23" s="106" t="s">
        <v>138</v>
      </c>
      <c r="E23" s="103">
        <v>0.15973799999999999</v>
      </c>
      <c r="F23" s="103">
        <v>0.17794299999999999</v>
      </c>
      <c r="G23" s="107">
        <f>E23-F23</f>
        <v>-1.8204999999999999E-2</v>
      </c>
    </row>
    <row r="24" spans="1:9" x14ac:dyDescent="0.45">
      <c r="A24" s="102" t="s">
        <v>354</v>
      </c>
      <c r="B24" s="102" t="str">
        <f t="shared" si="0"/>
        <v>Basic Info22_VIP_MEMBER(K)</v>
      </c>
      <c r="C24" s="101" t="s">
        <v>113</v>
      </c>
      <c r="D24" s="101" t="s">
        <v>139</v>
      </c>
      <c r="E24" s="103">
        <v>1.857</v>
      </c>
      <c r="F24" s="103">
        <v>1.2410000000000001</v>
      </c>
      <c r="G24" s="105">
        <f t="shared" si="1"/>
        <v>0.49637389202256221</v>
      </c>
    </row>
    <row r="25" spans="1:9" x14ac:dyDescent="0.45">
      <c r="A25" s="102" t="s">
        <v>355</v>
      </c>
      <c r="B25" s="102" t="str">
        <f t="shared" si="0"/>
        <v>Basic Info23_HIGH_TIER_RETENTION_RATE</v>
      </c>
      <c r="C25" s="101" t="s">
        <v>113</v>
      </c>
      <c r="D25" s="106" t="s">
        <v>140</v>
      </c>
      <c r="E25" s="103">
        <v>2.725E-3</v>
      </c>
      <c r="F25" s="103">
        <v>1.926E-3</v>
      </c>
      <c r="G25" s="107">
        <f>E25-F25</f>
        <v>7.9900000000000001E-4</v>
      </c>
    </row>
    <row r="26" spans="1:9" x14ac:dyDescent="0.45">
      <c r="A26" s="102" t="s">
        <v>318</v>
      </c>
      <c r="B26" s="102" t="str">
        <f t="shared" si="0"/>
        <v>Basic Info031_TMALL_BIND_MEMBER_SALES(MRMB)</v>
      </c>
      <c r="C26" s="101" t="s">
        <v>113</v>
      </c>
      <c r="D26" s="101" t="s">
        <v>117</v>
      </c>
      <c r="E26" s="103">
        <v>167.091465</v>
      </c>
      <c r="F26" s="103">
        <v>123.77183100000001</v>
      </c>
      <c r="G26" s="105">
        <f t="shared" si="1"/>
        <v>0.34999590496483801</v>
      </c>
    </row>
    <row r="27" spans="1:9" x14ac:dyDescent="0.45">
      <c r="A27" s="102" t="s">
        <v>319</v>
      </c>
      <c r="B27" s="102" t="str">
        <f t="shared" si="0"/>
        <v>Basic Info032_TMALL_BIND_MEMBER_SALES_WEIGHT%</v>
      </c>
      <c r="C27" s="101" t="s">
        <v>113</v>
      </c>
      <c r="D27" s="106" t="s">
        <v>118</v>
      </c>
      <c r="E27" s="103">
        <v>0.32295800000000002</v>
      </c>
      <c r="F27" s="103">
        <v>0.267704</v>
      </c>
      <c r="G27" s="107">
        <f>E27-F27</f>
        <v>5.5254000000000025E-2</v>
      </c>
    </row>
    <row r="28" spans="1:9" x14ac:dyDescent="0.45">
      <c r="A28" s="102" t="s">
        <v>320</v>
      </c>
      <c r="B28" s="102" t="str">
        <f t="shared" si="0"/>
        <v>Basic Info033_TMALL_BIND_MEMBER(K)</v>
      </c>
      <c r="C28" s="101" t="s">
        <v>113</v>
      </c>
      <c r="D28" s="101" t="s">
        <v>119</v>
      </c>
      <c r="E28" s="103">
        <v>978.30200000000002</v>
      </c>
      <c r="F28" s="103">
        <v>818.24900000000002</v>
      </c>
      <c r="G28" s="105">
        <f t="shared" si="1"/>
        <v>0.19560427204921726</v>
      </c>
    </row>
    <row r="29" spans="1:9" x14ac:dyDescent="0.45">
      <c r="A29" s="102" t="s">
        <v>321</v>
      </c>
      <c r="B29" s="102" t="str">
        <f t="shared" si="0"/>
        <v>Basic Info034_TMALL_BIND_MEMBER_WEIGHT%</v>
      </c>
      <c r="C29" s="101" t="s">
        <v>113</v>
      </c>
      <c r="D29" s="106" t="s">
        <v>120</v>
      </c>
      <c r="E29" s="103">
        <v>0.20494999999999999</v>
      </c>
      <c r="F29" s="103">
        <v>0.1696</v>
      </c>
      <c r="G29" s="107">
        <f>E29-F29</f>
        <v>3.5349999999999993E-2</v>
      </c>
    </row>
    <row r="30" spans="1:9" x14ac:dyDescent="0.45">
      <c r="A30" s="102">
        <v>1</v>
      </c>
      <c r="B30" s="102" t="str">
        <f t="shared" si="0"/>
        <v>Category usage39_Category(Men Skin;Man Hair;Styling)</v>
      </c>
      <c r="C30" s="101" t="s">
        <v>141</v>
      </c>
      <c r="D30" s="101" t="s">
        <v>250</v>
      </c>
      <c r="E30" s="103">
        <v>4682372</v>
      </c>
      <c r="F30" s="103">
        <v>4816126</v>
      </c>
      <c r="G30" s="105">
        <f>H30/I30-1</f>
        <v>-2.7772113935557341E-2</v>
      </c>
      <c r="H30" s="115">
        <f>E30</f>
        <v>4682372</v>
      </c>
      <c r="I30" s="115">
        <f>F30</f>
        <v>4816126</v>
      </c>
    </row>
    <row r="31" spans="1:9" x14ac:dyDescent="0.45">
      <c r="A31" s="102">
        <v>2</v>
      </c>
      <c r="B31" s="102" t="str">
        <f t="shared" si="0"/>
        <v>Category usage40_1_CATEGORY</v>
      </c>
      <c r="C31" s="101" t="s">
        <v>141</v>
      </c>
      <c r="D31" s="101" t="s">
        <v>143</v>
      </c>
      <c r="E31" s="103">
        <v>4551356</v>
      </c>
      <c r="F31" s="103">
        <v>4413281</v>
      </c>
      <c r="G31" s="112">
        <f>H31-I31</f>
        <v>5.5664339091731851E-2</v>
      </c>
      <c r="H31" s="105">
        <f>E31/E$30</f>
        <v>0.97201930987115082</v>
      </c>
      <c r="I31" s="105">
        <f>F31/F$30</f>
        <v>0.91635497077941896</v>
      </c>
    </row>
    <row r="32" spans="1:9" x14ac:dyDescent="0.45">
      <c r="A32" s="102">
        <v>3</v>
      </c>
      <c r="B32" s="102" t="str">
        <f t="shared" si="0"/>
        <v>Category usage41_2_CATEGORY</v>
      </c>
      <c r="C32" s="101" t="s">
        <v>141</v>
      </c>
      <c r="D32" s="101" t="s">
        <v>144</v>
      </c>
      <c r="E32" s="103">
        <v>126025</v>
      </c>
      <c r="F32" s="103">
        <v>384214</v>
      </c>
      <c r="G32" s="112">
        <f t="shared" ref="G32:G95" si="2">H32-I32</f>
        <v>-5.2861789925354882E-2</v>
      </c>
      <c r="H32" s="105">
        <f t="shared" ref="H32:I36" si="3">E32/E$30</f>
        <v>2.6914777382061911E-2</v>
      </c>
      <c r="I32" s="105">
        <f t="shared" si="3"/>
        <v>7.9776567307416793E-2</v>
      </c>
    </row>
    <row r="33" spans="1:9" x14ac:dyDescent="0.45">
      <c r="A33" s="102">
        <v>4</v>
      </c>
      <c r="B33" s="102" t="str">
        <f t="shared" si="0"/>
        <v>Category usage42_3_CATEGORY</v>
      </c>
      <c r="C33" s="101" t="s">
        <v>141</v>
      </c>
      <c r="D33" s="101" t="s">
        <v>145</v>
      </c>
      <c r="E33" s="103">
        <v>4991</v>
      </c>
      <c r="F33" s="103">
        <v>18631</v>
      </c>
      <c r="G33" s="112">
        <f t="shared" si="2"/>
        <v>-2.8025491663769197E-3</v>
      </c>
      <c r="H33" s="105">
        <f t="shared" si="3"/>
        <v>1.0659127467873121E-3</v>
      </c>
      <c r="I33" s="105">
        <f t="shared" si="3"/>
        <v>3.8684619131642319E-3</v>
      </c>
    </row>
    <row r="34" spans="1:9" x14ac:dyDescent="0.45">
      <c r="A34" s="102">
        <v>6</v>
      </c>
      <c r="B34" s="102" t="str">
        <f t="shared" si="0"/>
        <v>Men Category43_Men Skin only</v>
      </c>
      <c r="C34" s="101" t="s">
        <v>251</v>
      </c>
      <c r="D34" s="101" t="s">
        <v>252</v>
      </c>
      <c r="E34" s="103">
        <v>4099034</v>
      </c>
      <c r="F34" s="103">
        <v>3883422</v>
      </c>
      <c r="G34" s="112">
        <f t="shared" si="2"/>
        <v>6.9080978240056545E-2</v>
      </c>
      <c r="H34" s="105">
        <f t="shared" si="3"/>
        <v>0.87541827091055557</v>
      </c>
      <c r="I34" s="105">
        <f t="shared" si="3"/>
        <v>0.80633729267049903</v>
      </c>
    </row>
    <row r="35" spans="1:9" x14ac:dyDescent="0.45">
      <c r="A35" s="102">
        <v>7</v>
      </c>
      <c r="B35" s="102" t="str">
        <f t="shared" si="0"/>
        <v>Men Category44_Men Hair only</v>
      </c>
      <c r="C35" s="101" t="s">
        <v>251</v>
      </c>
      <c r="D35" s="101" t="s">
        <v>253</v>
      </c>
      <c r="E35" s="103">
        <v>136566</v>
      </c>
      <c r="F35" s="103">
        <v>153393</v>
      </c>
      <c r="G35" s="112">
        <f t="shared" si="2"/>
        <v>-2.683885886700807E-3</v>
      </c>
      <c r="H35" s="105">
        <f t="shared" si="3"/>
        <v>2.9165986811812476E-2</v>
      </c>
      <c r="I35" s="105">
        <f t="shared" si="3"/>
        <v>3.1849872698513283E-2</v>
      </c>
    </row>
    <row r="36" spans="1:9" x14ac:dyDescent="0.45">
      <c r="A36" s="102">
        <v>8</v>
      </c>
      <c r="B36" s="102" t="str">
        <f t="shared" si="0"/>
        <v>Men Category45_Men Styling only</v>
      </c>
      <c r="C36" s="101" t="s">
        <v>251</v>
      </c>
      <c r="D36" s="101" t="s">
        <v>254</v>
      </c>
      <c r="E36" s="103">
        <v>315607</v>
      </c>
      <c r="F36" s="103">
        <v>568200</v>
      </c>
      <c r="G36" s="112">
        <f t="shared" si="2"/>
        <v>-5.0575410253994424E-2</v>
      </c>
      <c r="H36" s="105">
        <f t="shared" si="3"/>
        <v>6.7403230670267114E-2</v>
      </c>
      <c r="I36" s="105">
        <f t="shared" si="3"/>
        <v>0.11797864092426154</v>
      </c>
    </row>
    <row r="37" spans="1:9" x14ac:dyDescent="0.45">
      <c r="A37" s="102">
        <v>9</v>
      </c>
      <c r="B37" s="102" t="str">
        <f t="shared" si="0"/>
        <v>ATV Distribution51_TTL_TRANS</v>
      </c>
      <c r="C37" s="101" t="s">
        <v>151</v>
      </c>
      <c r="D37" s="101" t="s">
        <v>152</v>
      </c>
      <c r="E37" s="103">
        <v>5718685</v>
      </c>
      <c r="F37" s="103">
        <v>5909821</v>
      </c>
      <c r="G37" s="112">
        <f t="shared" si="2"/>
        <v>0</v>
      </c>
      <c r="H37" s="105">
        <f>E37/E$37</f>
        <v>1</v>
      </c>
      <c r="I37" s="105">
        <f>F37/F$37</f>
        <v>1</v>
      </c>
    </row>
    <row r="38" spans="1:9" x14ac:dyDescent="0.45">
      <c r="A38" s="102">
        <v>10</v>
      </c>
      <c r="B38" s="102" t="str">
        <f t="shared" si="0"/>
        <v>ATV Distribution52_&lt;50</v>
      </c>
      <c r="C38" s="101" t="s">
        <v>151</v>
      </c>
      <c r="D38" s="101" t="s">
        <v>153</v>
      </c>
      <c r="E38" s="103">
        <v>2255351</v>
      </c>
      <c r="F38" s="103">
        <v>3038970</v>
      </c>
      <c r="G38" s="112">
        <f t="shared" si="2"/>
        <v>-0.11984089691154798</v>
      </c>
      <c r="H38" s="105">
        <f>E38/E$37</f>
        <v>0.39438279954220246</v>
      </c>
      <c r="I38" s="105">
        <f>F38/F$37</f>
        <v>0.51422369645375043</v>
      </c>
    </row>
    <row r="39" spans="1:9" x14ac:dyDescent="0.45">
      <c r="A39" s="102">
        <v>11</v>
      </c>
      <c r="B39" s="102" t="str">
        <f t="shared" si="0"/>
        <v>ATV Distribution53_50-100</v>
      </c>
      <c r="C39" s="101" t="s">
        <v>151</v>
      </c>
      <c r="D39" s="101" t="s">
        <v>154</v>
      </c>
      <c r="E39" s="103">
        <v>1864985</v>
      </c>
      <c r="F39" s="103">
        <v>1588652</v>
      </c>
      <c r="G39" s="112">
        <f t="shared" si="2"/>
        <v>5.7305715561999038E-2</v>
      </c>
      <c r="H39" s="105">
        <f t="shared" ref="H39:H52" si="4">E39/E$37</f>
        <v>0.32612130236234377</v>
      </c>
      <c r="I39" s="105">
        <f t="shared" ref="I39:I52" si="5">F39/F$37</f>
        <v>0.26881558680034473</v>
      </c>
    </row>
    <row r="40" spans="1:9" x14ac:dyDescent="0.45">
      <c r="A40" s="102">
        <v>12</v>
      </c>
      <c r="B40" s="102" t="str">
        <f t="shared" si="0"/>
        <v>ATV Distribution54_100-150</v>
      </c>
      <c r="C40" s="101" t="s">
        <v>151</v>
      </c>
      <c r="D40" s="101" t="s">
        <v>155</v>
      </c>
      <c r="E40" s="103">
        <v>561628</v>
      </c>
      <c r="F40" s="103">
        <v>476783</v>
      </c>
      <c r="G40" s="112">
        <f t="shared" si="2"/>
        <v>1.7532905153623796E-2</v>
      </c>
      <c r="H40" s="105">
        <f t="shared" si="4"/>
        <v>9.8209291121997458E-2</v>
      </c>
      <c r="I40" s="105">
        <f t="shared" si="5"/>
        <v>8.0676385968373662E-2</v>
      </c>
    </row>
    <row r="41" spans="1:9" x14ac:dyDescent="0.45">
      <c r="A41" s="102">
        <v>13</v>
      </c>
      <c r="B41" s="102" t="str">
        <f t="shared" si="0"/>
        <v>ATV Distribution55_150-200</v>
      </c>
      <c r="C41" s="101" t="s">
        <v>151</v>
      </c>
      <c r="D41" s="101" t="s">
        <v>156</v>
      </c>
      <c r="E41" s="103">
        <v>562597</v>
      </c>
      <c r="F41" s="103">
        <v>548944</v>
      </c>
      <c r="G41" s="112">
        <f t="shared" si="2"/>
        <v>5.4919968001041625E-3</v>
      </c>
      <c r="H41" s="105">
        <f t="shared" si="4"/>
        <v>9.8378735670875378E-2</v>
      </c>
      <c r="I41" s="105">
        <f t="shared" si="5"/>
        <v>9.2886738870771215E-2</v>
      </c>
    </row>
    <row r="42" spans="1:9" x14ac:dyDescent="0.45">
      <c r="A42" s="102">
        <v>14</v>
      </c>
      <c r="B42" s="102" t="str">
        <f t="shared" si="0"/>
        <v>ATV Distribution56_200-250</v>
      </c>
      <c r="C42" s="101" t="s">
        <v>151</v>
      </c>
      <c r="D42" s="101" t="s">
        <v>157</v>
      </c>
      <c r="E42" s="103">
        <v>305939</v>
      </c>
      <c r="F42" s="103">
        <v>141564</v>
      </c>
      <c r="G42" s="112">
        <f t="shared" si="2"/>
        <v>2.9544113117449589E-2</v>
      </c>
      <c r="H42" s="105">
        <f t="shared" si="4"/>
        <v>5.3498138120914161E-2</v>
      </c>
      <c r="I42" s="105">
        <f t="shared" si="5"/>
        <v>2.3954025003464573E-2</v>
      </c>
    </row>
    <row r="43" spans="1:9" x14ac:dyDescent="0.45">
      <c r="A43" s="102">
        <v>15</v>
      </c>
      <c r="B43" s="102" t="str">
        <f t="shared" si="0"/>
        <v>ATV Distribution57_250-300</v>
      </c>
      <c r="C43" s="101" t="s">
        <v>151</v>
      </c>
      <c r="D43" s="101" t="s">
        <v>158</v>
      </c>
      <c r="E43" s="103">
        <v>90039</v>
      </c>
      <c r="F43" s="103">
        <v>54587</v>
      </c>
      <c r="G43" s="112">
        <f t="shared" si="2"/>
        <v>6.5080447710745472E-3</v>
      </c>
      <c r="H43" s="105">
        <f t="shared" si="4"/>
        <v>1.574470354635725E-2</v>
      </c>
      <c r="I43" s="105">
        <f t="shared" si="5"/>
        <v>9.2366587752827026E-3</v>
      </c>
    </row>
    <row r="44" spans="1:9" x14ac:dyDescent="0.45">
      <c r="A44" s="102">
        <v>16</v>
      </c>
      <c r="B44" s="102" t="str">
        <f t="shared" si="0"/>
        <v>ATV Distribution58_300-350</v>
      </c>
      <c r="C44" s="101" t="s">
        <v>151</v>
      </c>
      <c r="D44" s="101" t="s">
        <v>159</v>
      </c>
      <c r="E44" s="103">
        <v>37966</v>
      </c>
      <c r="F44" s="103">
        <v>26737</v>
      </c>
      <c r="G44" s="112">
        <f t="shared" si="2"/>
        <v>2.1147747479071917E-3</v>
      </c>
      <c r="H44" s="105">
        <f t="shared" si="4"/>
        <v>6.6389388469552E-3</v>
      </c>
      <c r="I44" s="105">
        <f t="shared" si="5"/>
        <v>4.5241640990480083E-3</v>
      </c>
    </row>
    <row r="45" spans="1:9" x14ac:dyDescent="0.45">
      <c r="A45" s="102">
        <v>17</v>
      </c>
      <c r="B45" s="102" t="str">
        <f t="shared" si="0"/>
        <v>ATV Distribution59_350-400</v>
      </c>
      <c r="C45" s="101" t="s">
        <v>151</v>
      </c>
      <c r="D45" s="101" t="s">
        <v>160</v>
      </c>
      <c r="E45" s="103">
        <v>19928</v>
      </c>
      <c r="F45" s="103">
        <v>16003</v>
      </c>
      <c r="G45" s="112">
        <f t="shared" si="2"/>
        <v>7.7685177053216699E-4</v>
      </c>
      <c r="H45" s="105">
        <f t="shared" si="4"/>
        <v>3.4847172033430763E-3</v>
      </c>
      <c r="I45" s="105">
        <f t="shared" si="5"/>
        <v>2.7078654328109093E-3</v>
      </c>
    </row>
    <row r="46" spans="1:9" x14ac:dyDescent="0.45">
      <c r="A46" s="102">
        <v>18</v>
      </c>
      <c r="B46" s="102" t="str">
        <f t="shared" si="0"/>
        <v>ATV Distribution60_400-450</v>
      </c>
      <c r="C46" s="101" t="s">
        <v>151</v>
      </c>
      <c r="D46" s="101" t="s">
        <v>161</v>
      </c>
      <c r="E46" s="103">
        <v>9827</v>
      </c>
      <c r="F46" s="103">
        <v>8797</v>
      </c>
      <c r="G46" s="112">
        <f t="shared" si="2"/>
        <v>2.2986288304099357E-4</v>
      </c>
      <c r="H46" s="105">
        <f t="shared" si="4"/>
        <v>1.7184020452254321E-3</v>
      </c>
      <c r="I46" s="105">
        <f t="shared" si="5"/>
        <v>1.4885391621844385E-3</v>
      </c>
    </row>
    <row r="47" spans="1:9" x14ac:dyDescent="0.45">
      <c r="A47" s="102">
        <v>19</v>
      </c>
      <c r="B47" s="102" t="str">
        <f t="shared" si="0"/>
        <v>ATV Distribution61_450-500</v>
      </c>
      <c r="C47" s="101" t="s">
        <v>151</v>
      </c>
      <c r="D47" s="101" t="s">
        <v>162</v>
      </c>
      <c r="E47" s="103">
        <v>3770</v>
      </c>
      <c r="F47" s="103">
        <v>3375</v>
      </c>
      <c r="G47" s="112">
        <f t="shared" si="2"/>
        <v>8.8159179089403661E-5</v>
      </c>
      <c r="H47" s="105">
        <f t="shared" si="4"/>
        <v>6.5924246570671407E-4</v>
      </c>
      <c r="I47" s="105">
        <f t="shared" si="5"/>
        <v>5.710832866173104E-4</v>
      </c>
    </row>
    <row r="48" spans="1:9" x14ac:dyDescent="0.45">
      <c r="A48" s="102">
        <v>20</v>
      </c>
      <c r="B48" s="102" t="str">
        <f t="shared" si="0"/>
        <v>ATV Distribution62_500-550</v>
      </c>
      <c r="C48" s="101" t="s">
        <v>151</v>
      </c>
      <c r="D48" s="101" t="s">
        <v>163</v>
      </c>
      <c r="E48" s="103">
        <v>2231</v>
      </c>
      <c r="F48" s="103">
        <v>1859</v>
      </c>
      <c r="G48" s="112">
        <f t="shared" si="2"/>
        <v>7.5563518020989122E-5</v>
      </c>
      <c r="H48" s="105">
        <f t="shared" si="4"/>
        <v>3.9012465278293875E-4</v>
      </c>
      <c r="I48" s="105">
        <f t="shared" si="5"/>
        <v>3.1456113476194963E-4</v>
      </c>
    </row>
    <row r="49" spans="1:9" x14ac:dyDescent="0.45">
      <c r="A49" s="102">
        <v>21</v>
      </c>
      <c r="B49" s="102" t="str">
        <f t="shared" si="0"/>
        <v>ATV Distribution63_550-600</v>
      </c>
      <c r="C49" s="101" t="s">
        <v>151</v>
      </c>
      <c r="D49" s="101" t="s">
        <v>164</v>
      </c>
      <c r="E49" s="103">
        <v>1305</v>
      </c>
      <c r="F49" s="103">
        <v>1114</v>
      </c>
      <c r="G49" s="112">
        <f t="shared" si="2"/>
        <v>3.9699528002936323E-5</v>
      </c>
      <c r="H49" s="105">
        <f t="shared" si="4"/>
        <v>2.281993150523241E-4</v>
      </c>
      <c r="I49" s="105">
        <f t="shared" si="5"/>
        <v>1.8849978704938778E-4</v>
      </c>
    </row>
    <row r="50" spans="1:9" x14ac:dyDescent="0.45">
      <c r="A50" s="102">
        <v>22</v>
      </c>
      <c r="B50" s="102" t="str">
        <f t="shared" si="0"/>
        <v>ATV Distribution64_600-650</v>
      </c>
      <c r="C50" s="101" t="s">
        <v>151</v>
      </c>
      <c r="D50" s="101" t="s">
        <v>165</v>
      </c>
      <c r="E50" s="103">
        <v>838</v>
      </c>
      <c r="F50" s="103">
        <v>669</v>
      </c>
      <c r="G50" s="112">
        <f t="shared" si="2"/>
        <v>3.3335786537687145E-5</v>
      </c>
      <c r="H50" s="105">
        <f t="shared" si="4"/>
        <v>1.4653718468494068E-4</v>
      </c>
      <c r="I50" s="105">
        <f t="shared" si="5"/>
        <v>1.1320139814725353E-4</v>
      </c>
    </row>
    <row r="51" spans="1:9" x14ac:dyDescent="0.45">
      <c r="A51" s="102">
        <v>23</v>
      </c>
      <c r="B51" s="102" t="str">
        <f t="shared" si="0"/>
        <v>ATV Distribution65_650-700</v>
      </c>
      <c r="C51" s="101" t="s">
        <v>151</v>
      </c>
      <c r="D51" s="101" t="s">
        <v>166</v>
      </c>
      <c r="E51" s="103">
        <v>623</v>
      </c>
      <c r="F51" s="103">
        <v>546</v>
      </c>
      <c r="G51" s="112">
        <f t="shared" si="2"/>
        <v>1.6552543913372661E-5</v>
      </c>
      <c r="H51" s="105">
        <f t="shared" si="4"/>
        <v>1.0894112894835088E-4</v>
      </c>
      <c r="I51" s="105">
        <f t="shared" si="5"/>
        <v>9.2388585034978223E-5</v>
      </c>
    </row>
    <row r="52" spans="1:9" x14ac:dyDescent="0.45">
      <c r="A52" s="102">
        <v>24</v>
      </c>
      <c r="B52" s="102" t="str">
        <f t="shared" si="0"/>
        <v>ATV Distribution66_&gt;700</v>
      </c>
      <c r="C52" s="101" t="s">
        <v>151</v>
      </c>
      <c r="D52" s="101" t="s">
        <v>167</v>
      </c>
      <c r="E52" s="103">
        <v>1658</v>
      </c>
      <c r="F52" s="103">
        <v>1221</v>
      </c>
      <c r="G52" s="112">
        <f t="shared" si="2"/>
        <v>8.3321550252098684E-5</v>
      </c>
      <c r="H52" s="105">
        <f t="shared" si="4"/>
        <v>2.8992679261053897E-4</v>
      </c>
      <c r="I52" s="105">
        <f t="shared" si="5"/>
        <v>2.0660524235844029E-4</v>
      </c>
    </row>
    <row r="53" spans="1:9" x14ac:dyDescent="0.45">
      <c r="A53" s="102">
        <v>89</v>
      </c>
      <c r="B53" s="102" t="str">
        <f t="shared" si="0"/>
        <v>IPT Distribution131_TTL_TRANS</v>
      </c>
      <c r="C53" s="101" t="s">
        <v>63</v>
      </c>
      <c r="D53" s="101" t="s">
        <v>277</v>
      </c>
      <c r="E53" s="103">
        <v>5700411</v>
      </c>
      <c r="F53" s="103">
        <v>5893834</v>
      </c>
      <c r="G53" s="112">
        <f t="shared" si="2"/>
        <v>0</v>
      </c>
      <c r="H53" s="105">
        <f>E53/E$53</f>
        <v>1</v>
      </c>
      <c r="I53" s="105">
        <f>F53/F$53</f>
        <v>1</v>
      </c>
    </row>
    <row r="54" spans="1:9" x14ac:dyDescent="0.45">
      <c r="A54" s="102">
        <v>90</v>
      </c>
      <c r="B54" s="102" t="str">
        <f t="shared" si="0"/>
        <v>IPT Distribution132_1_ITEM_TRANS</v>
      </c>
      <c r="C54" s="101" t="s">
        <v>63</v>
      </c>
      <c r="D54" s="101" t="s">
        <v>278</v>
      </c>
      <c r="E54" s="103">
        <v>3384829</v>
      </c>
      <c r="F54" s="103">
        <v>3943600</v>
      </c>
      <c r="G54" s="112">
        <f t="shared" si="2"/>
        <v>-7.5319218222573481E-2</v>
      </c>
      <c r="H54" s="105">
        <f>E54/E$53</f>
        <v>0.59378683396688414</v>
      </c>
      <c r="I54" s="105">
        <f>F54/F$53</f>
        <v>0.66910605218945762</v>
      </c>
    </row>
    <row r="55" spans="1:9" x14ac:dyDescent="0.45">
      <c r="A55" s="102">
        <v>91</v>
      </c>
      <c r="B55" s="102" t="str">
        <f t="shared" si="0"/>
        <v>IPT Distribution133_2_ITEM_TRANS</v>
      </c>
      <c r="C55" s="101" t="s">
        <v>63</v>
      </c>
      <c r="D55" s="101" t="s">
        <v>279</v>
      </c>
      <c r="E55" s="103">
        <v>1394932</v>
      </c>
      <c r="F55" s="103">
        <v>1011588</v>
      </c>
      <c r="G55" s="112">
        <f t="shared" si="2"/>
        <v>7.3072301293310576E-2</v>
      </c>
      <c r="H55" s="105">
        <f t="shared" ref="H55:H59" si="6">E55/E$53</f>
        <v>0.2447072675987749</v>
      </c>
      <c r="I55" s="105">
        <f t="shared" ref="I55:I59" si="7">F55/F$53</f>
        <v>0.17163496630546432</v>
      </c>
    </row>
    <row r="56" spans="1:9" x14ac:dyDescent="0.45">
      <c r="A56" s="102">
        <v>92</v>
      </c>
      <c r="B56" s="102" t="str">
        <f t="shared" si="0"/>
        <v>IPT Distribution134_3_ITEM_TRANS</v>
      </c>
      <c r="C56" s="101" t="s">
        <v>63</v>
      </c>
      <c r="D56" s="101" t="s">
        <v>280</v>
      </c>
      <c r="E56" s="103">
        <v>479651</v>
      </c>
      <c r="F56" s="103">
        <v>196645</v>
      </c>
      <c r="G56" s="112">
        <f t="shared" si="2"/>
        <v>5.0778701297724597E-2</v>
      </c>
      <c r="H56" s="105">
        <f t="shared" si="6"/>
        <v>8.4143231075794356E-2</v>
      </c>
      <c r="I56" s="105">
        <f t="shared" si="7"/>
        <v>3.3364529778069758E-2</v>
      </c>
    </row>
    <row r="57" spans="1:9" x14ac:dyDescent="0.45">
      <c r="A57" s="102">
        <v>93</v>
      </c>
      <c r="B57" s="102" t="str">
        <f t="shared" si="0"/>
        <v>IPT Distribution135_4_ITEM_TRANS</v>
      </c>
      <c r="C57" s="101" t="s">
        <v>63</v>
      </c>
      <c r="D57" s="101" t="s">
        <v>281</v>
      </c>
      <c r="E57" s="103">
        <v>213064</v>
      </c>
      <c r="F57" s="103">
        <v>496921</v>
      </c>
      <c r="G57" s="112">
        <f t="shared" si="2"/>
        <v>-4.6935057454490885E-2</v>
      </c>
      <c r="H57" s="105">
        <f t="shared" si="6"/>
        <v>3.7376954047699369E-2</v>
      </c>
      <c r="I57" s="105">
        <f t="shared" si="7"/>
        <v>8.4312011502190254E-2</v>
      </c>
    </row>
    <row r="58" spans="1:9" x14ac:dyDescent="0.45">
      <c r="A58" s="102">
        <v>94</v>
      </c>
      <c r="B58" s="102" t="str">
        <f t="shared" si="0"/>
        <v>IPT Distribution136_5_ITEM_TRANS</v>
      </c>
      <c r="C58" s="101" t="s">
        <v>63</v>
      </c>
      <c r="D58" s="101" t="s">
        <v>282</v>
      </c>
      <c r="E58" s="103">
        <v>64941</v>
      </c>
      <c r="F58" s="103">
        <v>73675</v>
      </c>
      <c r="G58" s="112">
        <f t="shared" si="2"/>
        <v>-1.1080156155314439E-3</v>
      </c>
      <c r="H58" s="105">
        <f t="shared" si="6"/>
        <v>1.1392336447319325E-2</v>
      </c>
      <c r="I58" s="105">
        <f t="shared" si="7"/>
        <v>1.2500352062850769E-2</v>
      </c>
    </row>
    <row r="59" spans="1:9" x14ac:dyDescent="0.45">
      <c r="A59" s="102">
        <v>95</v>
      </c>
      <c r="B59" s="102" t="str">
        <f t="shared" si="0"/>
        <v>IPT Distribution137_6_ITEM_TRANS</v>
      </c>
      <c r="C59" s="101" t="s">
        <v>63</v>
      </c>
      <c r="D59" s="101" t="s">
        <v>283</v>
      </c>
      <c r="E59" s="103">
        <v>162994</v>
      </c>
      <c r="F59" s="103">
        <v>171405</v>
      </c>
      <c r="G59" s="112">
        <f t="shared" si="2"/>
        <v>-4.8871129843932812E-4</v>
      </c>
      <c r="H59" s="105">
        <f t="shared" si="6"/>
        <v>2.8593376863527909E-2</v>
      </c>
      <c r="I59" s="105">
        <f t="shared" si="7"/>
        <v>2.9082088161967237E-2</v>
      </c>
    </row>
    <row r="60" spans="1:9" x14ac:dyDescent="0.45">
      <c r="A60" s="102">
        <v>73</v>
      </c>
      <c r="B60" s="102" t="str">
        <f t="shared" si="0"/>
        <v>Cross Category ATV Distribution115_Cross Category Transaction</v>
      </c>
      <c r="C60" s="101" t="s">
        <v>88</v>
      </c>
      <c r="D60" s="101" t="s">
        <v>261</v>
      </c>
      <c r="E60" s="103">
        <v>60069</v>
      </c>
      <c r="F60" s="103">
        <v>94293</v>
      </c>
      <c r="G60" s="112">
        <f t="shared" si="2"/>
        <v>0</v>
      </c>
      <c r="H60" s="105">
        <f>E60/E$60</f>
        <v>1</v>
      </c>
      <c r="I60" s="105">
        <f>F60/F$60</f>
        <v>1</v>
      </c>
    </row>
    <row r="61" spans="1:9" x14ac:dyDescent="0.45">
      <c r="A61" s="102">
        <v>74</v>
      </c>
      <c r="B61" s="102" t="str">
        <f t="shared" si="0"/>
        <v>Cross Category ATV Distribution116_&lt;50</v>
      </c>
      <c r="C61" s="101" t="s">
        <v>88</v>
      </c>
      <c r="D61" s="101" t="s">
        <v>262</v>
      </c>
      <c r="E61" s="103">
        <v>537</v>
      </c>
      <c r="F61" s="103">
        <v>2159</v>
      </c>
      <c r="G61" s="112">
        <f t="shared" si="2"/>
        <v>-1.3956996234049382E-2</v>
      </c>
      <c r="H61" s="105">
        <f>E61/E$60</f>
        <v>8.9397193227788042E-3</v>
      </c>
      <c r="I61" s="105">
        <f>F61/F$60</f>
        <v>2.2896715556828186E-2</v>
      </c>
    </row>
    <row r="62" spans="1:9" x14ac:dyDescent="0.45">
      <c r="A62" s="102">
        <v>75</v>
      </c>
      <c r="B62" s="102" t="str">
        <f t="shared" si="0"/>
        <v>Cross Category ATV Distribution117_50-100</v>
      </c>
      <c r="C62" s="101" t="s">
        <v>88</v>
      </c>
      <c r="D62" s="101" t="s">
        <v>263</v>
      </c>
      <c r="E62" s="103">
        <v>14985</v>
      </c>
      <c r="F62" s="103">
        <v>29498</v>
      </c>
      <c r="G62" s="112">
        <f t="shared" si="2"/>
        <v>-6.3370284852427738E-2</v>
      </c>
      <c r="H62" s="105">
        <f t="shared" ref="H62:H75" si="8">E62/E$60</f>
        <v>0.24946311741497279</v>
      </c>
      <c r="I62" s="105">
        <f t="shared" ref="I62:I75" si="9">F62/F$60</f>
        <v>0.31283340226740053</v>
      </c>
    </row>
    <row r="63" spans="1:9" x14ac:dyDescent="0.45">
      <c r="A63" s="102">
        <v>76</v>
      </c>
      <c r="B63" s="102" t="str">
        <f t="shared" si="0"/>
        <v>Cross Category ATV Distribution118_100-150</v>
      </c>
      <c r="C63" s="101" t="s">
        <v>88</v>
      </c>
      <c r="D63" s="101" t="s">
        <v>264</v>
      </c>
      <c r="E63" s="103">
        <v>13704</v>
      </c>
      <c r="F63" s="103">
        <v>21360</v>
      </c>
      <c r="G63" s="112">
        <f t="shared" si="2"/>
        <v>1.6096915990853333E-3</v>
      </c>
      <c r="H63" s="105">
        <f t="shared" si="8"/>
        <v>0.22813764171203116</v>
      </c>
      <c r="I63" s="105">
        <f t="shared" si="9"/>
        <v>0.22652795011294583</v>
      </c>
    </row>
    <row r="64" spans="1:9" x14ac:dyDescent="0.45">
      <c r="A64" s="102">
        <v>77</v>
      </c>
      <c r="B64" s="102" t="str">
        <f t="shared" si="0"/>
        <v>Cross Category ATV Distribution119_150-200</v>
      </c>
      <c r="C64" s="101" t="s">
        <v>88</v>
      </c>
      <c r="D64" s="101" t="s">
        <v>265</v>
      </c>
      <c r="E64" s="103">
        <v>8745</v>
      </c>
      <c r="F64" s="103">
        <v>12338</v>
      </c>
      <c r="G64" s="112">
        <f t="shared" si="2"/>
        <v>1.473511521584947E-2</v>
      </c>
      <c r="H64" s="105">
        <f t="shared" si="8"/>
        <v>0.14558258003296209</v>
      </c>
      <c r="I64" s="105">
        <f t="shared" si="9"/>
        <v>0.13084746481711262</v>
      </c>
    </row>
    <row r="65" spans="1:9" x14ac:dyDescent="0.45">
      <c r="A65" s="102">
        <v>78</v>
      </c>
      <c r="B65" s="102" t="str">
        <f t="shared" si="0"/>
        <v>Cross Category ATV Distribution120_200-250</v>
      </c>
      <c r="C65" s="101" t="s">
        <v>88</v>
      </c>
      <c r="D65" s="101" t="s">
        <v>266</v>
      </c>
      <c r="E65" s="103">
        <v>10875</v>
      </c>
      <c r="F65" s="103">
        <v>15607</v>
      </c>
      <c r="G65" s="112">
        <f t="shared" si="2"/>
        <v>1.5525803921568382E-2</v>
      </c>
      <c r="H65" s="105">
        <f t="shared" si="8"/>
        <v>0.18104180192778305</v>
      </c>
      <c r="I65" s="105">
        <f t="shared" si="9"/>
        <v>0.16551599800621467</v>
      </c>
    </row>
    <row r="66" spans="1:9" x14ac:dyDescent="0.45">
      <c r="A66" s="102">
        <v>79</v>
      </c>
      <c r="B66" s="102" t="str">
        <f t="shared" si="0"/>
        <v>Cross Category ATV Distribution121_250-300</v>
      </c>
      <c r="C66" s="101" t="s">
        <v>88</v>
      </c>
      <c r="D66" s="101" t="s">
        <v>267</v>
      </c>
      <c r="E66" s="103">
        <v>5981</v>
      </c>
      <c r="F66" s="103">
        <v>6842</v>
      </c>
      <c r="G66" s="112">
        <f t="shared" si="2"/>
        <v>2.7007769504084872E-2</v>
      </c>
      <c r="H66" s="105">
        <f t="shared" si="8"/>
        <v>9.9568829179776594E-2</v>
      </c>
      <c r="I66" s="105">
        <f t="shared" si="9"/>
        <v>7.2561059675691722E-2</v>
      </c>
    </row>
    <row r="67" spans="1:9" x14ac:dyDescent="0.45">
      <c r="A67" s="102">
        <v>80</v>
      </c>
      <c r="B67" s="102" t="str">
        <f t="shared" si="0"/>
        <v>Cross Category ATV Distribution122_300-350</v>
      </c>
      <c r="C67" s="101" t="s">
        <v>88</v>
      </c>
      <c r="D67" s="101" t="s">
        <v>268</v>
      </c>
      <c r="E67" s="103">
        <v>2473</v>
      </c>
      <c r="F67" s="103">
        <v>2830</v>
      </c>
      <c r="G67" s="112">
        <f t="shared" si="2"/>
        <v>1.1156489604684981E-2</v>
      </c>
      <c r="H67" s="105">
        <f t="shared" si="8"/>
        <v>4.1169321946428271E-2</v>
      </c>
      <c r="I67" s="105">
        <f t="shared" si="9"/>
        <v>3.001283234174329E-2</v>
      </c>
    </row>
    <row r="68" spans="1:9" x14ac:dyDescent="0.45">
      <c r="A68" s="102">
        <v>81</v>
      </c>
      <c r="B68" s="102" t="str">
        <f t="shared" ref="B68:B131" si="10">C68&amp;D68</f>
        <v>Cross Category ATV Distribution123_350-400</v>
      </c>
      <c r="C68" s="101" t="s">
        <v>88</v>
      </c>
      <c r="D68" s="101" t="s">
        <v>269</v>
      </c>
      <c r="E68" s="103">
        <v>1209</v>
      </c>
      <c r="F68" s="103">
        <v>1556</v>
      </c>
      <c r="G68" s="112">
        <f t="shared" si="2"/>
        <v>3.6250989503608423E-3</v>
      </c>
      <c r="H68" s="105">
        <f t="shared" si="8"/>
        <v>2.0126854117764572E-2</v>
      </c>
      <c r="I68" s="105">
        <f t="shared" si="9"/>
        <v>1.650175516740373E-2</v>
      </c>
    </row>
    <row r="69" spans="1:9" x14ac:dyDescent="0.45">
      <c r="A69" s="102">
        <v>82</v>
      </c>
      <c r="B69" s="102" t="str">
        <f t="shared" si="10"/>
        <v>Cross Category ATV Distribution124_400-450</v>
      </c>
      <c r="C69" s="101" t="s">
        <v>88</v>
      </c>
      <c r="D69" s="101" t="s">
        <v>270</v>
      </c>
      <c r="E69" s="103">
        <v>563</v>
      </c>
      <c r="F69" s="103">
        <v>818</v>
      </c>
      <c r="G69" s="112">
        <f t="shared" si="2"/>
        <v>6.9746766709571743E-4</v>
      </c>
      <c r="H69" s="105">
        <f t="shared" si="8"/>
        <v>9.3725548952038485E-3</v>
      </c>
      <c r="I69" s="105">
        <f t="shared" si="9"/>
        <v>8.6750872281081311E-3</v>
      </c>
    </row>
    <row r="70" spans="1:9" x14ac:dyDescent="0.45">
      <c r="A70" s="102">
        <v>83</v>
      </c>
      <c r="B70" s="102" t="str">
        <f t="shared" si="10"/>
        <v>Cross Category ATV Distribution125_450-500</v>
      </c>
      <c r="C70" s="101" t="s">
        <v>88</v>
      </c>
      <c r="D70" s="101" t="s">
        <v>271</v>
      </c>
      <c r="E70" s="103">
        <v>329</v>
      </c>
      <c r="F70" s="103">
        <v>463</v>
      </c>
      <c r="G70" s="112">
        <f t="shared" si="2"/>
        <v>5.6680810937592349E-4</v>
      </c>
      <c r="H70" s="105">
        <f t="shared" si="8"/>
        <v>5.4770347433784478E-3</v>
      </c>
      <c r="I70" s="105">
        <f t="shared" si="9"/>
        <v>4.9102266340025243E-3</v>
      </c>
    </row>
    <row r="71" spans="1:9" x14ac:dyDescent="0.45">
      <c r="A71" s="102">
        <v>84</v>
      </c>
      <c r="B71" s="102" t="str">
        <f t="shared" si="10"/>
        <v>Cross Category ATV Distribution126_500-550</v>
      </c>
      <c r="C71" s="101" t="s">
        <v>88</v>
      </c>
      <c r="D71" s="101" t="s">
        <v>272</v>
      </c>
      <c r="E71" s="103">
        <v>226</v>
      </c>
      <c r="F71" s="103">
        <v>330</v>
      </c>
      <c r="G71" s="112">
        <f t="shared" si="2"/>
        <v>2.626104093429271E-4</v>
      </c>
      <c r="H71" s="105">
        <f t="shared" si="8"/>
        <v>3.7623399756946179E-3</v>
      </c>
      <c r="I71" s="105">
        <f t="shared" si="9"/>
        <v>3.4997295663516908E-3</v>
      </c>
    </row>
    <row r="72" spans="1:9" x14ac:dyDescent="0.45">
      <c r="A72" s="102">
        <v>85</v>
      </c>
      <c r="B72" s="102" t="str">
        <f t="shared" si="10"/>
        <v>Cross Category ATV Distribution127_550-600</v>
      </c>
      <c r="C72" s="101" t="s">
        <v>88</v>
      </c>
      <c r="D72" s="101" t="s">
        <v>273</v>
      </c>
      <c r="E72" s="103">
        <v>131</v>
      </c>
      <c r="F72" s="103">
        <v>153</v>
      </c>
      <c r="G72" s="112">
        <f t="shared" si="2"/>
        <v>5.5822349428760461E-4</v>
      </c>
      <c r="H72" s="105">
        <f t="shared" si="8"/>
        <v>2.1808253841415705E-3</v>
      </c>
      <c r="I72" s="105">
        <f t="shared" si="9"/>
        <v>1.6226018898539659E-3</v>
      </c>
    </row>
    <row r="73" spans="1:9" x14ac:dyDescent="0.45">
      <c r="A73" s="102">
        <v>86</v>
      </c>
      <c r="B73" s="102" t="str">
        <f t="shared" si="10"/>
        <v>Cross Category ATV Distribution128_600-650</v>
      </c>
      <c r="C73" s="101" t="s">
        <v>88</v>
      </c>
      <c r="D73" s="101" t="s">
        <v>274</v>
      </c>
      <c r="E73" s="103">
        <v>88</v>
      </c>
      <c r="F73" s="103">
        <v>94</v>
      </c>
      <c r="G73" s="112">
        <f t="shared" si="2"/>
        <v>4.6808927308388806E-4</v>
      </c>
      <c r="H73" s="105">
        <f t="shared" si="8"/>
        <v>1.4649819374386122E-3</v>
      </c>
      <c r="I73" s="105">
        <f t="shared" si="9"/>
        <v>9.968926643547241E-4</v>
      </c>
    </row>
    <row r="74" spans="1:9" x14ac:dyDescent="0.45">
      <c r="A74" s="102">
        <v>87</v>
      </c>
      <c r="B74" s="102" t="str">
        <f t="shared" si="10"/>
        <v>Cross Category ATV Distribution129_650-700</v>
      </c>
      <c r="C74" s="101" t="s">
        <v>88</v>
      </c>
      <c r="D74" s="101" t="s">
        <v>275</v>
      </c>
      <c r="E74" s="103">
        <v>51</v>
      </c>
      <c r="F74" s="103">
        <v>70</v>
      </c>
      <c r="G74" s="112">
        <f t="shared" si="2"/>
        <v>1.0665674512277642E-4</v>
      </c>
      <c r="H74" s="105">
        <f t="shared" si="8"/>
        <v>8.4902362283374114E-4</v>
      </c>
      <c r="I74" s="105">
        <f t="shared" si="9"/>
        <v>7.4236687771096473E-4</v>
      </c>
    </row>
    <row r="75" spans="1:9" x14ac:dyDescent="0.45">
      <c r="A75" s="102">
        <v>88</v>
      </c>
      <c r="B75" s="102" t="str">
        <f t="shared" si="10"/>
        <v>Cross Category ATV Distribution130_&gt;700</v>
      </c>
      <c r="C75" s="101" t="s">
        <v>88</v>
      </c>
      <c r="D75" s="101" t="s">
        <v>276</v>
      </c>
      <c r="E75" s="103">
        <v>172</v>
      </c>
      <c r="F75" s="103">
        <v>175</v>
      </c>
      <c r="G75" s="112">
        <f t="shared" si="2"/>
        <v>1.0074565925344209E-3</v>
      </c>
      <c r="H75" s="105">
        <f t="shared" si="8"/>
        <v>2.8633737868118329E-3</v>
      </c>
      <c r="I75" s="105">
        <f t="shared" si="9"/>
        <v>1.855917194277412E-3</v>
      </c>
    </row>
    <row r="76" spans="1:9" x14ac:dyDescent="0.45">
      <c r="A76" s="102">
        <v>117</v>
      </c>
      <c r="B76" s="102" t="str">
        <f t="shared" si="10"/>
        <v>Cross Category IPT Distribution159_Men styling Transaction</v>
      </c>
      <c r="C76" s="101" t="s">
        <v>306</v>
      </c>
      <c r="D76" s="101" t="s">
        <v>307</v>
      </c>
      <c r="E76" s="103">
        <v>60069</v>
      </c>
      <c r="F76" s="103">
        <v>94270</v>
      </c>
      <c r="G76" s="112">
        <f t="shared" si="2"/>
        <v>0</v>
      </c>
      <c r="H76" s="105">
        <f>E76/E$76</f>
        <v>1</v>
      </c>
      <c r="I76" s="105">
        <f>F76/F$76</f>
        <v>1</v>
      </c>
    </row>
    <row r="77" spans="1:9" x14ac:dyDescent="0.45">
      <c r="A77" s="102">
        <v>118</v>
      </c>
      <c r="B77" s="102" t="str">
        <f t="shared" si="10"/>
        <v>Cross Category IPT Distribution160_1_ITEM_TRANS</v>
      </c>
      <c r="C77" s="101" t="s">
        <v>306</v>
      </c>
      <c r="D77" s="101" t="s">
        <v>308</v>
      </c>
      <c r="E77" s="103">
        <v>4</v>
      </c>
      <c r="F77" s="103">
        <v>9</v>
      </c>
      <c r="G77" s="112">
        <f t="shared" si="2"/>
        <v>-2.8880369132020219E-5</v>
      </c>
      <c r="H77" s="105">
        <f>E77/E$76</f>
        <v>6.6590088065391471E-5</v>
      </c>
      <c r="I77" s="105">
        <f>F77/F$76</f>
        <v>9.547045719741169E-5</v>
      </c>
    </row>
    <row r="78" spans="1:9" x14ac:dyDescent="0.45">
      <c r="A78" s="102">
        <v>119</v>
      </c>
      <c r="B78" s="102" t="str">
        <f t="shared" si="10"/>
        <v>Cross Category IPT Distribution161_2_ITEM_TRANS</v>
      </c>
      <c r="C78" s="101" t="s">
        <v>306</v>
      </c>
      <c r="D78" s="101" t="s">
        <v>309</v>
      </c>
      <c r="E78" s="103">
        <v>21392</v>
      </c>
      <c r="F78" s="103">
        <v>33123</v>
      </c>
      <c r="G78" s="112">
        <f t="shared" si="2"/>
        <v>4.7606850015060598E-3</v>
      </c>
      <c r="H78" s="105">
        <f t="shared" ref="H78:H82" si="11">E78/E$76</f>
        <v>0.35612379097371355</v>
      </c>
      <c r="I78" s="105">
        <f t="shared" ref="I78:I82" si="12">F78/F$76</f>
        <v>0.35136310597220749</v>
      </c>
    </row>
    <row r="79" spans="1:9" x14ac:dyDescent="0.45">
      <c r="A79" s="102">
        <v>120</v>
      </c>
      <c r="B79" s="102" t="str">
        <f t="shared" si="10"/>
        <v>Cross Category IPT Distribution162_3_ITEM_TRANS</v>
      </c>
      <c r="C79" s="101" t="s">
        <v>306</v>
      </c>
      <c r="D79" s="101" t="s">
        <v>310</v>
      </c>
      <c r="E79" s="103">
        <v>14741</v>
      </c>
      <c r="F79" s="103">
        <v>23210</v>
      </c>
      <c r="G79" s="112">
        <f t="shared" si="2"/>
        <v>-8.0657924056337649E-4</v>
      </c>
      <c r="H79" s="105">
        <f t="shared" si="11"/>
        <v>0.24540112204298389</v>
      </c>
      <c r="I79" s="105">
        <f t="shared" si="12"/>
        <v>0.24620770128354727</v>
      </c>
    </row>
    <row r="80" spans="1:9" x14ac:dyDescent="0.45">
      <c r="A80" s="102">
        <v>121</v>
      </c>
      <c r="B80" s="102" t="str">
        <f t="shared" si="10"/>
        <v>Cross Category IPT Distribution163_4_ITEM_TRANS</v>
      </c>
      <c r="C80" s="101" t="s">
        <v>306</v>
      </c>
      <c r="D80" s="101" t="s">
        <v>311</v>
      </c>
      <c r="E80" s="103">
        <v>8531</v>
      </c>
      <c r="F80" s="103">
        <v>11255</v>
      </c>
      <c r="G80" s="112">
        <f t="shared" si="2"/>
        <v>2.2628899681811601E-2</v>
      </c>
      <c r="H80" s="105">
        <f t="shared" si="11"/>
        <v>0.14202001032146366</v>
      </c>
      <c r="I80" s="105">
        <f t="shared" si="12"/>
        <v>0.11939111063965206</v>
      </c>
    </row>
    <row r="81" spans="1:9" x14ac:dyDescent="0.45">
      <c r="A81" s="102">
        <v>122</v>
      </c>
      <c r="B81" s="102" t="str">
        <f t="shared" si="10"/>
        <v>Cross Category IPT Distribution164_5_ITEM_TRANS</v>
      </c>
      <c r="C81" s="101" t="s">
        <v>306</v>
      </c>
      <c r="D81" s="101" t="s">
        <v>312</v>
      </c>
      <c r="E81" s="103">
        <v>5860</v>
      </c>
      <c r="F81" s="103">
        <v>12082</v>
      </c>
      <c r="G81" s="112">
        <f t="shared" si="2"/>
        <v>-3.0609305857437957E-2</v>
      </c>
      <c r="H81" s="105">
        <f t="shared" si="11"/>
        <v>9.7554479015798501E-2</v>
      </c>
      <c r="I81" s="105">
        <f t="shared" si="12"/>
        <v>0.12816378487323646</v>
      </c>
    </row>
    <row r="82" spans="1:9" x14ac:dyDescent="0.45">
      <c r="A82" s="102">
        <v>123</v>
      </c>
      <c r="B82" s="102" t="str">
        <f t="shared" si="10"/>
        <v>Cross Category IPT Distribution165_6_ITEM_TRANS</v>
      </c>
      <c r="C82" s="101" t="s">
        <v>306</v>
      </c>
      <c r="D82" s="101" t="s">
        <v>313</v>
      </c>
      <c r="E82" s="103">
        <v>9541</v>
      </c>
      <c r="F82" s="103">
        <v>14591</v>
      </c>
      <c r="G82" s="112">
        <f t="shared" si="2"/>
        <v>4.0551807838156706E-3</v>
      </c>
      <c r="H82" s="105">
        <f t="shared" si="11"/>
        <v>0.158834007557975</v>
      </c>
      <c r="I82" s="105">
        <f t="shared" si="12"/>
        <v>0.15477882677415933</v>
      </c>
    </row>
    <row r="83" spans="1:9" x14ac:dyDescent="0.45">
      <c r="A83" s="102">
        <v>41</v>
      </c>
      <c r="B83" s="102" t="str">
        <f t="shared" si="10"/>
        <v>Men Hair Only ATV Distribution83_Men Hair only Transaction</v>
      </c>
      <c r="C83" s="101" t="s">
        <v>257</v>
      </c>
      <c r="D83" s="101" t="s">
        <v>258</v>
      </c>
      <c r="E83" s="103">
        <v>189871</v>
      </c>
      <c r="F83" s="103">
        <v>230371</v>
      </c>
      <c r="G83" s="112">
        <f t="shared" si="2"/>
        <v>0</v>
      </c>
      <c r="H83" s="105">
        <f>E83/E$83</f>
        <v>1</v>
      </c>
      <c r="I83" s="105">
        <f>F83/F$83</f>
        <v>1</v>
      </c>
    </row>
    <row r="84" spans="1:9" x14ac:dyDescent="0.45">
      <c r="A84" s="102">
        <v>42</v>
      </c>
      <c r="B84" s="102" t="str">
        <f t="shared" si="10"/>
        <v>Men Hair Only ATV Distribution84_&lt;50</v>
      </c>
      <c r="C84" s="101" t="s">
        <v>257</v>
      </c>
      <c r="D84" s="101" t="s">
        <v>227</v>
      </c>
      <c r="E84" s="103">
        <v>70026</v>
      </c>
      <c r="F84" s="103">
        <v>108708</v>
      </c>
      <c r="G84" s="112">
        <f t="shared" si="2"/>
        <v>-0.10307401541670469</v>
      </c>
      <c r="H84" s="105">
        <f>E84/E$83</f>
        <v>0.36880829615897109</v>
      </c>
      <c r="I84" s="105">
        <f>F84/F$83</f>
        <v>0.47188231157567578</v>
      </c>
    </row>
    <row r="85" spans="1:9" x14ac:dyDescent="0.45">
      <c r="A85" s="102">
        <v>43</v>
      </c>
      <c r="B85" s="102" t="str">
        <f t="shared" si="10"/>
        <v>Men Hair Only ATV Distribution85_50-100</v>
      </c>
      <c r="C85" s="101" t="s">
        <v>257</v>
      </c>
      <c r="D85" s="101" t="s">
        <v>228</v>
      </c>
      <c r="E85" s="103">
        <v>115826</v>
      </c>
      <c r="F85" s="103">
        <v>119371</v>
      </c>
      <c r="G85" s="112">
        <f t="shared" si="2"/>
        <v>9.1856181506084988E-2</v>
      </c>
      <c r="H85" s="105">
        <f t="shared" ref="H85:H98" si="13">E85/E$83</f>
        <v>0.61002470098119255</v>
      </c>
      <c r="I85" s="105">
        <f t="shared" ref="I85:I98" si="14">F85/F$83</f>
        <v>0.51816851947510756</v>
      </c>
    </row>
    <row r="86" spans="1:9" ht="15" customHeight="1" x14ac:dyDescent="0.45">
      <c r="A86" s="102">
        <v>44</v>
      </c>
      <c r="B86" s="102" t="str">
        <f t="shared" si="10"/>
        <v>Men Hair Only ATV Distribution86_100-150</v>
      </c>
      <c r="C86" s="101" t="s">
        <v>257</v>
      </c>
      <c r="D86" s="101" t="s">
        <v>229</v>
      </c>
      <c r="E86" s="103">
        <v>3024</v>
      </c>
      <c r="F86" s="103">
        <v>1802</v>
      </c>
      <c r="G86" s="112">
        <f t="shared" si="2"/>
        <v>8.1044376824733286E-3</v>
      </c>
      <c r="H86" s="105">
        <f t="shared" si="13"/>
        <v>1.5926602798742303E-2</v>
      </c>
      <c r="I86" s="105">
        <f t="shared" si="14"/>
        <v>7.8221651162689743E-3</v>
      </c>
    </row>
    <row r="87" spans="1:9" x14ac:dyDescent="0.45">
      <c r="A87" s="102">
        <v>45</v>
      </c>
      <c r="B87" s="102" t="str">
        <f t="shared" si="10"/>
        <v>Men Hair Only ATV Distribution87_150-200</v>
      </c>
      <c r="C87" s="101" t="s">
        <v>257</v>
      </c>
      <c r="D87" s="101" t="s">
        <v>230</v>
      </c>
      <c r="E87" s="103">
        <v>405</v>
      </c>
      <c r="F87" s="103">
        <v>316</v>
      </c>
      <c r="G87" s="112">
        <f t="shared" si="2"/>
        <v>7.6132672950200643E-4</v>
      </c>
      <c r="H87" s="105">
        <f t="shared" si="13"/>
        <v>2.1330271605458444E-3</v>
      </c>
      <c r="I87" s="105">
        <f t="shared" si="14"/>
        <v>1.371700431043838E-3</v>
      </c>
    </row>
    <row r="88" spans="1:9" x14ac:dyDescent="0.45">
      <c r="A88" s="102">
        <v>46</v>
      </c>
      <c r="B88" s="102" t="str">
        <f t="shared" si="10"/>
        <v>Men Hair Only ATV Distribution88_200-250</v>
      </c>
      <c r="C88" s="101" t="s">
        <v>257</v>
      </c>
      <c r="D88" s="101" t="s">
        <v>231</v>
      </c>
      <c r="E88" s="103">
        <v>378</v>
      </c>
      <c r="F88" s="103">
        <v>92</v>
      </c>
      <c r="G88" s="112">
        <f t="shared" si="2"/>
        <v>1.5914695281464806E-3</v>
      </c>
      <c r="H88" s="105">
        <f t="shared" si="13"/>
        <v>1.9908253498427879E-3</v>
      </c>
      <c r="I88" s="105">
        <f t="shared" si="14"/>
        <v>3.9935582169630724E-4</v>
      </c>
    </row>
    <row r="89" spans="1:9" x14ac:dyDescent="0.45">
      <c r="A89" s="102">
        <v>47</v>
      </c>
      <c r="B89" s="102" t="str">
        <f t="shared" si="10"/>
        <v>Men Hair Only ATV Distribution89_250-300</v>
      </c>
      <c r="C89" s="101" t="s">
        <v>257</v>
      </c>
      <c r="D89" s="101" t="s">
        <v>232</v>
      </c>
      <c r="E89" s="103">
        <v>136</v>
      </c>
      <c r="F89" s="103">
        <v>39</v>
      </c>
      <c r="G89" s="112">
        <f t="shared" si="2"/>
        <v>5.4698364543898093E-4</v>
      </c>
      <c r="H89" s="105">
        <f t="shared" si="13"/>
        <v>7.1627578724502421E-4</v>
      </c>
      <c r="I89" s="105">
        <f t="shared" si="14"/>
        <v>1.6929214180604329E-4</v>
      </c>
    </row>
    <row r="90" spans="1:9" x14ac:dyDescent="0.45">
      <c r="A90" s="102">
        <v>48</v>
      </c>
      <c r="B90" s="102" t="str">
        <f t="shared" si="10"/>
        <v>Men Hair Only ATV Distribution90_300-350</v>
      </c>
      <c r="C90" s="101" t="s">
        <v>257</v>
      </c>
      <c r="D90" s="101" t="s">
        <v>233</v>
      </c>
      <c r="E90" s="103">
        <v>24</v>
      </c>
      <c r="F90" s="103">
        <v>11</v>
      </c>
      <c r="G90" s="112">
        <f t="shared" si="2"/>
        <v>7.8652543876225854E-5</v>
      </c>
      <c r="H90" s="105">
        <f t="shared" si="13"/>
        <v>1.2640160951382781E-4</v>
      </c>
      <c r="I90" s="105">
        <f t="shared" si="14"/>
        <v>4.7749065637601955E-5</v>
      </c>
    </row>
    <row r="91" spans="1:9" x14ac:dyDescent="0.45">
      <c r="A91" s="102">
        <v>49</v>
      </c>
      <c r="B91" s="102" t="str">
        <f t="shared" si="10"/>
        <v>Men Hair Only ATV Distribution91_350-400</v>
      </c>
      <c r="C91" s="101" t="s">
        <v>257</v>
      </c>
      <c r="D91" s="101" t="s">
        <v>234</v>
      </c>
      <c r="E91" s="103">
        <v>26</v>
      </c>
      <c r="F91" s="103">
        <v>10</v>
      </c>
      <c r="G91" s="112">
        <f t="shared" si="2"/>
        <v>9.3526835484584415E-5</v>
      </c>
      <c r="H91" s="105">
        <f t="shared" si="13"/>
        <v>1.3693507697331347E-4</v>
      </c>
      <c r="I91" s="105">
        <f t="shared" si="14"/>
        <v>4.3408241488729053E-5</v>
      </c>
    </row>
    <row r="92" spans="1:9" x14ac:dyDescent="0.45">
      <c r="A92" s="102">
        <v>50</v>
      </c>
      <c r="B92" s="102" t="str">
        <f t="shared" si="10"/>
        <v>Men Hair Only ATV Distribution92_400-450</v>
      </c>
      <c r="C92" s="101" t="s">
        <v>257</v>
      </c>
      <c r="D92" s="101" t="s">
        <v>235</v>
      </c>
      <c r="E92" s="103">
        <v>3</v>
      </c>
      <c r="F92" s="103">
        <v>1</v>
      </c>
      <c r="G92" s="112">
        <f t="shared" si="2"/>
        <v>1.1459377040355571E-5</v>
      </c>
      <c r="H92" s="105">
        <f t="shared" si="13"/>
        <v>1.5800201189228476E-5</v>
      </c>
      <c r="I92" s="105">
        <f t="shared" si="14"/>
        <v>4.3408241488729047E-6</v>
      </c>
    </row>
    <row r="93" spans="1:9" x14ac:dyDescent="0.45">
      <c r="A93" s="102">
        <v>51</v>
      </c>
      <c r="B93" s="102" t="str">
        <f t="shared" si="10"/>
        <v>Men Hair Only ATV Distribution93_450-500</v>
      </c>
      <c r="C93" s="101" t="s">
        <v>257</v>
      </c>
      <c r="D93" s="101" t="s">
        <v>236</v>
      </c>
      <c r="E93" s="103">
        <v>6</v>
      </c>
      <c r="F93" s="103">
        <v>7</v>
      </c>
      <c r="G93" s="112">
        <f t="shared" si="2"/>
        <v>1.214633336346616E-6</v>
      </c>
      <c r="H93" s="105">
        <f t="shared" si="13"/>
        <v>3.1600402378456952E-5</v>
      </c>
      <c r="I93" s="105">
        <f t="shared" si="14"/>
        <v>3.0385769042110336E-5</v>
      </c>
    </row>
    <row r="94" spans="1:9" x14ac:dyDescent="0.45">
      <c r="A94" s="102">
        <v>52</v>
      </c>
      <c r="B94" s="102" t="str">
        <f t="shared" si="10"/>
        <v>Men Hair Only ATV Distribution94_500-550</v>
      </c>
      <c r="C94" s="101" t="s">
        <v>257</v>
      </c>
      <c r="D94" s="101" t="s">
        <v>237</v>
      </c>
      <c r="E94" s="103">
        <v>2</v>
      </c>
      <c r="F94" s="103">
        <v>3</v>
      </c>
      <c r="G94" s="112">
        <f t="shared" si="2"/>
        <v>-2.4890049871330644E-6</v>
      </c>
      <c r="H94" s="105">
        <f t="shared" si="13"/>
        <v>1.0533467459485651E-5</v>
      </c>
      <c r="I94" s="105">
        <f t="shared" si="14"/>
        <v>1.3022472446618716E-5</v>
      </c>
    </row>
    <row r="95" spans="1:9" x14ac:dyDescent="0.45">
      <c r="A95" s="102">
        <v>53</v>
      </c>
      <c r="B95" s="102" t="str">
        <f t="shared" si="10"/>
        <v>Men Hair Only ATV Distribution95_550-600</v>
      </c>
      <c r="C95" s="101" t="s">
        <v>257</v>
      </c>
      <c r="D95" s="101" t="s">
        <v>238</v>
      </c>
      <c r="E95" s="103">
        <v>4</v>
      </c>
      <c r="F95" s="103">
        <v>3</v>
      </c>
      <c r="G95" s="112">
        <f t="shared" si="2"/>
        <v>8.0444624723525868E-6</v>
      </c>
      <c r="H95" s="105">
        <f t="shared" si="13"/>
        <v>2.1066934918971303E-5</v>
      </c>
      <c r="I95" s="105">
        <f t="shared" si="14"/>
        <v>1.3022472446618716E-5</v>
      </c>
    </row>
    <row r="96" spans="1:9" x14ac:dyDescent="0.45">
      <c r="A96" s="102">
        <v>54</v>
      </c>
      <c r="B96" s="102" t="str">
        <f t="shared" si="10"/>
        <v>Men Hair Only ATV Distribution96_600-650</v>
      </c>
      <c r="C96" s="101" t="s">
        <v>257</v>
      </c>
      <c r="D96" s="101" t="s">
        <v>239</v>
      </c>
      <c r="E96" s="103">
        <v>0</v>
      </c>
      <c r="F96" s="103">
        <v>0</v>
      </c>
      <c r="G96" s="112">
        <f t="shared" ref="G96:G151" si="15">H96-I96</f>
        <v>0</v>
      </c>
      <c r="H96" s="105">
        <f t="shared" si="13"/>
        <v>0</v>
      </c>
      <c r="I96" s="105">
        <f t="shared" si="14"/>
        <v>0</v>
      </c>
    </row>
    <row r="97" spans="1:9" x14ac:dyDescent="0.45">
      <c r="A97" s="102">
        <v>55</v>
      </c>
      <c r="B97" s="102" t="str">
        <f t="shared" si="10"/>
        <v>Men Hair Only ATV Distribution97_650-700</v>
      </c>
      <c r="C97" s="101" t="s">
        <v>257</v>
      </c>
      <c r="D97" s="101" t="s">
        <v>240</v>
      </c>
      <c r="E97" s="103">
        <v>3</v>
      </c>
      <c r="F97" s="103">
        <v>2</v>
      </c>
      <c r="G97" s="112">
        <f t="shared" si="15"/>
        <v>7.1185528914826667E-6</v>
      </c>
      <c r="H97" s="105">
        <f t="shared" si="13"/>
        <v>1.5800201189228476E-5</v>
      </c>
      <c r="I97" s="105">
        <f t="shared" si="14"/>
        <v>8.6816482977458093E-6</v>
      </c>
    </row>
    <row r="98" spans="1:9" x14ac:dyDescent="0.45">
      <c r="A98" s="102">
        <v>56</v>
      </c>
      <c r="B98" s="102" t="str">
        <f t="shared" si="10"/>
        <v>Men Hair Only ATV Distribution98_&gt;700</v>
      </c>
      <c r="C98" s="101" t="s">
        <v>257</v>
      </c>
      <c r="D98" s="101" t="s">
        <v>241</v>
      </c>
      <c r="E98" s="103">
        <v>8</v>
      </c>
      <c r="F98" s="103">
        <v>6</v>
      </c>
      <c r="G98" s="112">
        <f t="shared" si="15"/>
        <v>1.6088924944705174E-5</v>
      </c>
      <c r="H98" s="105">
        <f t="shared" si="13"/>
        <v>4.2133869837942605E-5</v>
      </c>
      <c r="I98" s="105">
        <f t="shared" si="14"/>
        <v>2.6044944893237431E-5</v>
      </c>
    </row>
    <row r="99" spans="1:9" x14ac:dyDescent="0.45">
      <c r="A99" s="102">
        <v>103</v>
      </c>
      <c r="B99" s="102" t="str">
        <f t="shared" si="10"/>
        <v>Men Hair Only IPT Distribution145_Men Hair Only Transaction</v>
      </c>
      <c r="C99" s="101" t="s">
        <v>110</v>
      </c>
      <c r="D99" s="101" t="s">
        <v>291</v>
      </c>
      <c r="E99" s="103">
        <v>189871</v>
      </c>
      <c r="F99" s="103">
        <v>230358</v>
      </c>
      <c r="G99" s="112">
        <f t="shared" si="15"/>
        <v>0</v>
      </c>
      <c r="H99" s="105">
        <f>E99/E$99</f>
        <v>1</v>
      </c>
      <c r="I99" s="105">
        <f>F99/F$99</f>
        <v>1</v>
      </c>
    </row>
    <row r="100" spans="1:9" x14ac:dyDescent="0.45">
      <c r="A100" s="102">
        <v>104</v>
      </c>
      <c r="B100" s="102" t="str">
        <f t="shared" si="10"/>
        <v>Men Hair Only IPT Distribution146_1_ITEM_TRANS</v>
      </c>
      <c r="C100" s="101" t="s">
        <v>110</v>
      </c>
      <c r="D100" s="101" t="s">
        <v>292</v>
      </c>
      <c r="E100" s="103">
        <v>171940</v>
      </c>
      <c r="F100" s="103">
        <v>200415</v>
      </c>
      <c r="G100" s="112">
        <f t="shared" si="15"/>
        <v>3.5546830107301863E-2</v>
      </c>
      <c r="H100" s="105">
        <f>E100/E$99</f>
        <v>0.90556219749198141</v>
      </c>
      <c r="I100" s="105">
        <f>F100/F$99</f>
        <v>0.87001536738467955</v>
      </c>
    </row>
    <row r="101" spans="1:9" x14ac:dyDescent="0.45">
      <c r="A101" s="102">
        <v>105</v>
      </c>
      <c r="B101" s="102" t="str">
        <f t="shared" si="10"/>
        <v>Men Hair Only IPT Distribution147_2_ITEM_TRANS</v>
      </c>
      <c r="C101" s="101" t="s">
        <v>110</v>
      </c>
      <c r="D101" s="101" t="s">
        <v>293</v>
      </c>
      <c r="E101" s="103">
        <v>16561</v>
      </c>
      <c r="F101" s="103">
        <v>28072</v>
      </c>
      <c r="G101" s="112">
        <f t="shared" si="15"/>
        <v>-3.4640114996331392E-2</v>
      </c>
      <c r="H101" s="105">
        <f t="shared" ref="H101:H105" si="16">E101/E$99</f>
        <v>8.7222377298270926E-2</v>
      </c>
      <c r="I101" s="105">
        <f t="shared" ref="I101:I105" si="17">F101/F$99</f>
        <v>0.12186249229460232</v>
      </c>
    </row>
    <row r="102" spans="1:9" x14ac:dyDescent="0.45">
      <c r="A102" s="102">
        <v>106</v>
      </c>
      <c r="B102" s="102" t="str">
        <f t="shared" si="10"/>
        <v>Men Hair Only IPT Distribution148_3_ITEM_TRANS</v>
      </c>
      <c r="C102" s="101" t="s">
        <v>110</v>
      </c>
      <c r="D102" s="101" t="s">
        <v>294</v>
      </c>
      <c r="E102" s="103">
        <v>588</v>
      </c>
      <c r="F102" s="103">
        <v>1274</v>
      </c>
      <c r="G102" s="112">
        <f t="shared" si="15"/>
        <v>-2.4336826238834097E-3</v>
      </c>
      <c r="H102" s="105">
        <f t="shared" si="16"/>
        <v>3.0968394330887815E-3</v>
      </c>
      <c r="I102" s="105">
        <f t="shared" si="17"/>
        <v>5.5305220569721912E-3</v>
      </c>
    </row>
    <row r="103" spans="1:9" x14ac:dyDescent="0.45">
      <c r="A103" s="102">
        <v>107</v>
      </c>
      <c r="B103" s="102" t="str">
        <f t="shared" si="10"/>
        <v>Men Hair Only IPT Distribution149_4_ITEM_TRANS</v>
      </c>
      <c r="C103" s="101" t="s">
        <v>110</v>
      </c>
      <c r="D103" s="101" t="s">
        <v>295</v>
      </c>
      <c r="E103" s="103">
        <v>485</v>
      </c>
      <c r="F103" s="103">
        <v>420</v>
      </c>
      <c r="G103" s="112">
        <f t="shared" si="15"/>
        <v>7.3111682915421813E-4</v>
      </c>
      <c r="H103" s="105">
        <f t="shared" si="16"/>
        <v>2.5543658589252702E-3</v>
      </c>
      <c r="I103" s="105">
        <f t="shared" si="17"/>
        <v>1.823249029771052E-3</v>
      </c>
    </row>
    <row r="104" spans="1:9" x14ac:dyDescent="0.45">
      <c r="A104" s="102">
        <v>108</v>
      </c>
      <c r="B104" s="102" t="str">
        <f t="shared" si="10"/>
        <v>Men Hair Only IPT Distribution150_5_ITEM_TRANS</v>
      </c>
      <c r="C104" s="101" t="s">
        <v>110</v>
      </c>
      <c r="D104" s="101" t="s">
        <v>296</v>
      </c>
      <c r="E104" s="103">
        <v>135</v>
      </c>
      <c r="F104" s="103">
        <v>62</v>
      </c>
      <c r="G104" s="112">
        <f t="shared" si="15"/>
        <v>4.4186276816812617E-4</v>
      </c>
      <c r="H104" s="105">
        <f t="shared" si="16"/>
        <v>7.1100905351528148E-4</v>
      </c>
      <c r="I104" s="105">
        <f t="shared" si="17"/>
        <v>2.691462853471553E-4</v>
      </c>
    </row>
    <row r="105" spans="1:9" x14ac:dyDescent="0.45">
      <c r="A105" s="102">
        <v>109</v>
      </c>
      <c r="B105" s="102" t="str">
        <f t="shared" si="10"/>
        <v>Men Hair Only IPT Distribution151_6_ITEM_TRANS</v>
      </c>
      <c r="C105" s="101" t="s">
        <v>110</v>
      </c>
      <c r="D105" s="101" t="s">
        <v>297</v>
      </c>
      <c r="E105" s="103">
        <v>162</v>
      </c>
      <c r="F105" s="103">
        <v>115</v>
      </c>
      <c r="G105" s="112">
        <f t="shared" si="15"/>
        <v>3.5398791559054961E-4</v>
      </c>
      <c r="H105" s="105">
        <f t="shared" si="16"/>
        <v>8.5321086421833771E-4</v>
      </c>
      <c r="I105" s="105">
        <f t="shared" si="17"/>
        <v>4.992229486277881E-4</v>
      </c>
    </row>
    <row r="106" spans="1:9" x14ac:dyDescent="0.45">
      <c r="A106" s="102">
        <v>25</v>
      </c>
      <c r="B106" s="102" t="str">
        <f t="shared" si="10"/>
        <v>Men Skin Only ATV Distribution67_Men Skin Transaction</v>
      </c>
      <c r="C106" s="101" t="s">
        <v>255</v>
      </c>
      <c r="D106" s="101" t="s">
        <v>256</v>
      </c>
      <c r="E106" s="103">
        <v>4944331</v>
      </c>
      <c r="F106" s="103">
        <v>4841586</v>
      </c>
      <c r="G106" s="112">
        <f t="shared" si="15"/>
        <v>0</v>
      </c>
      <c r="H106" s="105">
        <f>E106/E$106</f>
        <v>1</v>
      </c>
      <c r="I106" s="105">
        <f>F106/F$106</f>
        <v>1</v>
      </c>
    </row>
    <row r="107" spans="1:9" x14ac:dyDescent="0.45">
      <c r="A107" s="102">
        <v>26</v>
      </c>
      <c r="B107" s="102" t="str">
        <f t="shared" si="10"/>
        <v>Men Skin Only ATV Distribution68_&lt;50</v>
      </c>
      <c r="C107" s="101" t="s">
        <v>255</v>
      </c>
      <c r="D107" s="101" t="s">
        <v>177</v>
      </c>
      <c r="E107" s="103">
        <v>1883163</v>
      </c>
      <c r="F107" s="103">
        <v>2343427</v>
      </c>
      <c r="G107" s="112">
        <f t="shared" si="15"/>
        <v>-0.1031473598537519</v>
      </c>
      <c r="H107" s="105">
        <f>E107/E$106</f>
        <v>0.38087316565173329</v>
      </c>
      <c r="I107" s="105">
        <f>F107/F$106</f>
        <v>0.48402052550548519</v>
      </c>
    </row>
    <row r="108" spans="1:9" x14ac:dyDescent="0.45">
      <c r="A108" s="102">
        <v>27</v>
      </c>
      <c r="B108" s="102" t="str">
        <f t="shared" si="10"/>
        <v>Men Skin Only ATV Distribution69_50-100</v>
      </c>
      <c r="C108" s="101" t="s">
        <v>255</v>
      </c>
      <c r="D108" s="101" t="s">
        <v>178</v>
      </c>
      <c r="E108" s="103">
        <v>1593797</v>
      </c>
      <c r="F108" s="103">
        <v>1293541</v>
      </c>
      <c r="G108" s="112">
        <f t="shared" si="15"/>
        <v>5.5175373839538133E-2</v>
      </c>
      <c r="H108" s="105">
        <f t="shared" ref="H108:H121" si="18">E108/E$106</f>
        <v>0.32234836219500679</v>
      </c>
      <c r="I108" s="105">
        <f t="shared" ref="I108:I121" si="19">F108/F$106</f>
        <v>0.26717298835546865</v>
      </c>
    </row>
    <row r="109" spans="1:9" x14ac:dyDescent="0.45">
      <c r="A109" s="102">
        <v>28</v>
      </c>
      <c r="B109" s="102" t="str">
        <f t="shared" si="10"/>
        <v>Men Skin Only ATV Distribution70_100-150</v>
      </c>
      <c r="C109" s="101" t="s">
        <v>255</v>
      </c>
      <c r="D109" s="101" t="s">
        <v>179</v>
      </c>
      <c r="E109" s="103">
        <v>531853</v>
      </c>
      <c r="F109" s="103">
        <v>446385</v>
      </c>
      <c r="G109" s="112">
        <f t="shared" si="15"/>
        <v>1.5370149542192957E-2</v>
      </c>
      <c r="H109" s="105">
        <f t="shared" si="18"/>
        <v>0.10756824330733521</v>
      </c>
      <c r="I109" s="105">
        <f t="shared" si="19"/>
        <v>9.219809376514225E-2</v>
      </c>
    </row>
    <row r="110" spans="1:9" x14ac:dyDescent="0.45">
      <c r="A110" s="102">
        <v>29</v>
      </c>
      <c r="B110" s="102" t="str">
        <f t="shared" si="10"/>
        <v>Men Skin Only ATV Distribution71_150-200</v>
      </c>
      <c r="C110" s="101" t="s">
        <v>255</v>
      </c>
      <c r="D110" s="101" t="s">
        <v>180</v>
      </c>
      <c r="E110" s="103">
        <v>500470</v>
      </c>
      <c r="F110" s="103">
        <v>531869</v>
      </c>
      <c r="G110" s="112">
        <f t="shared" si="15"/>
        <v>-8.6333174670398388E-3</v>
      </c>
      <c r="H110" s="105">
        <f t="shared" si="18"/>
        <v>0.10122097408122555</v>
      </c>
      <c r="I110" s="105">
        <f t="shared" si="19"/>
        <v>0.10985429154826538</v>
      </c>
    </row>
    <row r="111" spans="1:9" x14ac:dyDescent="0.45">
      <c r="A111" s="102">
        <v>30</v>
      </c>
      <c r="B111" s="102" t="str">
        <f t="shared" si="10"/>
        <v>Men Skin Only ATV Distribution72_200-250</v>
      </c>
      <c r="C111" s="101" t="s">
        <v>255</v>
      </c>
      <c r="D111" s="101" t="s">
        <v>181</v>
      </c>
      <c r="E111" s="103">
        <v>283982</v>
      </c>
      <c r="F111" s="103">
        <v>125345</v>
      </c>
      <c r="G111" s="112">
        <f t="shared" si="15"/>
        <v>3.1546635864959011E-2</v>
      </c>
      <c r="H111" s="105">
        <f t="shared" si="18"/>
        <v>5.7435879596248712E-2</v>
      </c>
      <c r="I111" s="105">
        <f t="shared" si="19"/>
        <v>2.5889243731289705E-2</v>
      </c>
    </row>
    <row r="112" spans="1:9" x14ac:dyDescent="0.45">
      <c r="A112" s="102">
        <v>31</v>
      </c>
      <c r="B112" s="102" t="str">
        <f t="shared" si="10"/>
        <v>Men Skin Only ATV Distribution73_250-300</v>
      </c>
      <c r="C112" s="101" t="s">
        <v>255</v>
      </c>
      <c r="D112" s="101" t="s">
        <v>182</v>
      </c>
      <c r="E112" s="103">
        <v>80118</v>
      </c>
      <c r="F112" s="103">
        <v>47467</v>
      </c>
      <c r="G112" s="112">
        <f t="shared" si="15"/>
        <v>6.3999934656302042E-3</v>
      </c>
      <c r="H112" s="105">
        <f t="shared" si="18"/>
        <v>1.6204012231381758E-2</v>
      </c>
      <c r="I112" s="105">
        <f t="shared" si="19"/>
        <v>9.8040187657515536E-3</v>
      </c>
    </row>
    <row r="113" spans="1:9" x14ac:dyDescent="0.45">
      <c r="A113" s="102">
        <v>32</v>
      </c>
      <c r="B113" s="102" t="str">
        <f t="shared" si="10"/>
        <v>Men Skin Only ATV Distribution74_300-350</v>
      </c>
      <c r="C113" s="101" t="s">
        <v>255</v>
      </c>
      <c r="D113" s="101" t="s">
        <v>183</v>
      </c>
      <c r="E113" s="103">
        <v>34443</v>
      </c>
      <c r="F113" s="103">
        <v>23784</v>
      </c>
      <c r="G113" s="112">
        <f t="shared" si="15"/>
        <v>2.0537199810627951E-3</v>
      </c>
      <c r="H113" s="105">
        <f t="shared" si="18"/>
        <v>6.9661598303188037E-3</v>
      </c>
      <c r="I113" s="105">
        <f t="shared" si="19"/>
        <v>4.9124398492560086E-3</v>
      </c>
    </row>
    <row r="114" spans="1:9" x14ac:dyDescent="0.45">
      <c r="A114" s="102">
        <v>33</v>
      </c>
      <c r="B114" s="102" t="str">
        <f t="shared" si="10"/>
        <v>Men Skin Only ATV Distribution75_350-400</v>
      </c>
      <c r="C114" s="101" t="s">
        <v>255</v>
      </c>
      <c r="D114" s="101" t="s">
        <v>184</v>
      </c>
      <c r="E114" s="103">
        <v>18112</v>
      </c>
      <c r="F114" s="103">
        <v>14389</v>
      </c>
      <c r="G114" s="112">
        <f t="shared" si="15"/>
        <v>6.9122515630202488E-4</v>
      </c>
      <c r="H114" s="105">
        <f t="shared" si="18"/>
        <v>3.6631851710575204E-3</v>
      </c>
      <c r="I114" s="105">
        <f t="shared" si="19"/>
        <v>2.9719600147554955E-3</v>
      </c>
    </row>
    <row r="115" spans="1:9" x14ac:dyDescent="0.45">
      <c r="A115" s="102">
        <v>34</v>
      </c>
      <c r="B115" s="102" t="str">
        <f t="shared" si="10"/>
        <v>Men Skin Only ATV Distribution76_400-450</v>
      </c>
      <c r="C115" s="101" t="s">
        <v>255</v>
      </c>
      <c r="D115" s="101" t="s">
        <v>185</v>
      </c>
      <c r="E115" s="103">
        <v>9154</v>
      </c>
      <c r="F115" s="103">
        <v>7931</v>
      </c>
      <c r="G115" s="112">
        <f t="shared" si="15"/>
        <v>2.1331368359181284E-4</v>
      </c>
      <c r="H115" s="105">
        <f t="shared" si="18"/>
        <v>1.8514132650099681E-3</v>
      </c>
      <c r="I115" s="105">
        <f t="shared" si="19"/>
        <v>1.6380995814181552E-3</v>
      </c>
    </row>
    <row r="116" spans="1:9" x14ac:dyDescent="0.45">
      <c r="A116" s="102">
        <v>35</v>
      </c>
      <c r="B116" s="102" t="str">
        <f t="shared" si="10"/>
        <v>Men Skin Only ATV Distribution77_450-500</v>
      </c>
      <c r="C116" s="101" t="s">
        <v>255</v>
      </c>
      <c r="D116" s="101" t="s">
        <v>186</v>
      </c>
      <c r="E116" s="103">
        <v>3356</v>
      </c>
      <c r="F116" s="103">
        <v>2897</v>
      </c>
      <c r="G116" s="112">
        <f t="shared" si="15"/>
        <v>8.0399500701174844E-5</v>
      </c>
      <c r="H116" s="105">
        <f t="shared" si="18"/>
        <v>6.7875714631564915E-4</v>
      </c>
      <c r="I116" s="105">
        <f t="shared" si="19"/>
        <v>5.9835764561447431E-4</v>
      </c>
    </row>
    <row r="117" spans="1:9" x14ac:dyDescent="0.45">
      <c r="A117" s="102">
        <v>36</v>
      </c>
      <c r="B117" s="102" t="str">
        <f t="shared" si="10"/>
        <v>Men Skin Only ATV Distribution78_500-550</v>
      </c>
      <c r="C117" s="101" t="s">
        <v>255</v>
      </c>
      <c r="D117" s="101" t="s">
        <v>187</v>
      </c>
      <c r="E117" s="103">
        <v>1989</v>
      </c>
      <c r="F117" s="103">
        <v>1521</v>
      </c>
      <c r="G117" s="112">
        <f t="shared" si="15"/>
        <v>8.8125637996690621E-5</v>
      </c>
      <c r="H117" s="105">
        <f t="shared" si="18"/>
        <v>4.0227889273594344E-4</v>
      </c>
      <c r="I117" s="105">
        <f t="shared" si="19"/>
        <v>3.1415325473925282E-4</v>
      </c>
    </row>
    <row r="118" spans="1:9" x14ac:dyDescent="0.45">
      <c r="A118" s="102">
        <v>37</v>
      </c>
      <c r="B118" s="102" t="str">
        <f t="shared" si="10"/>
        <v>Men Skin Only ATV Distribution79_550-600</v>
      </c>
      <c r="C118" s="101" t="s">
        <v>255</v>
      </c>
      <c r="D118" s="101" t="s">
        <v>188</v>
      </c>
      <c r="E118" s="103">
        <v>1154</v>
      </c>
      <c r="F118" s="103">
        <v>953</v>
      </c>
      <c r="G118" s="112">
        <f t="shared" si="15"/>
        <v>3.6562287535057768E-5</v>
      </c>
      <c r="H118" s="105">
        <f t="shared" si="18"/>
        <v>2.3339861348279473E-4</v>
      </c>
      <c r="I118" s="105">
        <f t="shared" si="19"/>
        <v>1.9683632594773696E-4</v>
      </c>
    </row>
    <row r="119" spans="1:9" x14ac:dyDescent="0.45">
      <c r="A119" s="102">
        <v>38</v>
      </c>
      <c r="B119" s="102" t="str">
        <f t="shared" si="10"/>
        <v>Men Skin Only ATV Distribution80_600-650</v>
      </c>
      <c r="C119" s="101" t="s">
        <v>255</v>
      </c>
      <c r="D119" s="101" t="s">
        <v>189</v>
      </c>
      <c r="E119" s="103">
        <v>736</v>
      </c>
      <c r="F119" s="103">
        <v>574</v>
      </c>
      <c r="G119" s="112">
        <f t="shared" si="15"/>
        <v>3.0301155816679363E-5</v>
      </c>
      <c r="H119" s="105">
        <f t="shared" si="18"/>
        <v>1.4885734794049994E-4</v>
      </c>
      <c r="I119" s="105">
        <f t="shared" si="19"/>
        <v>1.1855619212382058E-4</v>
      </c>
    </row>
    <row r="120" spans="1:9" x14ac:dyDescent="0.45">
      <c r="A120" s="102">
        <v>39</v>
      </c>
      <c r="B120" s="102" t="str">
        <f t="shared" si="10"/>
        <v>Men Skin Only ATV Distribution81_650-700</v>
      </c>
      <c r="C120" s="101" t="s">
        <v>255</v>
      </c>
      <c r="D120" s="101" t="s">
        <v>190</v>
      </c>
      <c r="E120" s="103">
        <v>562</v>
      </c>
      <c r="F120" s="103">
        <v>470</v>
      </c>
      <c r="G120" s="112">
        <f t="shared" si="15"/>
        <v>1.6589901572578908E-5</v>
      </c>
      <c r="H120" s="105">
        <f t="shared" si="18"/>
        <v>1.1366552926978391E-4</v>
      </c>
      <c r="I120" s="105">
        <f t="shared" si="19"/>
        <v>9.7075627697205006E-5</v>
      </c>
    </row>
    <row r="121" spans="1:9" x14ac:dyDescent="0.45">
      <c r="A121" s="102">
        <v>40</v>
      </c>
      <c r="B121" s="102" t="str">
        <f t="shared" si="10"/>
        <v>Men Skin Only ATV Distribution82_&gt;700</v>
      </c>
      <c r="C121" s="101" t="s">
        <v>255</v>
      </c>
      <c r="D121" s="101" t="s">
        <v>191</v>
      </c>
      <c r="E121" s="103">
        <v>1442</v>
      </c>
      <c r="F121" s="103">
        <v>1033</v>
      </c>
      <c r="G121" s="112">
        <f t="shared" si="15"/>
        <v>7.8287303892639424E-5</v>
      </c>
      <c r="H121" s="105">
        <f t="shared" si="18"/>
        <v>2.9164714093777298E-4</v>
      </c>
      <c r="I121" s="105">
        <f t="shared" si="19"/>
        <v>2.1335983704513355E-4</v>
      </c>
    </row>
    <row r="122" spans="1:9" x14ac:dyDescent="0.45">
      <c r="A122" s="102">
        <v>96</v>
      </c>
      <c r="B122" s="102" t="str">
        <f t="shared" si="10"/>
        <v>Men Skin Only IPT Distribution138_Men Skin Only Transaction</v>
      </c>
      <c r="C122" s="101" t="s">
        <v>89</v>
      </c>
      <c r="D122" s="101" t="s">
        <v>284</v>
      </c>
      <c r="E122" s="103">
        <v>4943026</v>
      </c>
      <c r="F122" s="103">
        <v>4840574</v>
      </c>
      <c r="G122" s="112">
        <f t="shared" si="15"/>
        <v>0</v>
      </c>
      <c r="H122" s="105">
        <f>E122/E$122</f>
        <v>1</v>
      </c>
      <c r="I122" s="105">
        <f>F122/F$122</f>
        <v>1</v>
      </c>
    </row>
    <row r="123" spans="1:9" x14ac:dyDescent="0.45">
      <c r="A123" s="102">
        <v>97</v>
      </c>
      <c r="B123" s="102" t="str">
        <f t="shared" si="10"/>
        <v>Men Skin Only IPT Distribution139_1_ITEM_TRANS</v>
      </c>
      <c r="C123" s="101" t="s">
        <v>89</v>
      </c>
      <c r="D123" s="101" t="s">
        <v>285</v>
      </c>
      <c r="E123" s="103">
        <v>2843827</v>
      </c>
      <c r="F123" s="103">
        <v>3161844</v>
      </c>
      <c r="G123" s="112">
        <f t="shared" si="15"/>
        <v>-7.7875019390497346E-2</v>
      </c>
      <c r="H123" s="105">
        <f>E123/E$122</f>
        <v>0.57532106851147458</v>
      </c>
      <c r="I123" s="105">
        <f>F123/F$122</f>
        <v>0.65319608790197192</v>
      </c>
    </row>
    <row r="124" spans="1:9" x14ac:dyDescent="0.45">
      <c r="A124" s="102">
        <v>98</v>
      </c>
      <c r="B124" s="102" t="str">
        <f t="shared" si="10"/>
        <v>Men Skin Only IPT Distribution140_2_ITEM_TRANS</v>
      </c>
      <c r="C124" s="101" t="s">
        <v>89</v>
      </c>
      <c r="D124" s="101" t="s">
        <v>286</v>
      </c>
      <c r="E124" s="103">
        <v>1257573</v>
      </c>
      <c r="F124" s="103">
        <v>814748</v>
      </c>
      <c r="G124" s="112">
        <f t="shared" si="15"/>
        <v>8.6097189852403999E-2</v>
      </c>
      <c r="H124" s="105">
        <f t="shared" ref="H124:H128" si="20">E124/E$122</f>
        <v>0.25441359199809993</v>
      </c>
      <c r="I124" s="105">
        <f t="shared" ref="I124:I128" si="21">F124/F$122</f>
        <v>0.16831640214569593</v>
      </c>
    </row>
    <row r="125" spans="1:9" x14ac:dyDescent="0.45">
      <c r="A125" s="102">
        <v>99</v>
      </c>
      <c r="B125" s="102" t="str">
        <f t="shared" si="10"/>
        <v>Men Skin Only IPT Distribution141_3_ITEM_TRANS</v>
      </c>
      <c r="C125" s="101" t="s">
        <v>89</v>
      </c>
      <c r="D125" s="101" t="s">
        <v>287</v>
      </c>
      <c r="E125" s="103">
        <v>434159</v>
      </c>
      <c r="F125" s="103">
        <v>162731</v>
      </c>
      <c r="G125" s="112">
        <f t="shared" si="15"/>
        <v>5.4214514817235833E-2</v>
      </c>
      <c r="H125" s="105">
        <f t="shared" si="20"/>
        <v>8.7832635312863006E-2</v>
      </c>
      <c r="I125" s="105">
        <f t="shared" si="21"/>
        <v>3.3618120495627173E-2</v>
      </c>
    </row>
    <row r="126" spans="1:9" x14ac:dyDescent="0.45">
      <c r="A126" s="102">
        <v>100</v>
      </c>
      <c r="B126" s="102" t="str">
        <f t="shared" si="10"/>
        <v>Men Skin Only IPT Distribution142_4_ITEM_TRANS</v>
      </c>
      <c r="C126" s="101" t="s">
        <v>89</v>
      </c>
      <c r="D126" s="101" t="s">
        <v>288</v>
      </c>
      <c r="E126" s="103">
        <v>199029</v>
      </c>
      <c r="F126" s="103">
        <v>483747</v>
      </c>
      <c r="G126" s="112">
        <f t="shared" si="15"/>
        <v>-5.9671268227956209E-2</v>
      </c>
      <c r="H126" s="105">
        <f t="shared" si="20"/>
        <v>4.0264607145501563E-2</v>
      </c>
      <c r="I126" s="105">
        <f t="shared" si="21"/>
        <v>9.9935875373457772E-2</v>
      </c>
    </row>
    <row r="127" spans="1:9" x14ac:dyDescent="0.45">
      <c r="A127" s="102">
        <v>101</v>
      </c>
      <c r="B127" s="102" t="str">
        <f t="shared" si="10"/>
        <v>Men Skin Only IPT Distribution143_5_ITEM_TRANS</v>
      </c>
      <c r="C127" s="101" t="s">
        <v>89</v>
      </c>
      <c r="D127" s="101" t="s">
        <v>289</v>
      </c>
      <c r="E127" s="103">
        <v>58574</v>
      </c>
      <c r="F127" s="103">
        <v>61170</v>
      </c>
      <c r="G127" s="112">
        <f t="shared" si="15"/>
        <v>-7.8710467281893452E-4</v>
      </c>
      <c r="H127" s="105">
        <f t="shared" si="20"/>
        <v>1.184982640188419E-2</v>
      </c>
      <c r="I127" s="105">
        <f t="shared" si="21"/>
        <v>1.2636931074703124E-2</v>
      </c>
    </row>
    <row r="128" spans="1:9" x14ac:dyDescent="0.45">
      <c r="A128" s="102">
        <v>102</v>
      </c>
      <c r="B128" s="102" t="str">
        <f t="shared" si="10"/>
        <v>Men Skin Only IPT Distribution144_6_ITEM_TRANS</v>
      </c>
      <c r="C128" s="101" t="s">
        <v>89</v>
      </c>
      <c r="D128" s="101" t="s">
        <v>290</v>
      </c>
      <c r="E128" s="103">
        <v>149864</v>
      </c>
      <c r="F128" s="103">
        <v>156334</v>
      </c>
      <c r="G128" s="112">
        <f t="shared" si="15"/>
        <v>-1.9783123783672918E-3</v>
      </c>
      <c r="H128" s="105">
        <f t="shared" si="20"/>
        <v>3.0318270630176739E-2</v>
      </c>
      <c r="I128" s="105">
        <f t="shared" si="21"/>
        <v>3.229658300854403E-2</v>
      </c>
    </row>
    <row r="129" spans="1:9" x14ac:dyDescent="0.45">
      <c r="A129" s="102">
        <v>57</v>
      </c>
      <c r="B129" s="102" t="str">
        <f t="shared" si="10"/>
        <v>Men styling ATV Distribution99_Men styling Transaction</v>
      </c>
      <c r="C129" s="101" t="s">
        <v>259</v>
      </c>
      <c r="D129" s="101" t="s">
        <v>260</v>
      </c>
      <c r="E129" s="103">
        <v>394538</v>
      </c>
      <c r="F129" s="103">
        <v>726666</v>
      </c>
      <c r="G129" s="112">
        <f t="shared" si="15"/>
        <v>0</v>
      </c>
      <c r="H129" s="105">
        <f>E129/E$129</f>
        <v>1</v>
      </c>
      <c r="I129" s="105">
        <f>F129/F$129</f>
        <v>1</v>
      </c>
    </row>
    <row r="130" spans="1:9" x14ac:dyDescent="0.45">
      <c r="A130" s="102">
        <v>58</v>
      </c>
      <c r="B130" s="102" t="str">
        <f t="shared" si="10"/>
        <v>Men styling ATV Distribution100_&lt;50</v>
      </c>
      <c r="C130" s="101" t="s">
        <v>259</v>
      </c>
      <c r="D130" s="101" t="s">
        <v>209</v>
      </c>
      <c r="E130" s="103">
        <v>278429</v>
      </c>
      <c r="F130" s="103">
        <v>577833</v>
      </c>
      <c r="G130" s="112">
        <f t="shared" si="15"/>
        <v>-8.947480125798779E-2</v>
      </c>
      <c r="H130" s="105">
        <f>E130/E$129</f>
        <v>0.70570895579133064</v>
      </c>
      <c r="I130" s="105">
        <f>F130/F$129</f>
        <v>0.79518375704931843</v>
      </c>
    </row>
    <row r="131" spans="1:9" s="100" customFormat="1" x14ac:dyDescent="0.45">
      <c r="A131" s="111">
        <v>59</v>
      </c>
      <c r="B131" s="102" t="str">
        <f t="shared" si="10"/>
        <v>Men styling ATV Distribution101_50-100</v>
      </c>
      <c r="C131" s="101" t="s">
        <v>259</v>
      </c>
      <c r="D131" s="101" t="s">
        <v>210</v>
      </c>
      <c r="E131" s="103">
        <v>106923</v>
      </c>
      <c r="F131" s="103">
        <v>142313</v>
      </c>
      <c r="G131" s="112">
        <f t="shared" si="15"/>
        <v>7.5164358166719625E-2</v>
      </c>
      <c r="H131" s="105">
        <f t="shared" ref="H131:H144" si="22">E131/E$129</f>
        <v>0.27100811582154316</v>
      </c>
      <c r="I131" s="105">
        <f t="shared" ref="I131:I144" si="23">F131/F$129</f>
        <v>0.19584375765482354</v>
      </c>
    </row>
    <row r="132" spans="1:9" s="100" customFormat="1" x14ac:dyDescent="0.45">
      <c r="A132" s="111">
        <v>60</v>
      </c>
      <c r="B132" s="102" t="str">
        <f t="shared" ref="B132:B151" si="24">C132&amp;D132</f>
        <v>Men styling ATV Distribution102_100-150</v>
      </c>
      <c r="C132" s="101" t="s">
        <v>259</v>
      </c>
      <c r="D132" s="101" t="s">
        <v>211</v>
      </c>
      <c r="E132" s="103">
        <v>7349</v>
      </c>
      <c r="F132" s="103">
        <v>4838</v>
      </c>
      <c r="G132" s="112">
        <f t="shared" si="15"/>
        <v>1.1969045358506222E-2</v>
      </c>
      <c r="H132" s="105">
        <f t="shared" si="22"/>
        <v>1.8626849631721152E-2</v>
      </c>
      <c r="I132" s="105">
        <f t="shared" si="23"/>
        <v>6.6578042732149297E-3</v>
      </c>
    </row>
    <row r="133" spans="1:9" s="100" customFormat="1" x14ac:dyDescent="0.45">
      <c r="A133" s="111">
        <v>61</v>
      </c>
      <c r="B133" s="102" t="str">
        <f t="shared" si="24"/>
        <v>Men styling ATV Distribution103_150-200</v>
      </c>
      <c r="C133" s="101" t="s">
        <v>259</v>
      </c>
      <c r="D133" s="101" t="s">
        <v>212</v>
      </c>
      <c r="E133" s="103">
        <v>1079</v>
      </c>
      <c r="F133" s="103">
        <v>1250</v>
      </c>
      <c r="G133" s="112">
        <f t="shared" si="15"/>
        <v>1.0146592345115328E-3</v>
      </c>
      <c r="H133" s="105">
        <f t="shared" si="22"/>
        <v>2.7348442989015001E-3</v>
      </c>
      <c r="I133" s="105">
        <f t="shared" si="23"/>
        <v>1.7201850643899673E-3</v>
      </c>
    </row>
    <row r="134" spans="1:9" s="100" customFormat="1" x14ac:dyDescent="0.45">
      <c r="A134" s="111">
        <v>62</v>
      </c>
      <c r="B134" s="102" t="str">
        <f t="shared" si="24"/>
        <v>Men styling ATV Distribution104_200-250</v>
      </c>
      <c r="C134" s="101" t="s">
        <v>259</v>
      </c>
      <c r="D134" s="101" t="s">
        <v>213</v>
      </c>
      <c r="E134" s="103">
        <v>450</v>
      </c>
      <c r="F134" s="103">
        <v>256</v>
      </c>
      <c r="G134" s="112">
        <f t="shared" si="15"/>
        <v>7.8828064423061301E-4</v>
      </c>
      <c r="H134" s="105">
        <f t="shared" si="22"/>
        <v>1.1405745454176784E-3</v>
      </c>
      <c r="I134" s="105">
        <f t="shared" si="23"/>
        <v>3.5229390118706529E-4</v>
      </c>
    </row>
    <row r="135" spans="1:9" s="100" customFormat="1" x14ac:dyDescent="0.45">
      <c r="A135" s="111">
        <v>63</v>
      </c>
      <c r="B135" s="102" t="str">
        <f t="shared" si="24"/>
        <v>Men styling ATV Distribution105_250-300</v>
      </c>
      <c r="C135" s="101" t="s">
        <v>259</v>
      </c>
      <c r="D135" s="101" t="s">
        <v>214</v>
      </c>
      <c r="E135" s="103">
        <v>167</v>
      </c>
      <c r="F135" s="103">
        <v>111</v>
      </c>
      <c r="G135" s="112">
        <f t="shared" si="15"/>
        <v>2.7052745313717601E-4</v>
      </c>
      <c r="H135" s="105">
        <f t="shared" si="22"/>
        <v>4.2327988685500511E-4</v>
      </c>
      <c r="I135" s="105">
        <f t="shared" si="23"/>
        <v>1.527524337178291E-4</v>
      </c>
    </row>
    <row r="136" spans="1:9" s="100" customFormat="1" x14ac:dyDescent="0.45">
      <c r="A136" s="111">
        <v>64</v>
      </c>
      <c r="B136" s="102" t="str">
        <f t="shared" si="24"/>
        <v>Men styling ATV Distribution106_300-350</v>
      </c>
      <c r="C136" s="101" t="s">
        <v>259</v>
      </c>
      <c r="D136" s="101" t="s">
        <v>215</v>
      </c>
      <c r="E136" s="103">
        <v>73</v>
      </c>
      <c r="F136" s="103">
        <v>29</v>
      </c>
      <c r="G136" s="112">
        <f t="shared" si="15"/>
        <v>1.4511824387390947E-4</v>
      </c>
      <c r="H136" s="105">
        <f t="shared" si="22"/>
        <v>1.8502653736775671E-4</v>
      </c>
      <c r="I136" s="105">
        <f t="shared" si="23"/>
        <v>3.9908293493847245E-5</v>
      </c>
    </row>
    <row r="137" spans="1:9" s="100" customFormat="1" x14ac:dyDescent="0.45">
      <c r="A137" s="111">
        <v>65</v>
      </c>
      <c r="B137" s="102" t="str">
        <f t="shared" si="24"/>
        <v>Men styling ATV Distribution107_350-400</v>
      </c>
      <c r="C137" s="101" t="s">
        <v>259</v>
      </c>
      <c r="D137" s="101" t="s">
        <v>216</v>
      </c>
      <c r="E137" s="103">
        <v>24</v>
      </c>
      <c r="F137" s="103">
        <v>11</v>
      </c>
      <c r="G137" s="112">
        <f t="shared" si="15"/>
        <v>4.5693013855644467E-5</v>
      </c>
      <c r="H137" s="105">
        <f t="shared" si="22"/>
        <v>6.0830642422276182E-5</v>
      </c>
      <c r="I137" s="105">
        <f t="shared" si="23"/>
        <v>1.5137628566631713E-5</v>
      </c>
    </row>
    <row r="138" spans="1:9" x14ac:dyDescent="0.45">
      <c r="A138" s="102">
        <v>66</v>
      </c>
      <c r="B138" s="102" t="str">
        <f t="shared" si="24"/>
        <v>Men styling ATV Distribution108_400-450</v>
      </c>
      <c r="C138" s="101" t="s">
        <v>259</v>
      </c>
      <c r="D138" s="101" t="s">
        <v>217</v>
      </c>
      <c r="E138" s="103">
        <v>19</v>
      </c>
      <c r="F138" s="103">
        <v>10</v>
      </c>
      <c r="G138" s="112">
        <f t="shared" si="15"/>
        <v>3.439611140251557E-5</v>
      </c>
      <c r="H138" s="105">
        <f t="shared" si="22"/>
        <v>4.8157591917635308E-5</v>
      </c>
      <c r="I138" s="105">
        <f t="shared" si="23"/>
        <v>1.3761480515119738E-5</v>
      </c>
    </row>
    <row r="139" spans="1:9" x14ac:dyDescent="0.45">
      <c r="A139" s="102">
        <v>67</v>
      </c>
      <c r="B139" s="102" t="str">
        <f t="shared" si="24"/>
        <v>Men styling ATV Distribution109_450-500</v>
      </c>
      <c r="C139" s="101" t="s">
        <v>259</v>
      </c>
      <c r="D139" s="101" t="s">
        <v>218</v>
      </c>
      <c r="E139" s="103">
        <v>13</v>
      </c>
      <c r="F139" s="103">
        <v>5</v>
      </c>
      <c r="G139" s="112">
        <f t="shared" si="15"/>
        <v>2.6069191054506394E-5</v>
      </c>
      <c r="H139" s="105">
        <f t="shared" si="22"/>
        <v>3.2949931312066263E-5</v>
      </c>
      <c r="I139" s="105">
        <f t="shared" si="23"/>
        <v>6.8807402575598691E-6</v>
      </c>
    </row>
    <row r="140" spans="1:9" x14ac:dyDescent="0.45">
      <c r="A140" s="102">
        <v>68</v>
      </c>
      <c r="B140" s="102" t="str">
        <f t="shared" si="24"/>
        <v>Men styling ATV Distribution110_500-550</v>
      </c>
      <c r="C140" s="101" t="s">
        <v>259</v>
      </c>
      <c r="D140" s="101" t="s">
        <v>219</v>
      </c>
      <c r="E140" s="103">
        <v>1</v>
      </c>
      <c r="F140" s="103">
        <v>3</v>
      </c>
      <c r="G140" s="112">
        <f t="shared" si="15"/>
        <v>-1.5938340536077479E-6</v>
      </c>
      <c r="H140" s="105">
        <f t="shared" si="22"/>
        <v>2.5346101009281741E-6</v>
      </c>
      <c r="I140" s="105">
        <f t="shared" si="23"/>
        <v>4.128444154535922E-6</v>
      </c>
    </row>
    <row r="141" spans="1:9" x14ac:dyDescent="0.45">
      <c r="A141" s="102">
        <v>69</v>
      </c>
      <c r="B141" s="102" t="str">
        <f t="shared" si="24"/>
        <v>Men styling ATV Distribution111_550-600</v>
      </c>
      <c r="C141" s="101" t="s">
        <v>259</v>
      </c>
      <c r="D141" s="101" t="s">
        <v>220</v>
      </c>
      <c r="E141" s="103">
        <v>4</v>
      </c>
      <c r="F141" s="103">
        <v>2</v>
      </c>
      <c r="G141" s="112">
        <f t="shared" si="15"/>
        <v>7.3861443006887484E-6</v>
      </c>
      <c r="H141" s="105">
        <f t="shared" si="22"/>
        <v>1.0138440403712696E-5</v>
      </c>
      <c r="I141" s="105">
        <f t="shared" si="23"/>
        <v>2.7522961030239476E-6</v>
      </c>
    </row>
    <row r="142" spans="1:9" x14ac:dyDescent="0.45">
      <c r="A142" s="102">
        <v>70</v>
      </c>
      <c r="B142" s="102" t="str">
        <f t="shared" si="24"/>
        <v>Men styling ATV Distribution112_600-650</v>
      </c>
      <c r="C142" s="101" t="s">
        <v>259</v>
      </c>
      <c r="D142" s="101" t="s">
        <v>221</v>
      </c>
      <c r="E142" s="103">
        <v>1</v>
      </c>
      <c r="F142" s="103">
        <v>1</v>
      </c>
      <c r="G142" s="112">
        <f t="shared" si="15"/>
        <v>1.1584620494162003E-6</v>
      </c>
      <c r="H142" s="105">
        <f t="shared" si="22"/>
        <v>2.5346101009281741E-6</v>
      </c>
      <c r="I142" s="105">
        <f t="shared" si="23"/>
        <v>1.3761480515119738E-6</v>
      </c>
    </row>
    <row r="143" spans="1:9" x14ac:dyDescent="0.45">
      <c r="A143" s="102">
        <v>71</v>
      </c>
      <c r="B143" s="102" t="str">
        <f t="shared" si="24"/>
        <v>Men styling ATV Distribution113_650-700</v>
      </c>
      <c r="C143" s="101" t="s">
        <v>259</v>
      </c>
      <c r="D143" s="101" t="s">
        <v>222</v>
      </c>
      <c r="E143" s="103">
        <v>1</v>
      </c>
      <c r="F143" s="103">
        <v>2</v>
      </c>
      <c r="G143" s="112">
        <f t="shared" si="15"/>
        <v>-2.1768600209577347E-7</v>
      </c>
      <c r="H143" s="105">
        <f t="shared" si="22"/>
        <v>2.5346101009281741E-6</v>
      </c>
      <c r="I143" s="105">
        <f t="shared" si="23"/>
        <v>2.7522961030239476E-6</v>
      </c>
    </row>
    <row r="144" spans="1:9" x14ac:dyDescent="0.45">
      <c r="A144" s="102">
        <v>72</v>
      </c>
      <c r="B144" s="102" t="str">
        <f t="shared" si="24"/>
        <v>Men styling ATV Distribution114_&gt;700</v>
      </c>
      <c r="C144" s="101" t="s">
        <v>259</v>
      </c>
      <c r="D144" s="101" t="s">
        <v>223</v>
      </c>
      <c r="E144" s="103">
        <v>5</v>
      </c>
      <c r="F144" s="103">
        <v>2</v>
      </c>
      <c r="G144" s="112">
        <f t="shared" si="15"/>
        <v>9.9207544016169238E-6</v>
      </c>
      <c r="H144" s="105">
        <f t="shared" si="22"/>
        <v>1.2673050504640872E-5</v>
      </c>
      <c r="I144" s="105">
        <f t="shared" si="23"/>
        <v>2.7522961030239476E-6</v>
      </c>
    </row>
    <row r="145" spans="1:9" s="100" customFormat="1" x14ac:dyDescent="0.45">
      <c r="A145" s="111">
        <v>110</v>
      </c>
      <c r="B145" s="102" t="str">
        <f t="shared" si="24"/>
        <v>Men styling IPT Distribution152_Men styling Transaction</v>
      </c>
      <c r="C145" s="101" t="s">
        <v>298</v>
      </c>
      <c r="D145" s="101" t="s">
        <v>299</v>
      </c>
      <c r="E145" s="103">
        <v>394520</v>
      </c>
      <c r="F145" s="103">
        <v>726634</v>
      </c>
      <c r="G145" s="112">
        <f t="shared" si="15"/>
        <v>0</v>
      </c>
      <c r="H145" s="114">
        <f>E145/E$145</f>
        <v>1</v>
      </c>
      <c r="I145" s="114">
        <f>F145/F$145</f>
        <v>1</v>
      </c>
    </row>
    <row r="146" spans="1:9" s="100" customFormat="1" x14ac:dyDescent="0.45">
      <c r="A146" s="111">
        <v>111</v>
      </c>
      <c r="B146" s="102" t="str">
        <f t="shared" si="24"/>
        <v>Men styling IPT Distribution153_1_ITEM_TRANS</v>
      </c>
      <c r="C146" s="101" t="s">
        <v>298</v>
      </c>
      <c r="D146" s="101" t="s">
        <v>300</v>
      </c>
      <c r="E146" s="103">
        <v>307954</v>
      </c>
      <c r="F146" s="103">
        <v>579373</v>
      </c>
      <c r="G146" s="112">
        <f t="shared" si="15"/>
        <v>-1.6759205859385728E-2</v>
      </c>
      <c r="H146" s="114">
        <f>E146/E$145</f>
        <v>0.78057893135962686</v>
      </c>
      <c r="I146" s="114">
        <f>F146/F$145</f>
        <v>0.79733813721901259</v>
      </c>
    </row>
    <row r="147" spans="1:9" s="100" customFormat="1" x14ac:dyDescent="0.45">
      <c r="A147" s="111">
        <v>112</v>
      </c>
      <c r="B147" s="102" t="str">
        <f t="shared" si="24"/>
        <v>Men styling IPT Distribution154_2_ITEM_TRANS</v>
      </c>
      <c r="C147" s="101" t="s">
        <v>298</v>
      </c>
      <c r="D147" s="101" t="s">
        <v>301</v>
      </c>
      <c r="E147" s="103">
        <v>78583</v>
      </c>
      <c r="F147" s="103">
        <v>135633</v>
      </c>
      <c r="G147" s="112">
        <f t="shared" si="15"/>
        <v>1.2527044498878176E-2</v>
      </c>
      <c r="H147" s="114">
        <f t="shared" ref="H147:H151" si="25">E147/E$145</f>
        <v>0.19918635303660143</v>
      </c>
      <c r="I147" s="114">
        <f t="shared" ref="I147:I151" si="26">F147/F$145</f>
        <v>0.18665930853772325</v>
      </c>
    </row>
    <row r="148" spans="1:9" s="100" customFormat="1" x14ac:dyDescent="0.45">
      <c r="A148" s="111">
        <v>113</v>
      </c>
      <c r="B148" s="102" t="str">
        <f t="shared" si="24"/>
        <v>Men styling IPT Distribution155_3_ITEM_TRANS</v>
      </c>
      <c r="C148" s="101" t="s">
        <v>298</v>
      </c>
      <c r="D148" s="101" t="s">
        <v>302</v>
      </c>
      <c r="E148" s="103">
        <v>6150</v>
      </c>
      <c r="F148" s="103">
        <v>9430</v>
      </c>
      <c r="G148" s="112">
        <f t="shared" si="15"/>
        <v>2.6109156984276457E-3</v>
      </c>
      <c r="H148" s="114">
        <f t="shared" si="25"/>
        <v>1.5588563317449051E-2</v>
      </c>
      <c r="I148" s="114">
        <f t="shared" si="26"/>
        <v>1.2977647619021405E-2</v>
      </c>
    </row>
    <row r="149" spans="1:9" s="100" customFormat="1" x14ac:dyDescent="0.45">
      <c r="A149" s="111">
        <v>114</v>
      </c>
      <c r="B149" s="102" t="str">
        <f t="shared" si="24"/>
        <v>Men styling IPT Distribution156_4_ITEM_TRANS</v>
      </c>
      <c r="C149" s="101" t="s">
        <v>298</v>
      </c>
      <c r="D149" s="101" t="s">
        <v>303</v>
      </c>
      <c r="E149" s="103">
        <v>1205</v>
      </c>
      <c r="F149" s="103">
        <v>1499</v>
      </c>
      <c r="G149" s="112">
        <f t="shared" si="15"/>
        <v>9.9140774570098374E-4</v>
      </c>
      <c r="H149" s="114">
        <f t="shared" si="25"/>
        <v>3.0543445199229442E-3</v>
      </c>
      <c r="I149" s="114">
        <f t="shared" si="26"/>
        <v>2.0629367742219604E-3</v>
      </c>
    </row>
    <row r="150" spans="1:9" s="100" customFormat="1" x14ac:dyDescent="0.45">
      <c r="A150" s="111">
        <v>115</v>
      </c>
      <c r="B150" s="102" t="str">
        <f t="shared" si="24"/>
        <v>Men styling IPT Distribution157_5_ITEM_TRANS</v>
      </c>
      <c r="C150" s="101" t="s">
        <v>298</v>
      </c>
      <c r="D150" s="101" t="s">
        <v>304</v>
      </c>
      <c r="E150" s="103">
        <v>265</v>
      </c>
      <c r="F150" s="103">
        <v>341</v>
      </c>
      <c r="G150" s="112">
        <f t="shared" si="15"/>
        <v>2.0241517036802747E-4</v>
      </c>
      <c r="H150" s="114">
        <f t="shared" si="25"/>
        <v>6.7170232180878029E-4</v>
      </c>
      <c r="I150" s="114">
        <f t="shared" si="26"/>
        <v>4.6928715144075282E-4</v>
      </c>
    </row>
    <row r="151" spans="1:9" s="100" customFormat="1" x14ac:dyDescent="0.45">
      <c r="A151" s="111">
        <v>116</v>
      </c>
      <c r="B151" s="102" t="str">
        <f t="shared" si="24"/>
        <v>Men styling IPT Distribution158_6_ITEM_TRANS</v>
      </c>
      <c r="C151" s="101" t="s">
        <v>298</v>
      </c>
      <c r="D151" s="101" t="s">
        <v>305</v>
      </c>
      <c r="E151" s="103">
        <v>363</v>
      </c>
      <c r="F151" s="103">
        <v>358</v>
      </c>
      <c r="G151" s="112">
        <f t="shared" si="15"/>
        <v>4.2742274601086734E-4</v>
      </c>
      <c r="H151" s="114">
        <f t="shared" si="25"/>
        <v>9.201054445908953E-4</v>
      </c>
      <c r="I151" s="114">
        <f t="shared" si="26"/>
        <v>4.9268269858002795E-4</v>
      </c>
    </row>
  </sheetData>
  <autoFilter ref="A2:I2" xr:uid="{6EDA5F26-CA59-465B-B005-461344BD7435}"/>
  <phoneticPr fontId="13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I151"/>
  <sheetViews>
    <sheetView topLeftCell="C1" workbookViewId="0">
      <selection activeCell="F2" sqref="F2"/>
    </sheetView>
  </sheetViews>
  <sheetFormatPr defaultColWidth="8.73046875" defaultRowHeight="13.9" x14ac:dyDescent="0.45"/>
  <cols>
    <col min="1" max="1" width="39" style="102" customWidth="1"/>
    <col min="2" max="2" width="26.86328125" style="102" customWidth="1"/>
    <col min="3" max="3" width="35.73046875" style="102" customWidth="1"/>
    <col min="4" max="4" width="51.73046875" style="102" customWidth="1"/>
    <col min="5" max="6" width="12.73046875" style="104" customWidth="1"/>
    <col min="7" max="7" width="8.73046875" style="99"/>
    <col min="8" max="9" width="16.19921875" style="105" customWidth="1"/>
    <col min="10" max="16384" width="8.73046875" style="99"/>
  </cols>
  <sheetData>
    <row r="1" spans="1:9" ht="27.75" x14ac:dyDescent="0.45">
      <c r="C1" s="101"/>
      <c r="D1" s="101"/>
      <c r="E1" s="103" t="s">
        <v>348</v>
      </c>
      <c r="F1" s="103" t="s">
        <v>348</v>
      </c>
      <c r="H1" s="113" t="s">
        <v>353</v>
      </c>
      <c r="I1" s="113" t="s">
        <v>353</v>
      </c>
    </row>
    <row r="2" spans="1:9" x14ac:dyDescent="0.45">
      <c r="B2" s="102" t="s">
        <v>356</v>
      </c>
      <c r="C2" s="101" t="s">
        <v>349</v>
      </c>
      <c r="D2" s="98" t="s">
        <v>350</v>
      </c>
      <c r="E2" s="103" t="s">
        <v>359</v>
      </c>
      <c r="F2" s="103" t="s">
        <v>360</v>
      </c>
      <c r="G2" s="99" t="s">
        <v>351</v>
      </c>
      <c r="H2" s="105" t="s">
        <v>111</v>
      </c>
      <c r="I2" s="105" t="s">
        <v>112</v>
      </c>
    </row>
    <row r="3" spans="1:9" x14ac:dyDescent="0.45">
      <c r="A3" s="102" t="s">
        <v>7</v>
      </c>
      <c r="B3" s="102" t="str">
        <f>C3&amp;D3</f>
        <v>Basic Info01_SALES(MRMB)</v>
      </c>
      <c r="C3" s="101" t="s">
        <v>113</v>
      </c>
      <c r="D3" s="101" t="s">
        <v>114</v>
      </c>
      <c r="E3" s="103">
        <v>295.93583100000001</v>
      </c>
      <c r="F3" s="103">
        <v>276.53150299999999</v>
      </c>
      <c r="G3" s="105">
        <f>E3/F3-1</f>
        <v>7.0170406588359047E-2</v>
      </c>
    </row>
    <row r="4" spans="1:9" x14ac:dyDescent="0.45">
      <c r="A4" s="102" t="s">
        <v>9</v>
      </c>
      <c r="B4" s="102" t="str">
        <f t="shared" ref="B4:B67" si="0">C4&amp;D4</f>
        <v>Basic Info02_MEMBER_SALES(MRMB)</v>
      </c>
      <c r="C4" s="101" t="s">
        <v>113</v>
      </c>
      <c r="D4" s="101" t="s">
        <v>115</v>
      </c>
      <c r="E4" s="103">
        <v>295.93583100000001</v>
      </c>
      <c r="F4" s="103">
        <v>276.53150299999999</v>
      </c>
      <c r="G4" s="105">
        <f t="shared" ref="G4:G28" si="1">E4/F4-1</f>
        <v>7.0170406588359047E-2</v>
      </c>
    </row>
    <row r="5" spans="1:9" x14ac:dyDescent="0.45">
      <c r="A5" s="102" t="s">
        <v>11</v>
      </c>
      <c r="B5" s="102" t="str">
        <f t="shared" si="0"/>
        <v>Basic Info03_MEMBER_SALES_WEIGHT%</v>
      </c>
      <c r="C5" s="101" t="s">
        <v>113</v>
      </c>
      <c r="D5" s="106" t="s">
        <v>116</v>
      </c>
      <c r="E5" s="103">
        <v>1</v>
      </c>
      <c r="F5" s="103">
        <v>1</v>
      </c>
      <c r="G5" s="107">
        <f>E5-F5</f>
        <v>0</v>
      </c>
    </row>
    <row r="6" spans="1:9" x14ac:dyDescent="0.45">
      <c r="A6" s="102" t="s">
        <v>324</v>
      </c>
      <c r="B6" s="102" t="str">
        <f t="shared" si="0"/>
        <v>Basic Info04_MEMBER(K)</v>
      </c>
      <c r="C6" s="101" t="s">
        <v>113</v>
      </c>
      <c r="D6" s="101" t="s">
        <v>121</v>
      </c>
      <c r="E6" s="103">
        <v>2806.5390000000002</v>
      </c>
      <c r="F6" s="103">
        <v>3094.9479999999999</v>
      </c>
      <c r="G6" s="105">
        <f t="shared" si="1"/>
        <v>-9.3187026082505953E-2</v>
      </c>
    </row>
    <row r="7" spans="1:9" x14ac:dyDescent="0.45">
      <c r="A7" s="102" t="s">
        <v>325</v>
      </c>
      <c r="B7" s="102" t="str">
        <f t="shared" si="0"/>
        <v>Basic Info05_MEMBERR ANNUAL SPENDING</v>
      </c>
      <c r="C7" s="101" t="s">
        <v>113</v>
      </c>
      <c r="D7" s="101" t="s">
        <v>122</v>
      </c>
      <c r="E7" s="103">
        <v>105.445116</v>
      </c>
      <c r="F7" s="103">
        <v>89.349321000000003</v>
      </c>
      <c r="G7" s="105">
        <f t="shared" si="1"/>
        <v>0.18014456987311633</v>
      </c>
    </row>
    <row r="8" spans="1:9" x14ac:dyDescent="0.45">
      <c r="A8" s="102" t="s">
        <v>326</v>
      </c>
      <c r="B8" s="102" t="str">
        <f t="shared" si="0"/>
        <v>Basic Info06_MEMBER_ATV</v>
      </c>
      <c r="C8" s="101" t="s">
        <v>113</v>
      </c>
      <c r="D8" s="101" t="s">
        <v>123</v>
      </c>
      <c r="E8" s="103">
        <v>93.149546999999998</v>
      </c>
      <c r="F8" s="103">
        <v>76.934815999999998</v>
      </c>
      <c r="G8" s="105">
        <f t="shared" si="1"/>
        <v>0.21075933943872704</v>
      </c>
    </row>
    <row r="9" spans="1:9" x14ac:dyDescent="0.45">
      <c r="A9" s="102" t="s">
        <v>327</v>
      </c>
      <c r="B9" s="102" t="str">
        <f t="shared" si="0"/>
        <v>Basic Info07_MEMBER_IPT</v>
      </c>
      <c r="C9" s="101" t="s">
        <v>113</v>
      </c>
      <c r="D9" s="101" t="s">
        <v>124</v>
      </c>
      <c r="E9" s="103">
        <v>1.8756219999999999</v>
      </c>
      <c r="F9" s="103">
        <v>1.650504</v>
      </c>
      <c r="G9" s="105">
        <f t="shared" si="1"/>
        <v>0.13639348950381214</v>
      </c>
    </row>
    <row r="10" spans="1:9" x14ac:dyDescent="0.45">
      <c r="A10" s="102" t="s">
        <v>328</v>
      </c>
      <c r="B10" s="102" t="str">
        <f t="shared" si="0"/>
        <v>Basic Info08_MEMBER_FREQUENCY</v>
      </c>
      <c r="C10" s="101" t="s">
        <v>113</v>
      </c>
      <c r="D10" s="101" t="s">
        <v>125</v>
      </c>
      <c r="E10" s="103">
        <v>1.1319980000000001</v>
      </c>
      <c r="F10" s="103">
        <v>1.1613640000000001</v>
      </c>
      <c r="G10" s="105">
        <f t="shared" si="1"/>
        <v>-2.528578464632969E-2</v>
      </c>
    </row>
    <row r="11" spans="1:9" x14ac:dyDescent="0.45">
      <c r="A11" s="102" t="s">
        <v>329</v>
      </c>
      <c r="B11" s="102" t="str">
        <f t="shared" si="0"/>
        <v>Basic Info09_NEW_MEMBER(K)</v>
      </c>
      <c r="C11" s="101" t="s">
        <v>113</v>
      </c>
      <c r="D11" s="101" t="s">
        <v>126</v>
      </c>
      <c r="E11" s="103">
        <v>1745.7660000000001</v>
      </c>
      <c r="F11" s="103">
        <v>2153.35</v>
      </c>
      <c r="G11" s="105">
        <f t="shared" si="1"/>
        <v>-0.18927903034806226</v>
      </c>
    </row>
    <row r="12" spans="1:9" x14ac:dyDescent="0.45">
      <c r="A12" s="102" t="s">
        <v>16</v>
      </c>
      <c r="B12" s="102" t="str">
        <f t="shared" si="0"/>
        <v>Basic Info10_RECRUITMENT_RATE</v>
      </c>
      <c r="C12" s="101" t="s">
        <v>113</v>
      </c>
      <c r="D12" s="106" t="s">
        <v>127</v>
      </c>
      <c r="E12" s="103">
        <v>0.622035</v>
      </c>
      <c r="F12" s="103">
        <v>0.69576300000000002</v>
      </c>
      <c r="G12" s="107">
        <f>E12-F12</f>
        <v>-7.3728000000000016E-2</v>
      </c>
    </row>
    <row r="13" spans="1:9" x14ac:dyDescent="0.45">
      <c r="A13" s="102" t="s">
        <v>330</v>
      </c>
      <c r="B13" s="102" t="str">
        <f t="shared" si="0"/>
        <v>Basic Info11_NEW_MEMBER_ANNUAL_SPENDING</v>
      </c>
      <c r="C13" s="101" t="s">
        <v>113</v>
      </c>
      <c r="D13" s="101" t="s">
        <v>128</v>
      </c>
      <c r="E13" s="103">
        <v>97.342191</v>
      </c>
      <c r="F13" s="103">
        <v>81.135653000000005</v>
      </c>
      <c r="G13" s="105">
        <f t="shared" si="1"/>
        <v>0.19974619542410044</v>
      </c>
    </row>
    <row r="14" spans="1:9" x14ac:dyDescent="0.45">
      <c r="A14" s="102" t="s">
        <v>331</v>
      </c>
      <c r="B14" s="102" t="str">
        <f t="shared" si="0"/>
        <v>Basic Info12_NEW_MEMBER_ATV</v>
      </c>
      <c r="C14" s="101" t="s">
        <v>113</v>
      </c>
      <c r="D14" s="101" t="s">
        <v>129</v>
      </c>
      <c r="E14" s="103">
        <v>89.425347000000002</v>
      </c>
      <c r="F14" s="103">
        <v>72.841282000000007</v>
      </c>
      <c r="G14" s="105">
        <f t="shared" si="1"/>
        <v>0.22767398574890541</v>
      </c>
    </row>
    <row r="15" spans="1:9" x14ac:dyDescent="0.45">
      <c r="A15" s="102" t="s">
        <v>332</v>
      </c>
      <c r="B15" s="102" t="str">
        <f t="shared" si="0"/>
        <v>Basic Info13_NEW_MEMBER_IPT</v>
      </c>
      <c r="C15" s="101" t="s">
        <v>113</v>
      </c>
      <c r="D15" s="101" t="s">
        <v>130</v>
      </c>
      <c r="E15" s="103">
        <v>1.821402</v>
      </c>
      <c r="F15" s="103">
        <v>1.583844</v>
      </c>
      <c r="G15" s="105">
        <f t="shared" si="1"/>
        <v>0.14998825641919278</v>
      </c>
    </row>
    <row r="16" spans="1:9" x14ac:dyDescent="0.45">
      <c r="A16" s="102" t="s">
        <v>333</v>
      </c>
      <c r="B16" s="102" t="str">
        <f t="shared" si="0"/>
        <v>Basic Info14_NEW_MEMBER_FREQUENCY</v>
      </c>
      <c r="C16" s="101" t="s">
        <v>113</v>
      </c>
      <c r="D16" s="101" t="s">
        <v>131</v>
      </c>
      <c r="E16" s="103">
        <v>1.08853</v>
      </c>
      <c r="F16" s="103">
        <v>1.113869</v>
      </c>
      <c r="G16" s="105">
        <f t="shared" si="1"/>
        <v>-2.2748635611548607E-2</v>
      </c>
    </row>
    <row r="17" spans="1:9" x14ac:dyDescent="0.45">
      <c r="A17" s="102" t="s">
        <v>17</v>
      </c>
      <c r="B17" s="102" t="str">
        <f t="shared" si="0"/>
        <v>Basic Info15_2ND_REPEAT_RATE</v>
      </c>
      <c r="C17" s="101" t="s">
        <v>113</v>
      </c>
      <c r="D17" s="106" t="s">
        <v>132</v>
      </c>
      <c r="E17" s="103">
        <v>0.12392400000000001</v>
      </c>
      <c r="F17" s="103">
        <v>0.12990699999999999</v>
      </c>
      <c r="G17" s="107">
        <f>E17-F17</f>
        <v>-5.9829999999999883E-3</v>
      </c>
    </row>
    <row r="18" spans="1:9" x14ac:dyDescent="0.45">
      <c r="A18" s="102" t="s">
        <v>334</v>
      </c>
      <c r="B18" s="102" t="str">
        <f t="shared" si="0"/>
        <v>Basic Info16_EXISTING_MEMBER(K)</v>
      </c>
      <c r="C18" s="101" t="s">
        <v>113</v>
      </c>
      <c r="D18" s="101" t="s">
        <v>133</v>
      </c>
      <c r="E18" s="103">
        <v>1060.7729999999999</v>
      </c>
      <c r="F18" s="103">
        <v>941.59799999999996</v>
      </c>
      <c r="G18" s="105">
        <f t="shared" si="1"/>
        <v>0.12656675141620943</v>
      </c>
    </row>
    <row r="19" spans="1:9" x14ac:dyDescent="0.45">
      <c r="A19" s="102" t="s">
        <v>335</v>
      </c>
      <c r="B19" s="102" t="str">
        <f t="shared" si="0"/>
        <v>Basic Info17_EXISTING_MEMBER_ANNUAL_SPENDING</v>
      </c>
      <c r="C19" s="101" t="s">
        <v>113</v>
      </c>
      <c r="D19" s="101" t="s">
        <v>134</v>
      </c>
      <c r="E19" s="103">
        <v>118.780495</v>
      </c>
      <c r="F19" s="103">
        <v>108.133241</v>
      </c>
      <c r="G19" s="105">
        <f t="shared" si="1"/>
        <v>9.8464208614629456E-2</v>
      </c>
    </row>
    <row r="20" spans="1:9" x14ac:dyDescent="0.45">
      <c r="A20" s="102" t="s">
        <v>336</v>
      </c>
      <c r="B20" s="102" t="str">
        <f t="shared" si="0"/>
        <v>Basic Info18_EXISTING_MEMBER_ATV</v>
      </c>
      <c r="C20" s="101" t="s">
        <v>113</v>
      </c>
      <c r="D20" s="101" t="s">
        <v>135</v>
      </c>
      <c r="E20" s="103">
        <v>98.692969000000005</v>
      </c>
      <c r="F20" s="103">
        <v>85.145599000000004</v>
      </c>
      <c r="G20" s="105">
        <f t="shared" si="1"/>
        <v>0.15910828227305096</v>
      </c>
    </row>
    <row r="21" spans="1:9" x14ac:dyDescent="0.45">
      <c r="A21" s="102" t="s">
        <v>337</v>
      </c>
      <c r="B21" s="102" t="str">
        <f t="shared" si="0"/>
        <v>Basic Info19_EXISTING_MEMBER_IPT</v>
      </c>
      <c r="C21" s="101" t="s">
        <v>113</v>
      </c>
      <c r="D21" s="101" t="s">
        <v>136</v>
      </c>
      <c r="E21" s="103">
        <v>1.9563299999999999</v>
      </c>
      <c r="F21" s="103">
        <v>1.7842089999999999</v>
      </c>
      <c r="G21" s="105">
        <f t="shared" si="1"/>
        <v>9.6469079575318695E-2</v>
      </c>
    </row>
    <row r="22" spans="1:9" x14ac:dyDescent="0.45">
      <c r="A22" s="102" t="s">
        <v>338</v>
      </c>
      <c r="B22" s="102" t="str">
        <f t="shared" si="0"/>
        <v>Basic Info20_EXISTING_MEMBER_FREQUENCY</v>
      </c>
      <c r="C22" s="101" t="s">
        <v>352</v>
      </c>
      <c r="D22" s="101" t="s">
        <v>137</v>
      </c>
      <c r="E22" s="103">
        <v>1.2035359999999999</v>
      </c>
      <c r="F22" s="103">
        <v>1.2699800000000001</v>
      </c>
      <c r="G22" s="105">
        <f t="shared" si="1"/>
        <v>-5.2318934156443508E-2</v>
      </c>
    </row>
    <row r="23" spans="1:9" x14ac:dyDescent="0.45">
      <c r="A23" s="102" t="s">
        <v>19</v>
      </c>
      <c r="B23" s="102" t="str">
        <f t="shared" si="0"/>
        <v>Basic Info21_RETENTION_RATE</v>
      </c>
      <c r="C23" s="101" t="s">
        <v>113</v>
      </c>
      <c r="D23" s="106" t="s">
        <v>138</v>
      </c>
      <c r="E23" s="103">
        <v>0.10489999999999999</v>
      </c>
      <c r="F23" s="103">
        <v>0.125281</v>
      </c>
      <c r="G23" s="107">
        <f>E23-F23</f>
        <v>-2.038100000000001E-2</v>
      </c>
    </row>
    <row r="24" spans="1:9" x14ac:dyDescent="0.45">
      <c r="A24" s="102" t="s">
        <v>354</v>
      </c>
      <c r="B24" s="102" t="str">
        <f t="shared" si="0"/>
        <v>Basic Info22_VIP_MEMBER(K)</v>
      </c>
      <c r="C24" s="101" t="s">
        <v>113</v>
      </c>
      <c r="D24" s="101" t="s">
        <v>139</v>
      </c>
      <c r="E24" s="103">
        <v>1.2829999999999999</v>
      </c>
      <c r="F24" s="103">
        <v>0.82299999999999995</v>
      </c>
      <c r="G24" s="105">
        <f t="shared" si="1"/>
        <v>0.55893074119076558</v>
      </c>
    </row>
    <row r="25" spans="1:9" x14ac:dyDescent="0.45">
      <c r="A25" s="102" t="s">
        <v>355</v>
      </c>
      <c r="B25" s="102" t="str">
        <f t="shared" si="0"/>
        <v>Basic Info23_HIGH_TIER_RETENTION_RATE</v>
      </c>
      <c r="C25" s="101" t="s">
        <v>113</v>
      </c>
      <c r="D25" s="106" t="s">
        <v>140</v>
      </c>
      <c r="E25" s="103">
        <v>2.591E-3</v>
      </c>
      <c r="F25" s="103">
        <v>1.7669999999999999E-3</v>
      </c>
      <c r="G25" s="107">
        <f>E25-F25</f>
        <v>8.2400000000000008E-4</v>
      </c>
    </row>
    <row r="26" spans="1:9" x14ac:dyDescent="0.45">
      <c r="A26" s="102" t="s">
        <v>318</v>
      </c>
      <c r="B26" s="102" t="str">
        <f t="shared" si="0"/>
        <v>Basic Info031_TMALL_BIND_MEMBER_SALES(MRMB)</v>
      </c>
      <c r="C26" s="101" t="s">
        <v>113</v>
      </c>
      <c r="D26" s="101" t="s">
        <v>117</v>
      </c>
      <c r="E26" s="103">
        <v>94.221076999999994</v>
      </c>
      <c r="F26" s="103">
        <v>72.982445999999996</v>
      </c>
      <c r="G26" s="105">
        <f t="shared" si="1"/>
        <v>0.2910101286547726</v>
      </c>
    </row>
    <row r="27" spans="1:9" x14ac:dyDescent="0.45">
      <c r="A27" s="102" t="s">
        <v>319</v>
      </c>
      <c r="B27" s="102" t="str">
        <f t="shared" si="0"/>
        <v>Basic Info032_TMALL_BIND_MEMBER_SALES_WEIGHT%</v>
      </c>
      <c r="C27" s="101" t="s">
        <v>113</v>
      </c>
      <c r="D27" s="106" t="s">
        <v>118</v>
      </c>
      <c r="E27" s="103">
        <v>0.31838300000000003</v>
      </c>
      <c r="F27" s="103">
        <v>0.26392100000000002</v>
      </c>
      <c r="G27" s="107">
        <f>E27-F27</f>
        <v>5.446200000000001E-2</v>
      </c>
    </row>
    <row r="28" spans="1:9" x14ac:dyDescent="0.45">
      <c r="A28" s="102" t="s">
        <v>320</v>
      </c>
      <c r="B28" s="102" t="str">
        <f t="shared" si="0"/>
        <v>Basic Info033_TMALL_BIND_MEMBER(K)</v>
      </c>
      <c r="C28" s="101" t="s">
        <v>113</v>
      </c>
      <c r="D28" s="101" t="s">
        <v>119</v>
      </c>
      <c r="E28" s="103">
        <v>600.37300000000005</v>
      </c>
      <c r="F28" s="103">
        <v>536.89700000000005</v>
      </c>
      <c r="G28" s="105">
        <f t="shared" si="1"/>
        <v>0.11822751849982405</v>
      </c>
    </row>
    <row r="29" spans="1:9" x14ac:dyDescent="0.45">
      <c r="A29" s="102" t="s">
        <v>321</v>
      </c>
      <c r="B29" s="102" t="str">
        <f t="shared" si="0"/>
        <v>Basic Info034_TMALL_BIND_MEMBER_WEIGHT%</v>
      </c>
      <c r="C29" s="101" t="s">
        <v>113</v>
      </c>
      <c r="D29" s="106" t="s">
        <v>120</v>
      </c>
      <c r="E29" s="103">
        <v>0.213919</v>
      </c>
      <c r="F29" s="103">
        <v>0.17347499999999999</v>
      </c>
      <c r="G29" s="107">
        <f>E29-F29</f>
        <v>4.0444000000000008E-2</v>
      </c>
    </row>
    <row r="30" spans="1:9" x14ac:dyDescent="0.45">
      <c r="A30" s="102">
        <v>1</v>
      </c>
      <c r="B30" s="102" t="str">
        <f t="shared" si="0"/>
        <v>Category usage39_Category(Men Skin;Man Hair;Styling)</v>
      </c>
      <c r="C30" s="101" t="s">
        <v>141</v>
      </c>
      <c r="D30" s="101" t="s">
        <v>250</v>
      </c>
      <c r="E30" s="103">
        <v>2710565</v>
      </c>
      <c r="F30" s="103">
        <v>3088732</v>
      </c>
      <c r="G30" s="105">
        <f>H30/I30-1</f>
        <v>-0.12243438407734952</v>
      </c>
      <c r="H30" s="115">
        <f>E30</f>
        <v>2710565</v>
      </c>
      <c r="I30" s="115">
        <f>F30</f>
        <v>3088732</v>
      </c>
    </row>
    <row r="31" spans="1:9" x14ac:dyDescent="0.45">
      <c r="A31" s="102">
        <v>2</v>
      </c>
      <c r="B31" s="102" t="str">
        <f t="shared" si="0"/>
        <v>Category usage40_1_CATEGORY</v>
      </c>
      <c r="C31" s="101" t="s">
        <v>141</v>
      </c>
      <c r="D31" s="101" t="s">
        <v>143</v>
      </c>
      <c r="E31" s="103">
        <v>2654802</v>
      </c>
      <c r="F31" s="103">
        <v>2862866</v>
      </c>
      <c r="G31" s="112">
        <f>H31-I31</f>
        <v>5.2553336815750695E-2</v>
      </c>
      <c r="H31" s="105">
        <f>E31/E$30</f>
        <v>0.97942753632545243</v>
      </c>
      <c r="I31" s="105">
        <f>F31/F$30</f>
        <v>0.92687419950970173</v>
      </c>
    </row>
    <row r="32" spans="1:9" x14ac:dyDescent="0.45">
      <c r="A32" s="102">
        <v>3</v>
      </c>
      <c r="B32" s="102" t="str">
        <f t="shared" si="0"/>
        <v>Category usage41_2_CATEGORY</v>
      </c>
      <c r="C32" s="101" t="s">
        <v>141</v>
      </c>
      <c r="D32" s="101" t="s">
        <v>144</v>
      </c>
      <c r="E32" s="103">
        <v>54057</v>
      </c>
      <c r="F32" s="103">
        <v>217399</v>
      </c>
      <c r="G32" s="112">
        <f t="shared" ref="G32:G95" si="2">H32-I32</f>
        <v>-5.0441471551491396E-2</v>
      </c>
      <c r="H32" s="105">
        <f t="shared" ref="H32:I36" si="3">E32/E$30</f>
        <v>1.9943074598838248E-2</v>
      </c>
      <c r="I32" s="105">
        <f t="shared" si="3"/>
        <v>7.0384546150329644E-2</v>
      </c>
    </row>
    <row r="33" spans="1:9" x14ac:dyDescent="0.45">
      <c r="A33" s="102">
        <v>4</v>
      </c>
      <c r="B33" s="102" t="str">
        <f t="shared" si="0"/>
        <v>Category usage42_3_CATEGORY</v>
      </c>
      <c r="C33" s="101" t="s">
        <v>141</v>
      </c>
      <c r="D33" s="101" t="s">
        <v>145</v>
      </c>
      <c r="E33" s="103">
        <v>1706</v>
      </c>
      <c r="F33" s="103">
        <v>8467</v>
      </c>
      <c r="G33" s="112">
        <f t="shared" si="2"/>
        <v>-2.1118652642593263E-3</v>
      </c>
      <c r="H33" s="105">
        <f t="shared" si="3"/>
        <v>6.293890757093078E-4</v>
      </c>
      <c r="I33" s="105">
        <f t="shared" si="3"/>
        <v>2.7412543399686342E-3</v>
      </c>
    </row>
    <row r="34" spans="1:9" x14ac:dyDescent="0.45">
      <c r="A34" s="102">
        <v>6</v>
      </c>
      <c r="B34" s="102" t="str">
        <f t="shared" si="0"/>
        <v>Men Category43_Men Skin only</v>
      </c>
      <c r="C34" s="101" t="s">
        <v>251</v>
      </c>
      <c r="D34" s="101" t="s">
        <v>252</v>
      </c>
      <c r="E34" s="103">
        <v>2414207</v>
      </c>
      <c r="F34" s="103">
        <v>2475987</v>
      </c>
      <c r="G34" s="112">
        <f t="shared" si="2"/>
        <v>8.9046358721714625E-2</v>
      </c>
      <c r="H34" s="105">
        <f t="shared" si="3"/>
        <v>0.89066559923853517</v>
      </c>
      <c r="I34" s="105">
        <f t="shared" si="3"/>
        <v>0.80161924051682054</v>
      </c>
    </row>
    <row r="35" spans="1:9" x14ac:dyDescent="0.45">
      <c r="A35" s="102">
        <v>7</v>
      </c>
      <c r="B35" s="102" t="str">
        <f t="shared" si="0"/>
        <v>Men Category44_Men Hair only</v>
      </c>
      <c r="C35" s="101" t="s">
        <v>251</v>
      </c>
      <c r="D35" s="101" t="s">
        <v>253</v>
      </c>
      <c r="E35" s="103">
        <v>84402</v>
      </c>
      <c r="F35" s="103">
        <v>106622</v>
      </c>
      <c r="G35" s="112">
        <f t="shared" si="2"/>
        <v>-3.3815094273351998E-3</v>
      </c>
      <c r="H35" s="105">
        <f t="shared" si="3"/>
        <v>3.1138157542800117E-2</v>
      </c>
      <c r="I35" s="105">
        <f t="shared" si="3"/>
        <v>3.4519666970135317E-2</v>
      </c>
    </row>
    <row r="36" spans="1:9" x14ac:dyDescent="0.45">
      <c r="A36" s="102">
        <v>8</v>
      </c>
      <c r="B36" s="102" t="str">
        <f t="shared" si="0"/>
        <v>Men Category45_Men Styling only</v>
      </c>
      <c r="C36" s="101" t="s">
        <v>251</v>
      </c>
      <c r="D36" s="101" t="s">
        <v>254</v>
      </c>
      <c r="E36" s="103">
        <v>156193</v>
      </c>
      <c r="F36" s="103">
        <v>390376</v>
      </c>
      <c r="G36" s="112">
        <f t="shared" si="2"/>
        <v>-6.8763359255882311E-2</v>
      </c>
      <c r="H36" s="105">
        <f t="shared" si="3"/>
        <v>5.7623779544117189E-2</v>
      </c>
      <c r="I36" s="105">
        <f t="shared" si="3"/>
        <v>0.12638713879999949</v>
      </c>
    </row>
    <row r="37" spans="1:9" x14ac:dyDescent="0.45">
      <c r="A37" s="102">
        <v>9</v>
      </c>
      <c r="B37" s="102" t="str">
        <f t="shared" si="0"/>
        <v>ATV Distribution51_TTL_TRANS</v>
      </c>
      <c r="C37" s="101" t="s">
        <v>151</v>
      </c>
      <c r="D37" s="101" t="s">
        <v>152</v>
      </c>
      <c r="E37" s="103">
        <v>3176740</v>
      </c>
      <c r="F37" s="103">
        <v>3594284</v>
      </c>
      <c r="G37" s="112">
        <f t="shared" si="2"/>
        <v>0</v>
      </c>
      <c r="H37" s="105">
        <f>E37/E$37</f>
        <v>1</v>
      </c>
      <c r="I37" s="105">
        <f>F37/F$37</f>
        <v>1</v>
      </c>
    </row>
    <row r="38" spans="1:9" x14ac:dyDescent="0.45">
      <c r="A38" s="102">
        <v>10</v>
      </c>
      <c r="B38" s="102" t="str">
        <f t="shared" si="0"/>
        <v>ATV Distribution52_&lt;50</v>
      </c>
      <c r="C38" s="101" t="s">
        <v>151</v>
      </c>
      <c r="D38" s="101" t="s">
        <v>153</v>
      </c>
      <c r="E38" s="103">
        <v>1199066</v>
      </c>
      <c r="F38" s="103">
        <v>1876665</v>
      </c>
      <c r="G38" s="112">
        <f t="shared" si="2"/>
        <v>-0.14467312432748841</v>
      </c>
      <c r="H38" s="105">
        <f>E38/E$37</f>
        <v>0.37745172724239312</v>
      </c>
      <c r="I38" s="105">
        <f>F38/F$37</f>
        <v>0.52212485156988153</v>
      </c>
    </row>
    <row r="39" spans="1:9" x14ac:dyDescent="0.45">
      <c r="A39" s="102">
        <v>11</v>
      </c>
      <c r="B39" s="102" t="str">
        <f t="shared" si="0"/>
        <v>ATV Distribution53_50-100</v>
      </c>
      <c r="C39" s="101" t="s">
        <v>151</v>
      </c>
      <c r="D39" s="101" t="s">
        <v>154</v>
      </c>
      <c r="E39" s="103">
        <v>1084057</v>
      </c>
      <c r="F39" s="103">
        <v>1007549</v>
      </c>
      <c r="G39" s="112">
        <f t="shared" si="2"/>
        <v>6.0928453011966366E-2</v>
      </c>
      <c r="H39" s="105">
        <f t="shared" ref="H39:I52" si="4">E39/E$37</f>
        <v>0.34124826079565845</v>
      </c>
      <c r="I39" s="105">
        <f t="shared" si="4"/>
        <v>0.28031980778369209</v>
      </c>
    </row>
    <row r="40" spans="1:9" x14ac:dyDescent="0.45">
      <c r="A40" s="102">
        <v>12</v>
      </c>
      <c r="B40" s="102" t="str">
        <f t="shared" si="0"/>
        <v>ATV Distribution54_100-150</v>
      </c>
      <c r="C40" s="101" t="s">
        <v>151</v>
      </c>
      <c r="D40" s="101" t="s">
        <v>155</v>
      </c>
      <c r="E40" s="103">
        <v>282552</v>
      </c>
      <c r="F40" s="103">
        <v>233210</v>
      </c>
      <c r="G40" s="112">
        <f t="shared" si="2"/>
        <v>2.4060435529589363E-2</v>
      </c>
      <c r="H40" s="105">
        <f t="shared" si="4"/>
        <v>8.8944011785667063E-2</v>
      </c>
      <c r="I40" s="105">
        <f t="shared" si="4"/>
        <v>6.4883576256077699E-2</v>
      </c>
    </row>
    <row r="41" spans="1:9" x14ac:dyDescent="0.45">
      <c r="A41" s="102">
        <v>13</v>
      </c>
      <c r="B41" s="102" t="str">
        <f t="shared" si="0"/>
        <v>ATV Distribution55_150-200</v>
      </c>
      <c r="C41" s="101" t="s">
        <v>151</v>
      </c>
      <c r="D41" s="101" t="s">
        <v>156</v>
      </c>
      <c r="E41" s="103">
        <v>304879</v>
      </c>
      <c r="F41" s="103">
        <v>324802</v>
      </c>
      <c r="G41" s="112">
        <f t="shared" si="2"/>
        <v>5.6060267380759615E-3</v>
      </c>
      <c r="H41" s="105">
        <f t="shared" si="4"/>
        <v>9.5972286054256881E-2</v>
      </c>
      <c r="I41" s="105">
        <f t="shared" si="4"/>
        <v>9.0366259316180919E-2</v>
      </c>
    </row>
    <row r="42" spans="1:9" x14ac:dyDescent="0.45">
      <c r="A42" s="102">
        <v>14</v>
      </c>
      <c r="B42" s="102" t="str">
        <f t="shared" si="0"/>
        <v>ATV Distribution56_200-250</v>
      </c>
      <c r="C42" s="101" t="s">
        <v>151</v>
      </c>
      <c r="D42" s="101" t="s">
        <v>157</v>
      </c>
      <c r="E42" s="103">
        <v>199826</v>
      </c>
      <c r="F42" s="103">
        <v>85912</v>
      </c>
      <c r="G42" s="112">
        <f t="shared" si="2"/>
        <v>3.9000453953735553E-2</v>
      </c>
      <c r="H42" s="105">
        <f t="shared" si="4"/>
        <v>6.2902850091603346E-2</v>
      </c>
      <c r="I42" s="105">
        <f t="shared" si="4"/>
        <v>2.3902396137867793E-2</v>
      </c>
    </row>
    <row r="43" spans="1:9" x14ac:dyDescent="0.45">
      <c r="A43" s="102">
        <v>15</v>
      </c>
      <c r="B43" s="102" t="str">
        <f t="shared" si="0"/>
        <v>ATV Distribution57_250-300</v>
      </c>
      <c r="C43" s="101" t="s">
        <v>151</v>
      </c>
      <c r="D43" s="101" t="s">
        <v>158</v>
      </c>
      <c r="E43" s="103">
        <v>62105</v>
      </c>
      <c r="F43" s="103">
        <v>33034</v>
      </c>
      <c r="G43" s="112">
        <f t="shared" si="2"/>
        <v>1.0359212045036951E-2</v>
      </c>
      <c r="H43" s="105">
        <f t="shared" si="4"/>
        <v>1.9549915951572995E-2</v>
      </c>
      <c r="I43" s="105">
        <f t="shared" si="4"/>
        <v>9.1907039065360439E-3</v>
      </c>
    </row>
    <row r="44" spans="1:9" x14ac:dyDescent="0.45">
      <c r="A44" s="102">
        <v>16</v>
      </c>
      <c r="B44" s="102" t="str">
        <f t="shared" si="0"/>
        <v>ATV Distribution58_300-350</v>
      </c>
      <c r="C44" s="101" t="s">
        <v>151</v>
      </c>
      <c r="D44" s="101" t="s">
        <v>159</v>
      </c>
      <c r="E44" s="103">
        <v>23224</v>
      </c>
      <c r="F44" s="103">
        <v>14532</v>
      </c>
      <c r="G44" s="112">
        <f t="shared" si="2"/>
        <v>3.2675530196772766E-3</v>
      </c>
      <c r="H44" s="105">
        <f t="shared" si="4"/>
        <v>7.3106392087485912E-3</v>
      </c>
      <c r="I44" s="105">
        <f t="shared" si="4"/>
        <v>4.0430861890713146E-3</v>
      </c>
    </row>
    <row r="45" spans="1:9" x14ac:dyDescent="0.45">
      <c r="A45" s="102">
        <v>17</v>
      </c>
      <c r="B45" s="102" t="str">
        <f t="shared" si="0"/>
        <v>ATV Distribution59_350-400</v>
      </c>
      <c r="C45" s="101" t="s">
        <v>151</v>
      </c>
      <c r="D45" s="101" t="s">
        <v>160</v>
      </c>
      <c r="E45" s="103">
        <v>10197</v>
      </c>
      <c r="F45" s="103">
        <v>8376</v>
      </c>
      <c r="G45" s="112">
        <f t="shared" si="2"/>
        <v>8.7952764882574027E-4</v>
      </c>
      <c r="H45" s="105">
        <f t="shared" si="4"/>
        <v>3.2098944200658537E-3</v>
      </c>
      <c r="I45" s="105">
        <f t="shared" si="4"/>
        <v>2.3303667712401134E-3</v>
      </c>
    </row>
    <row r="46" spans="1:9" x14ac:dyDescent="0.45">
      <c r="A46" s="102">
        <v>18</v>
      </c>
      <c r="B46" s="102" t="str">
        <f t="shared" si="0"/>
        <v>ATV Distribution60_400-450</v>
      </c>
      <c r="C46" s="101" t="s">
        <v>151</v>
      </c>
      <c r="D46" s="101" t="s">
        <v>161</v>
      </c>
      <c r="E46" s="103">
        <v>5283</v>
      </c>
      <c r="F46" s="103">
        <v>5507</v>
      </c>
      <c r="G46" s="112">
        <f t="shared" si="2"/>
        <v>1.3087067366279888E-4</v>
      </c>
      <c r="H46" s="105">
        <f t="shared" si="4"/>
        <v>1.6630256174568897E-3</v>
      </c>
      <c r="I46" s="105">
        <f t="shared" si="4"/>
        <v>1.5321549437940908E-3</v>
      </c>
    </row>
    <row r="47" spans="1:9" x14ac:dyDescent="0.45">
      <c r="A47" s="102">
        <v>19</v>
      </c>
      <c r="B47" s="102" t="str">
        <f t="shared" si="0"/>
        <v>ATV Distribution61_450-500</v>
      </c>
      <c r="C47" s="101" t="s">
        <v>151</v>
      </c>
      <c r="D47" s="101" t="s">
        <v>162</v>
      </c>
      <c r="E47" s="103">
        <v>2108</v>
      </c>
      <c r="F47" s="103">
        <v>1737</v>
      </c>
      <c r="G47" s="112">
        <f t="shared" si="2"/>
        <v>1.8030602766574722E-4</v>
      </c>
      <c r="H47" s="105">
        <f t="shared" si="4"/>
        <v>6.6357334877893692E-4</v>
      </c>
      <c r="I47" s="105">
        <f t="shared" si="4"/>
        <v>4.832673211131897E-4</v>
      </c>
    </row>
    <row r="48" spans="1:9" x14ac:dyDescent="0.45">
      <c r="A48" s="102">
        <v>20</v>
      </c>
      <c r="B48" s="102" t="str">
        <f t="shared" si="0"/>
        <v>ATV Distribution62_500-550</v>
      </c>
      <c r="C48" s="101" t="s">
        <v>151</v>
      </c>
      <c r="D48" s="101" t="s">
        <v>163</v>
      </c>
      <c r="E48" s="103">
        <v>1283</v>
      </c>
      <c r="F48" s="103">
        <v>1081</v>
      </c>
      <c r="G48" s="112">
        <f t="shared" si="2"/>
        <v>1.0311784260458702E-4</v>
      </c>
      <c r="H48" s="105">
        <f t="shared" si="4"/>
        <v>4.0387315298072868E-4</v>
      </c>
      <c r="I48" s="105">
        <f t="shared" si="4"/>
        <v>3.0075531037614166E-4</v>
      </c>
    </row>
    <row r="49" spans="1:9" x14ac:dyDescent="0.45">
      <c r="A49" s="102">
        <v>21</v>
      </c>
      <c r="B49" s="102" t="str">
        <f t="shared" si="0"/>
        <v>ATV Distribution63_550-600</v>
      </c>
      <c r="C49" s="101" t="s">
        <v>151</v>
      </c>
      <c r="D49" s="101" t="s">
        <v>164</v>
      </c>
      <c r="E49" s="103">
        <v>686</v>
      </c>
      <c r="F49" s="103">
        <v>641</v>
      </c>
      <c r="G49" s="112">
        <f t="shared" si="2"/>
        <v>3.7605929849052184E-5</v>
      </c>
      <c r="H49" s="105">
        <f t="shared" si="4"/>
        <v>2.1594464765766164E-4</v>
      </c>
      <c r="I49" s="105">
        <f t="shared" si="4"/>
        <v>1.7833871780860945E-4</v>
      </c>
    </row>
    <row r="50" spans="1:9" x14ac:dyDescent="0.45">
      <c r="A50" s="102">
        <v>22</v>
      </c>
      <c r="B50" s="102" t="str">
        <f t="shared" si="0"/>
        <v>ATV Distribution64_600-650</v>
      </c>
      <c r="C50" s="101" t="s">
        <v>151</v>
      </c>
      <c r="D50" s="101" t="s">
        <v>165</v>
      </c>
      <c r="E50" s="103">
        <v>434</v>
      </c>
      <c r="F50" s="103">
        <v>362</v>
      </c>
      <c r="G50" s="112">
        <f t="shared" si="2"/>
        <v>3.5902573056011968E-5</v>
      </c>
      <c r="H50" s="105">
        <f t="shared" si="4"/>
        <v>1.3661804239566348E-4</v>
      </c>
      <c r="I50" s="105">
        <f t="shared" si="4"/>
        <v>1.0071546933965151E-4</v>
      </c>
    </row>
    <row r="51" spans="1:9" x14ac:dyDescent="0.45">
      <c r="A51" s="102">
        <v>23</v>
      </c>
      <c r="B51" s="102" t="str">
        <f t="shared" si="0"/>
        <v>ATV Distribution65_650-700</v>
      </c>
      <c r="C51" s="101" t="s">
        <v>151</v>
      </c>
      <c r="D51" s="101" t="s">
        <v>166</v>
      </c>
      <c r="E51" s="103">
        <v>283</v>
      </c>
      <c r="F51" s="103">
        <v>257</v>
      </c>
      <c r="G51" s="112">
        <f t="shared" si="2"/>
        <v>1.7582618021107078E-5</v>
      </c>
      <c r="H51" s="105">
        <f t="shared" si="4"/>
        <v>8.9085036861688403E-5</v>
      </c>
      <c r="I51" s="105">
        <f t="shared" si="4"/>
        <v>7.1502418840581325E-5</v>
      </c>
    </row>
    <row r="52" spans="1:9" x14ac:dyDescent="0.45">
      <c r="A52" s="102">
        <v>24</v>
      </c>
      <c r="B52" s="102" t="str">
        <f t="shared" si="0"/>
        <v>ATV Distribution66_&gt;700</v>
      </c>
      <c r="C52" s="101" t="s">
        <v>151</v>
      </c>
      <c r="D52" s="101" t="s">
        <v>167</v>
      </c>
      <c r="E52" s="103">
        <v>757</v>
      </c>
      <c r="F52" s="103">
        <v>619</v>
      </c>
      <c r="G52" s="112">
        <f t="shared" si="2"/>
        <v>6.6076715721880643E-5</v>
      </c>
      <c r="H52" s="105">
        <f t="shared" si="4"/>
        <v>2.3829460390211349E-4</v>
      </c>
      <c r="I52" s="105">
        <f t="shared" si="4"/>
        <v>1.7221788818023285E-4</v>
      </c>
    </row>
    <row r="53" spans="1:9" x14ac:dyDescent="0.45">
      <c r="A53" s="102">
        <v>89</v>
      </c>
      <c r="B53" s="102" t="str">
        <f t="shared" si="0"/>
        <v>IPT Distribution131_TTL_TRANS</v>
      </c>
      <c r="C53" s="101" t="s">
        <v>63</v>
      </c>
      <c r="D53" s="101" t="s">
        <v>277</v>
      </c>
      <c r="E53" s="103">
        <v>3166451</v>
      </c>
      <c r="F53" s="103">
        <v>3584883</v>
      </c>
      <c r="G53" s="112">
        <f t="shared" si="2"/>
        <v>0</v>
      </c>
      <c r="H53" s="105">
        <f>E53/E$53</f>
        <v>1</v>
      </c>
      <c r="I53" s="105">
        <f>F53/F$53</f>
        <v>1</v>
      </c>
    </row>
    <row r="54" spans="1:9" x14ac:dyDescent="0.45">
      <c r="A54" s="102">
        <v>90</v>
      </c>
      <c r="B54" s="102" t="str">
        <f t="shared" si="0"/>
        <v>IPT Distribution132_1_ITEM_TRANS</v>
      </c>
      <c r="C54" s="101" t="s">
        <v>63</v>
      </c>
      <c r="D54" s="101" t="s">
        <v>278</v>
      </c>
      <c r="E54" s="103">
        <v>1801591</v>
      </c>
      <c r="F54" s="103">
        <v>2439389</v>
      </c>
      <c r="G54" s="112">
        <f t="shared" si="2"/>
        <v>-0.11150322035700932</v>
      </c>
      <c r="H54" s="105">
        <f>E54/E$53</f>
        <v>0.5689622230061353</v>
      </c>
      <c r="I54" s="105">
        <f>F54/F$53</f>
        <v>0.68046544336314463</v>
      </c>
    </row>
    <row r="55" spans="1:9" x14ac:dyDescent="0.45">
      <c r="A55" s="102">
        <v>91</v>
      </c>
      <c r="B55" s="102" t="str">
        <f t="shared" si="0"/>
        <v>IPT Distribution133_2_ITEM_TRANS</v>
      </c>
      <c r="C55" s="101" t="s">
        <v>63</v>
      </c>
      <c r="D55" s="101" t="s">
        <v>279</v>
      </c>
      <c r="E55" s="103">
        <v>802781</v>
      </c>
      <c r="F55" s="103">
        <v>624912</v>
      </c>
      <c r="G55" s="112">
        <f t="shared" si="2"/>
        <v>7.9208396228390821E-2</v>
      </c>
      <c r="H55" s="105">
        <f t="shared" ref="H55:I59" si="5">E55/E$53</f>
        <v>0.25352705600055075</v>
      </c>
      <c r="I55" s="105">
        <f t="shared" si="5"/>
        <v>0.17431865977215993</v>
      </c>
    </row>
    <row r="56" spans="1:9" x14ac:dyDescent="0.45">
      <c r="A56" s="102">
        <v>92</v>
      </c>
      <c r="B56" s="102" t="str">
        <f t="shared" si="0"/>
        <v>IPT Distribution134_3_ITEM_TRANS</v>
      </c>
      <c r="C56" s="101" t="s">
        <v>63</v>
      </c>
      <c r="D56" s="101" t="s">
        <v>280</v>
      </c>
      <c r="E56" s="103">
        <v>334241</v>
      </c>
      <c r="F56" s="103">
        <v>122230</v>
      </c>
      <c r="G56" s="112">
        <f t="shared" si="2"/>
        <v>7.1461026095065661E-2</v>
      </c>
      <c r="H56" s="105">
        <f t="shared" si="5"/>
        <v>0.10555697845948035</v>
      </c>
      <c r="I56" s="105">
        <f t="shared" si="5"/>
        <v>3.4095952364414685E-2</v>
      </c>
    </row>
    <row r="57" spans="1:9" x14ac:dyDescent="0.45">
      <c r="A57" s="102">
        <v>93</v>
      </c>
      <c r="B57" s="102" t="str">
        <f t="shared" si="0"/>
        <v>IPT Distribution135_4_ITEM_TRANS</v>
      </c>
      <c r="C57" s="101" t="s">
        <v>63</v>
      </c>
      <c r="D57" s="101" t="s">
        <v>281</v>
      </c>
      <c r="E57" s="103">
        <v>81835</v>
      </c>
      <c r="F57" s="103">
        <v>288604</v>
      </c>
      <c r="G57" s="112">
        <f t="shared" si="2"/>
        <v>-5.4661443479364427E-2</v>
      </c>
      <c r="H57" s="105">
        <f t="shared" si="5"/>
        <v>2.5844391718046481E-2</v>
      </c>
      <c r="I57" s="105">
        <f t="shared" si="5"/>
        <v>8.0505835197410905E-2</v>
      </c>
    </row>
    <row r="58" spans="1:9" x14ac:dyDescent="0.45">
      <c r="A58" s="102">
        <v>94</v>
      </c>
      <c r="B58" s="102" t="str">
        <f t="shared" si="0"/>
        <v>IPT Distribution136_5_ITEM_TRANS</v>
      </c>
      <c r="C58" s="101" t="s">
        <v>63</v>
      </c>
      <c r="D58" s="101" t="s">
        <v>282</v>
      </c>
      <c r="E58" s="103">
        <v>34583</v>
      </c>
      <c r="F58" s="103">
        <v>42813</v>
      </c>
      <c r="G58" s="112">
        <f t="shared" si="2"/>
        <v>-1.0209579812506323E-3</v>
      </c>
      <c r="H58" s="105">
        <f t="shared" si="5"/>
        <v>1.0921691193073886E-2</v>
      </c>
      <c r="I58" s="105">
        <f t="shared" si="5"/>
        <v>1.1942649174324518E-2</v>
      </c>
    </row>
    <row r="59" spans="1:9" x14ac:dyDescent="0.45">
      <c r="A59" s="102">
        <v>95</v>
      </c>
      <c r="B59" s="102" t="str">
        <f t="shared" si="0"/>
        <v>IPT Distribution137_6_ITEM_TRANS</v>
      </c>
      <c r="C59" s="101" t="s">
        <v>63</v>
      </c>
      <c r="D59" s="101" t="s">
        <v>283</v>
      </c>
      <c r="E59" s="103">
        <v>111420</v>
      </c>
      <c r="F59" s="103">
        <v>66935</v>
      </c>
      <c r="G59" s="112">
        <f t="shared" si="2"/>
        <v>1.6516199494167914E-2</v>
      </c>
      <c r="H59" s="105">
        <f t="shared" si="5"/>
        <v>3.5187659622713252E-2</v>
      </c>
      <c r="I59" s="105">
        <f t="shared" si="5"/>
        <v>1.8671460128545338E-2</v>
      </c>
    </row>
    <row r="60" spans="1:9" x14ac:dyDescent="0.45">
      <c r="A60" s="102">
        <v>73</v>
      </c>
      <c r="B60" s="102" t="str">
        <f t="shared" si="0"/>
        <v>Cross Category ATV Distribution115_Cross Category Transaction</v>
      </c>
      <c r="C60" s="101" t="s">
        <v>88</v>
      </c>
      <c r="D60" s="101" t="s">
        <v>261</v>
      </c>
      <c r="E60" s="103">
        <v>29527</v>
      </c>
      <c r="F60" s="103">
        <v>53242</v>
      </c>
      <c r="G60" s="112">
        <f t="shared" si="2"/>
        <v>0</v>
      </c>
      <c r="H60" s="105">
        <f>E60/E$60</f>
        <v>1</v>
      </c>
      <c r="I60" s="105">
        <f>F60/F$60</f>
        <v>1</v>
      </c>
    </row>
    <row r="61" spans="1:9" x14ac:dyDescent="0.45">
      <c r="A61" s="102">
        <v>74</v>
      </c>
      <c r="B61" s="102" t="str">
        <f t="shared" si="0"/>
        <v>Cross Category ATV Distribution116_&lt;50</v>
      </c>
      <c r="C61" s="101" t="s">
        <v>88</v>
      </c>
      <c r="D61" s="101" t="s">
        <v>262</v>
      </c>
      <c r="E61" s="103">
        <v>121</v>
      </c>
      <c r="F61" s="103">
        <v>1382</v>
      </c>
      <c r="G61" s="112">
        <f t="shared" si="2"/>
        <v>-2.1859007024654181E-2</v>
      </c>
      <c r="H61" s="105">
        <f>E61/E$60</f>
        <v>4.097944254411217E-3</v>
      </c>
      <c r="I61" s="105">
        <f>F61/F$60</f>
        <v>2.5956951279065398E-2</v>
      </c>
    </row>
    <row r="62" spans="1:9" x14ac:dyDescent="0.45">
      <c r="A62" s="102">
        <v>75</v>
      </c>
      <c r="B62" s="102" t="str">
        <f t="shared" si="0"/>
        <v>Cross Category ATV Distribution117_50-100</v>
      </c>
      <c r="C62" s="101" t="s">
        <v>88</v>
      </c>
      <c r="D62" s="101" t="s">
        <v>263</v>
      </c>
      <c r="E62" s="103">
        <v>6686</v>
      </c>
      <c r="F62" s="103">
        <v>16097</v>
      </c>
      <c r="G62" s="112">
        <f t="shared" si="2"/>
        <v>-7.5899680721269486E-2</v>
      </c>
      <c r="H62" s="105">
        <f t="shared" ref="H62:I75" si="6">E62/E$60</f>
        <v>0.22643682053713551</v>
      </c>
      <c r="I62" s="105">
        <f t="shared" si="6"/>
        <v>0.302336501258405</v>
      </c>
    </row>
    <row r="63" spans="1:9" x14ac:dyDescent="0.45">
      <c r="A63" s="102">
        <v>76</v>
      </c>
      <c r="B63" s="102" t="str">
        <f t="shared" si="0"/>
        <v>Cross Category ATV Distribution118_100-150</v>
      </c>
      <c r="C63" s="101" t="s">
        <v>88</v>
      </c>
      <c r="D63" s="101" t="s">
        <v>264</v>
      </c>
      <c r="E63" s="103">
        <v>6805</v>
      </c>
      <c r="F63" s="103">
        <v>12457</v>
      </c>
      <c r="G63" s="112">
        <f t="shared" si="2"/>
        <v>-3.5023924604932755E-3</v>
      </c>
      <c r="H63" s="105">
        <f t="shared" si="6"/>
        <v>0.23046703017577133</v>
      </c>
      <c r="I63" s="105">
        <f t="shared" si="6"/>
        <v>0.23396942263626461</v>
      </c>
    </row>
    <row r="64" spans="1:9" x14ac:dyDescent="0.45">
      <c r="A64" s="102">
        <v>77</v>
      </c>
      <c r="B64" s="102" t="str">
        <f t="shared" si="0"/>
        <v>Cross Category ATV Distribution119_150-200</v>
      </c>
      <c r="C64" s="101" t="s">
        <v>88</v>
      </c>
      <c r="D64" s="101" t="s">
        <v>265</v>
      </c>
      <c r="E64" s="103">
        <v>3832</v>
      </c>
      <c r="F64" s="103">
        <v>6771</v>
      </c>
      <c r="G64" s="112">
        <f t="shared" si="2"/>
        <v>2.6054882897959541E-3</v>
      </c>
      <c r="H64" s="105">
        <f t="shared" si="6"/>
        <v>0.12977952382565111</v>
      </c>
      <c r="I64" s="105">
        <f t="shared" si="6"/>
        <v>0.12717403553585516</v>
      </c>
    </row>
    <row r="65" spans="1:9" x14ac:dyDescent="0.45">
      <c r="A65" s="102">
        <v>78</v>
      </c>
      <c r="B65" s="102" t="str">
        <f t="shared" si="0"/>
        <v>Cross Category ATV Distribution120_200-250</v>
      </c>
      <c r="C65" s="101" t="s">
        <v>88</v>
      </c>
      <c r="D65" s="101" t="s">
        <v>266</v>
      </c>
      <c r="E65" s="103">
        <v>5539</v>
      </c>
      <c r="F65" s="103">
        <v>9510</v>
      </c>
      <c r="G65" s="112">
        <f t="shared" si="2"/>
        <v>8.9726344073780273E-3</v>
      </c>
      <c r="H65" s="105">
        <f t="shared" si="6"/>
        <v>0.18759101838994818</v>
      </c>
      <c r="I65" s="105">
        <f t="shared" si="6"/>
        <v>0.17861838398257016</v>
      </c>
    </row>
    <row r="66" spans="1:9" x14ac:dyDescent="0.45">
      <c r="A66" s="102">
        <v>79</v>
      </c>
      <c r="B66" s="102" t="str">
        <f t="shared" si="0"/>
        <v>Cross Category ATV Distribution121_250-300</v>
      </c>
      <c r="C66" s="101" t="s">
        <v>88</v>
      </c>
      <c r="D66" s="101" t="s">
        <v>267</v>
      </c>
      <c r="E66" s="103">
        <v>3858</v>
      </c>
      <c r="F66" s="103">
        <v>3873</v>
      </c>
      <c r="G66" s="112">
        <f t="shared" si="2"/>
        <v>5.7916750890195531E-2</v>
      </c>
      <c r="H66" s="105">
        <f t="shared" si="6"/>
        <v>0.13066007383073119</v>
      </c>
      <c r="I66" s="105">
        <f t="shared" si="6"/>
        <v>7.2743322940535662E-2</v>
      </c>
    </row>
    <row r="67" spans="1:9" x14ac:dyDescent="0.45">
      <c r="A67" s="102">
        <v>80</v>
      </c>
      <c r="B67" s="102" t="str">
        <f t="shared" si="0"/>
        <v>Cross Category ATV Distribution122_300-350</v>
      </c>
      <c r="C67" s="101" t="s">
        <v>88</v>
      </c>
      <c r="D67" s="101" t="s">
        <v>268</v>
      </c>
      <c r="E67" s="103">
        <v>1330</v>
      </c>
      <c r="F67" s="103">
        <v>1407</v>
      </c>
      <c r="G67" s="112">
        <f t="shared" si="2"/>
        <v>1.861701410015449E-2</v>
      </c>
      <c r="H67" s="105">
        <f t="shared" si="6"/>
        <v>4.5043519490635689E-2</v>
      </c>
      <c r="I67" s="105">
        <f t="shared" si="6"/>
        <v>2.6426505390481199E-2</v>
      </c>
    </row>
    <row r="68" spans="1:9" x14ac:dyDescent="0.45">
      <c r="A68" s="102">
        <v>81</v>
      </c>
      <c r="B68" s="102" t="str">
        <f t="shared" ref="B68:B131" si="7">C68&amp;D68</f>
        <v>Cross Category ATV Distribution123_350-400</v>
      </c>
      <c r="C68" s="101" t="s">
        <v>88</v>
      </c>
      <c r="D68" s="101" t="s">
        <v>269</v>
      </c>
      <c r="E68" s="103">
        <v>553</v>
      </c>
      <c r="F68" s="103">
        <v>677</v>
      </c>
      <c r="G68" s="112">
        <f t="shared" si="2"/>
        <v>6.0130959247560387E-3</v>
      </c>
      <c r="H68" s="105">
        <f t="shared" si="6"/>
        <v>1.8728621261895891E-2</v>
      </c>
      <c r="I68" s="105">
        <f t="shared" si="6"/>
        <v>1.2715525337139853E-2</v>
      </c>
    </row>
    <row r="69" spans="1:9" x14ac:dyDescent="0.45">
      <c r="A69" s="102">
        <v>82</v>
      </c>
      <c r="B69" s="102" t="str">
        <f t="shared" si="7"/>
        <v>Cross Category ATV Distribution124_400-450</v>
      </c>
      <c r="C69" s="101" t="s">
        <v>88</v>
      </c>
      <c r="D69" s="101" t="s">
        <v>270</v>
      </c>
      <c r="E69" s="103">
        <v>287</v>
      </c>
      <c r="F69" s="103">
        <v>377</v>
      </c>
      <c r="G69" s="112">
        <f t="shared" si="2"/>
        <v>2.6390413636184972E-3</v>
      </c>
      <c r="H69" s="105">
        <f t="shared" si="6"/>
        <v>9.7199173637687545E-3</v>
      </c>
      <c r="I69" s="105">
        <f t="shared" si="6"/>
        <v>7.0808760001502572E-3</v>
      </c>
    </row>
    <row r="70" spans="1:9" x14ac:dyDescent="0.45">
      <c r="A70" s="102">
        <v>83</v>
      </c>
      <c r="B70" s="102" t="str">
        <f t="shared" si="7"/>
        <v>Cross Category ATV Distribution125_450-500</v>
      </c>
      <c r="C70" s="101" t="s">
        <v>88</v>
      </c>
      <c r="D70" s="101" t="s">
        <v>271</v>
      </c>
      <c r="E70" s="103">
        <v>156</v>
      </c>
      <c r="F70" s="103">
        <v>250</v>
      </c>
      <c r="G70" s="112">
        <f t="shared" si="2"/>
        <v>5.8775891632258104E-4</v>
      </c>
      <c r="H70" s="105">
        <f t="shared" si="6"/>
        <v>5.2833000304805767E-3</v>
      </c>
      <c r="I70" s="105">
        <f t="shared" si="6"/>
        <v>4.6955411141579957E-3</v>
      </c>
    </row>
    <row r="71" spans="1:9" x14ac:dyDescent="0.45">
      <c r="A71" s="102">
        <v>84</v>
      </c>
      <c r="B71" s="102" t="str">
        <f t="shared" si="7"/>
        <v>Cross Category ATV Distribution126_500-550</v>
      </c>
      <c r="C71" s="101" t="s">
        <v>88</v>
      </c>
      <c r="D71" s="101" t="s">
        <v>272</v>
      </c>
      <c r="E71" s="103">
        <v>125</v>
      </c>
      <c r="F71" s="103">
        <v>181</v>
      </c>
      <c r="G71" s="112">
        <f t="shared" si="2"/>
        <v>8.3384171931161211E-4</v>
      </c>
      <c r="H71" s="105">
        <f t="shared" si="6"/>
        <v>4.2334134859620008E-3</v>
      </c>
      <c r="I71" s="105">
        <f t="shared" si="6"/>
        <v>3.3995717666503887E-3</v>
      </c>
    </row>
    <row r="72" spans="1:9" x14ac:dyDescent="0.45">
      <c r="A72" s="102">
        <v>85</v>
      </c>
      <c r="B72" s="102" t="str">
        <f t="shared" si="7"/>
        <v>Cross Category ATV Distribution127_550-600</v>
      </c>
      <c r="C72" s="101" t="s">
        <v>88</v>
      </c>
      <c r="D72" s="101" t="s">
        <v>273</v>
      </c>
      <c r="E72" s="103">
        <v>68</v>
      </c>
      <c r="F72" s="103">
        <v>95</v>
      </c>
      <c r="G72" s="112">
        <f t="shared" si="2"/>
        <v>5.1867131298329017E-4</v>
      </c>
      <c r="H72" s="105">
        <f t="shared" si="6"/>
        <v>2.3029769363633284E-3</v>
      </c>
      <c r="I72" s="105">
        <f t="shared" si="6"/>
        <v>1.7843056233800383E-3</v>
      </c>
    </row>
    <row r="73" spans="1:9" x14ac:dyDescent="0.45">
      <c r="A73" s="102">
        <v>86</v>
      </c>
      <c r="B73" s="102" t="str">
        <f t="shared" si="7"/>
        <v>Cross Category ATV Distribution128_600-650</v>
      </c>
      <c r="C73" s="101" t="s">
        <v>88</v>
      </c>
      <c r="D73" s="101" t="s">
        <v>274</v>
      </c>
      <c r="E73" s="103">
        <v>48</v>
      </c>
      <c r="F73" s="103">
        <v>49</v>
      </c>
      <c r="G73" s="112">
        <f t="shared" si="2"/>
        <v>7.0530472023444123E-4</v>
      </c>
      <c r="H73" s="105">
        <f t="shared" si="6"/>
        <v>1.6256307786094084E-3</v>
      </c>
      <c r="I73" s="105">
        <f t="shared" si="6"/>
        <v>9.2032605837496714E-4</v>
      </c>
    </row>
    <row r="74" spans="1:9" x14ac:dyDescent="0.45">
      <c r="A74" s="102">
        <v>87</v>
      </c>
      <c r="B74" s="102" t="str">
        <f t="shared" si="7"/>
        <v>Cross Category ATV Distribution129_650-700</v>
      </c>
      <c r="C74" s="101" t="s">
        <v>88</v>
      </c>
      <c r="D74" s="101" t="s">
        <v>275</v>
      </c>
      <c r="E74" s="103">
        <v>27</v>
      </c>
      <c r="F74" s="103">
        <v>30</v>
      </c>
      <c r="G74" s="112">
        <f t="shared" si="2"/>
        <v>3.5095237926883267E-4</v>
      </c>
      <c r="H74" s="105">
        <f t="shared" si="6"/>
        <v>9.1441731296779214E-4</v>
      </c>
      <c r="I74" s="105">
        <f t="shared" si="6"/>
        <v>5.6346493369895947E-4</v>
      </c>
    </row>
    <row r="75" spans="1:9" x14ac:dyDescent="0.45">
      <c r="A75" s="102">
        <v>88</v>
      </c>
      <c r="B75" s="102" t="str">
        <f t="shared" si="7"/>
        <v>Cross Category ATV Distribution130_&gt;700</v>
      </c>
      <c r="C75" s="101" t="s">
        <v>88</v>
      </c>
      <c r="D75" s="101" t="s">
        <v>276</v>
      </c>
      <c r="E75" s="103">
        <v>92</v>
      </c>
      <c r="F75" s="103">
        <v>86</v>
      </c>
      <c r="G75" s="112">
        <f t="shared" si="2"/>
        <v>1.5005261823976821E-3</v>
      </c>
      <c r="H75" s="105">
        <f t="shared" si="6"/>
        <v>3.1157923256680325E-3</v>
      </c>
      <c r="I75" s="105">
        <f t="shared" si="6"/>
        <v>1.6152661432703504E-3</v>
      </c>
    </row>
    <row r="76" spans="1:9" x14ac:dyDescent="0.45">
      <c r="A76" s="102">
        <v>117</v>
      </c>
      <c r="B76" s="102" t="str">
        <f t="shared" si="7"/>
        <v>Cross Category IPT Distribution159_Men styling Transaction</v>
      </c>
      <c r="C76" s="101" t="s">
        <v>306</v>
      </c>
      <c r="D76" s="101" t="s">
        <v>307</v>
      </c>
      <c r="E76" s="103">
        <v>29527</v>
      </c>
      <c r="F76" s="103">
        <v>53240</v>
      </c>
      <c r="G76" s="112">
        <f t="shared" si="2"/>
        <v>0</v>
      </c>
      <c r="H76" s="105">
        <f>E76/E$76</f>
        <v>1</v>
      </c>
      <c r="I76" s="105">
        <f>F76/F$76</f>
        <v>1</v>
      </c>
    </row>
    <row r="77" spans="1:9" x14ac:dyDescent="0.45">
      <c r="A77" s="102">
        <v>118</v>
      </c>
      <c r="B77" s="102" t="str">
        <f t="shared" si="7"/>
        <v>Cross Category IPT Distribution160_1_ITEM_TRANS</v>
      </c>
      <c r="C77" s="101" t="s">
        <v>306</v>
      </c>
      <c r="D77" s="101" t="s">
        <v>308</v>
      </c>
      <c r="E77" s="103">
        <v>2</v>
      </c>
      <c r="F77" s="103">
        <v>1</v>
      </c>
      <c r="G77" s="112">
        <f t="shared" si="2"/>
        <v>4.8951745752852578E-5</v>
      </c>
      <c r="H77" s="105">
        <f>E77/E$76</f>
        <v>6.773461577539202E-5</v>
      </c>
      <c r="I77" s="105">
        <f>F77/F$76</f>
        <v>1.8782870022539446E-5</v>
      </c>
    </row>
    <row r="78" spans="1:9" x14ac:dyDescent="0.45">
      <c r="A78" s="102">
        <v>119</v>
      </c>
      <c r="B78" s="102" t="str">
        <f t="shared" si="7"/>
        <v>Cross Category IPT Distribution161_2_ITEM_TRANS</v>
      </c>
      <c r="C78" s="101" t="s">
        <v>306</v>
      </c>
      <c r="D78" s="101" t="s">
        <v>309</v>
      </c>
      <c r="E78" s="103">
        <v>10136</v>
      </c>
      <c r="F78" s="103">
        <v>18652</v>
      </c>
      <c r="G78" s="112">
        <f t="shared" si="2"/>
        <v>-7.0590589107189516E-3</v>
      </c>
      <c r="H78" s="105">
        <f t="shared" ref="H78:I82" si="8">E78/E$76</f>
        <v>0.34327903274968674</v>
      </c>
      <c r="I78" s="105">
        <f t="shared" si="8"/>
        <v>0.35033809166040569</v>
      </c>
    </row>
    <row r="79" spans="1:9" x14ac:dyDescent="0.45">
      <c r="A79" s="102">
        <v>120</v>
      </c>
      <c r="B79" s="102" t="str">
        <f t="shared" si="7"/>
        <v>Cross Category IPT Distribution162_3_ITEM_TRANS</v>
      </c>
      <c r="C79" s="101" t="s">
        <v>306</v>
      </c>
      <c r="D79" s="101" t="s">
        <v>310</v>
      </c>
      <c r="E79" s="103">
        <v>6976</v>
      </c>
      <c r="F79" s="103">
        <v>13009</v>
      </c>
      <c r="G79" s="112">
        <f t="shared" si="2"/>
        <v>-8.0880162986482762E-3</v>
      </c>
      <c r="H79" s="105">
        <f t="shared" si="8"/>
        <v>0.23625833982456734</v>
      </c>
      <c r="I79" s="105">
        <f t="shared" si="8"/>
        <v>0.24434635612321562</v>
      </c>
    </row>
    <row r="80" spans="1:9" x14ac:dyDescent="0.45">
      <c r="A80" s="102">
        <v>121</v>
      </c>
      <c r="B80" s="102" t="str">
        <f t="shared" si="7"/>
        <v>Cross Category IPT Distribution163_4_ITEM_TRANS</v>
      </c>
      <c r="C80" s="101" t="s">
        <v>306</v>
      </c>
      <c r="D80" s="101" t="s">
        <v>311</v>
      </c>
      <c r="E80" s="103">
        <v>4797</v>
      </c>
      <c r="F80" s="103">
        <v>6779</v>
      </c>
      <c r="G80" s="112">
        <f t="shared" si="2"/>
        <v>3.5132400054482871E-2</v>
      </c>
      <c r="H80" s="105">
        <f t="shared" si="8"/>
        <v>0.16246147593727775</v>
      </c>
      <c r="I80" s="105">
        <f t="shared" si="8"/>
        <v>0.12732907588279488</v>
      </c>
    </row>
    <row r="81" spans="1:9" x14ac:dyDescent="0.45">
      <c r="A81" s="102">
        <v>122</v>
      </c>
      <c r="B81" s="102" t="str">
        <f t="shared" si="7"/>
        <v>Cross Category IPT Distribution164_5_ITEM_TRANS</v>
      </c>
      <c r="C81" s="101" t="s">
        <v>306</v>
      </c>
      <c r="D81" s="101" t="s">
        <v>312</v>
      </c>
      <c r="E81" s="103">
        <v>2719</v>
      </c>
      <c r="F81" s="103">
        <v>7338</v>
      </c>
      <c r="G81" s="112">
        <f t="shared" si="2"/>
        <v>-4.5743490078749005E-2</v>
      </c>
      <c r="H81" s="105">
        <f t="shared" si="8"/>
        <v>9.2085210146645446E-2</v>
      </c>
      <c r="I81" s="105">
        <f t="shared" si="8"/>
        <v>0.13782870022539445</v>
      </c>
    </row>
    <row r="82" spans="1:9" x14ac:dyDescent="0.45">
      <c r="A82" s="102">
        <v>123</v>
      </c>
      <c r="B82" s="102" t="str">
        <f t="shared" si="7"/>
        <v>Cross Category IPT Distribution165_6_ITEM_TRANS</v>
      </c>
      <c r="C82" s="101" t="s">
        <v>306</v>
      </c>
      <c r="D82" s="101" t="s">
        <v>313</v>
      </c>
      <c r="E82" s="103">
        <v>4897</v>
      </c>
      <c r="F82" s="103">
        <v>7461</v>
      </c>
      <c r="G82" s="112">
        <f t="shared" si="2"/>
        <v>2.5709213487880578E-2</v>
      </c>
      <c r="H82" s="105">
        <f t="shared" si="8"/>
        <v>0.16584820672604736</v>
      </c>
      <c r="I82" s="105">
        <f t="shared" si="8"/>
        <v>0.14013899323816678</v>
      </c>
    </row>
    <row r="83" spans="1:9" x14ac:dyDescent="0.45">
      <c r="A83" s="102">
        <v>41</v>
      </c>
      <c r="B83" s="102" t="str">
        <f t="shared" si="7"/>
        <v>Men Hair Only ATV Distribution83_Men Hair only Transaction</v>
      </c>
      <c r="C83" s="101" t="s">
        <v>257</v>
      </c>
      <c r="D83" s="101" t="s">
        <v>258</v>
      </c>
      <c r="E83" s="103">
        <v>106371</v>
      </c>
      <c r="F83" s="103">
        <v>148694</v>
      </c>
      <c r="G83" s="112">
        <f t="shared" si="2"/>
        <v>0</v>
      </c>
      <c r="H83" s="105">
        <f>E83/E$83</f>
        <v>1</v>
      </c>
      <c r="I83" s="105">
        <f>F83/F$83</f>
        <v>1</v>
      </c>
    </row>
    <row r="84" spans="1:9" x14ac:dyDescent="0.45">
      <c r="A84" s="102">
        <v>42</v>
      </c>
      <c r="B84" s="102" t="str">
        <f t="shared" si="7"/>
        <v>Men Hair Only ATV Distribution84_&lt;50</v>
      </c>
      <c r="C84" s="101" t="s">
        <v>257</v>
      </c>
      <c r="D84" s="101" t="s">
        <v>227</v>
      </c>
      <c r="E84" s="103">
        <v>32305</v>
      </c>
      <c r="F84" s="103">
        <v>70482</v>
      </c>
      <c r="G84" s="112">
        <f t="shared" si="2"/>
        <v>-0.17030582437588954</v>
      </c>
      <c r="H84" s="105">
        <f>E84/E$83</f>
        <v>0.3037011967547546</v>
      </c>
      <c r="I84" s="105">
        <f>F84/F$83</f>
        <v>0.47400702113064414</v>
      </c>
    </row>
    <row r="85" spans="1:9" x14ac:dyDescent="0.45">
      <c r="A85" s="102">
        <v>43</v>
      </c>
      <c r="B85" s="102" t="str">
        <f t="shared" si="7"/>
        <v>Men Hair Only ATV Distribution85_50-100</v>
      </c>
      <c r="C85" s="101" t="s">
        <v>257</v>
      </c>
      <c r="D85" s="101" t="s">
        <v>228</v>
      </c>
      <c r="E85" s="103">
        <v>71164</v>
      </c>
      <c r="F85" s="103">
        <v>76848</v>
      </c>
      <c r="G85" s="112">
        <f t="shared" si="2"/>
        <v>0.15219715377677323</v>
      </c>
      <c r="H85" s="105">
        <f t="shared" ref="H85:I98" si="9">E85/E$83</f>
        <v>0.66901693130646511</v>
      </c>
      <c r="I85" s="105">
        <f t="shared" si="9"/>
        <v>0.51681977752969188</v>
      </c>
    </row>
    <row r="86" spans="1:9" ht="15" customHeight="1" x14ac:dyDescent="0.45">
      <c r="A86" s="102">
        <v>44</v>
      </c>
      <c r="B86" s="102" t="str">
        <f t="shared" si="7"/>
        <v>Men Hair Only ATV Distribution86_100-150</v>
      </c>
      <c r="C86" s="101" t="s">
        <v>257</v>
      </c>
      <c r="D86" s="101" t="s">
        <v>229</v>
      </c>
      <c r="E86" s="103">
        <v>2180</v>
      </c>
      <c r="F86" s="103">
        <v>1109</v>
      </c>
      <c r="G86" s="112">
        <f t="shared" si="2"/>
        <v>1.3036037654872771E-2</v>
      </c>
      <c r="H86" s="105">
        <f t="shared" si="9"/>
        <v>2.0494307659042407E-2</v>
      </c>
      <c r="I86" s="105">
        <f t="shared" si="9"/>
        <v>7.4582700041696372E-3</v>
      </c>
    </row>
    <row r="87" spans="1:9" x14ac:dyDescent="0.45">
      <c r="A87" s="102">
        <v>45</v>
      </c>
      <c r="B87" s="102" t="str">
        <f t="shared" si="7"/>
        <v>Men Hair Only ATV Distribution87_150-200</v>
      </c>
      <c r="C87" s="101" t="s">
        <v>257</v>
      </c>
      <c r="D87" s="101" t="s">
        <v>230</v>
      </c>
      <c r="E87" s="103">
        <v>236</v>
      </c>
      <c r="F87" s="103">
        <v>146</v>
      </c>
      <c r="G87" s="112">
        <f t="shared" si="2"/>
        <v>1.2367675651376573E-3</v>
      </c>
      <c r="H87" s="105">
        <f t="shared" si="9"/>
        <v>2.2186498199697285E-3</v>
      </c>
      <c r="I87" s="105">
        <f t="shared" si="9"/>
        <v>9.8188225483207114E-4</v>
      </c>
    </row>
    <row r="88" spans="1:9" x14ac:dyDescent="0.45">
      <c r="A88" s="102">
        <v>46</v>
      </c>
      <c r="B88" s="102" t="str">
        <f t="shared" si="7"/>
        <v>Men Hair Only ATV Distribution88_200-250</v>
      </c>
      <c r="C88" s="101" t="s">
        <v>257</v>
      </c>
      <c r="D88" s="101" t="s">
        <v>231</v>
      </c>
      <c r="E88" s="103">
        <v>320</v>
      </c>
      <c r="F88" s="103">
        <v>59</v>
      </c>
      <c r="G88" s="112">
        <f t="shared" si="2"/>
        <v>2.6115507044550722E-3</v>
      </c>
      <c r="H88" s="105">
        <f t="shared" si="9"/>
        <v>3.008338738942005E-3</v>
      </c>
      <c r="I88" s="105">
        <f t="shared" si="9"/>
        <v>3.9678803448693292E-4</v>
      </c>
    </row>
    <row r="89" spans="1:9" x14ac:dyDescent="0.45">
      <c r="A89" s="102">
        <v>47</v>
      </c>
      <c r="B89" s="102" t="str">
        <f t="shared" si="7"/>
        <v>Men Hair Only ATV Distribution89_250-300</v>
      </c>
      <c r="C89" s="101" t="s">
        <v>257</v>
      </c>
      <c r="D89" s="101" t="s">
        <v>232</v>
      </c>
      <c r="E89" s="103">
        <v>114</v>
      </c>
      <c r="F89" s="103">
        <v>21</v>
      </c>
      <c r="G89" s="112">
        <f t="shared" si="2"/>
        <v>9.3049103635443507E-4</v>
      </c>
      <c r="H89" s="105">
        <f t="shared" si="9"/>
        <v>1.0717206757480892E-3</v>
      </c>
      <c r="I89" s="105">
        <f t="shared" si="9"/>
        <v>1.4122963939365408E-4</v>
      </c>
    </row>
    <row r="90" spans="1:9" x14ac:dyDescent="0.45">
      <c r="A90" s="102">
        <v>48</v>
      </c>
      <c r="B90" s="102" t="str">
        <f t="shared" si="7"/>
        <v>Men Hair Only ATV Distribution90_300-350</v>
      </c>
      <c r="C90" s="101" t="s">
        <v>257</v>
      </c>
      <c r="D90" s="101" t="s">
        <v>233</v>
      </c>
      <c r="E90" s="103">
        <v>17</v>
      </c>
      <c r="F90" s="103">
        <v>9</v>
      </c>
      <c r="G90" s="112">
        <f t="shared" si="2"/>
        <v>9.929100719472799E-5</v>
      </c>
      <c r="H90" s="105">
        <f t="shared" si="9"/>
        <v>1.5981799550629402E-4</v>
      </c>
      <c r="I90" s="105">
        <f t="shared" si="9"/>
        <v>6.0526988311566032E-5</v>
      </c>
    </row>
    <row r="91" spans="1:9" x14ac:dyDescent="0.45">
      <c r="A91" s="102">
        <v>49</v>
      </c>
      <c r="B91" s="102" t="str">
        <f t="shared" si="7"/>
        <v>Men Hair Only ATV Distribution91_350-400</v>
      </c>
      <c r="C91" s="101" t="s">
        <v>257</v>
      </c>
      <c r="D91" s="101" t="s">
        <v>234</v>
      </c>
      <c r="E91" s="103">
        <v>19</v>
      </c>
      <c r="F91" s="103">
        <v>5</v>
      </c>
      <c r="G91" s="112">
        <f t="shared" si="2"/>
        <v>1.4499400800714488E-4</v>
      </c>
      <c r="H91" s="105">
        <f t="shared" si="9"/>
        <v>1.7862011262468155E-4</v>
      </c>
      <c r="I91" s="105">
        <f t="shared" si="9"/>
        <v>3.3626104617536686E-5</v>
      </c>
    </row>
    <row r="92" spans="1:9" x14ac:dyDescent="0.45">
      <c r="A92" s="102">
        <v>50</v>
      </c>
      <c r="B92" s="102" t="str">
        <f t="shared" si="7"/>
        <v>Men Hair Only ATV Distribution92_400-450</v>
      </c>
      <c r="C92" s="101" t="s">
        <v>257</v>
      </c>
      <c r="D92" s="101" t="s">
        <v>235</v>
      </c>
      <c r="E92" s="103">
        <v>0</v>
      </c>
      <c r="F92" s="103">
        <v>1</v>
      </c>
      <c r="G92" s="112">
        <f t="shared" si="2"/>
        <v>-6.7252209235073374E-6</v>
      </c>
      <c r="H92" s="105">
        <f t="shared" si="9"/>
        <v>0</v>
      </c>
      <c r="I92" s="105">
        <f t="shared" si="9"/>
        <v>6.7252209235073374E-6</v>
      </c>
    </row>
    <row r="93" spans="1:9" x14ac:dyDescent="0.45">
      <c r="A93" s="102">
        <v>51</v>
      </c>
      <c r="B93" s="102" t="str">
        <f t="shared" si="7"/>
        <v>Men Hair Only ATV Distribution93_450-500</v>
      </c>
      <c r="C93" s="101" t="s">
        <v>257</v>
      </c>
      <c r="D93" s="101" t="s">
        <v>236</v>
      </c>
      <c r="E93" s="103">
        <v>5</v>
      </c>
      <c r="F93" s="103">
        <v>6</v>
      </c>
      <c r="G93" s="112">
        <f t="shared" si="2"/>
        <v>6.6539672549248018E-6</v>
      </c>
      <c r="H93" s="105">
        <f t="shared" si="9"/>
        <v>4.7005292795968828E-5</v>
      </c>
      <c r="I93" s="105">
        <f t="shared" si="9"/>
        <v>4.0351325541044026E-5</v>
      </c>
    </row>
    <row r="94" spans="1:9" x14ac:dyDescent="0.45">
      <c r="A94" s="102">
        <v>52</v>
      </c>
      <c r="B94" s="102" t="str">
        <f t="shared" si="7"/>
        <v>Men Hair Only ATV Distribution94_500-550</v>
      </c>
      <c r="C94" s="101" t="s">
        <v>257</v>
      </c>
      <c r="D94" s="101" t="s">
        <v>237</v>
      </c>
      <c r="E94" s="103">
        <v>2</v>
      </c>
      <c r="F94" s="103">
        <v>2</v>
      </c>
      <c r="G94" s="112">
        <f t="shared" si="2"/>
        <v>5.3516752713728543E-6</v>
      </c>
      <c r="H94" s="105">
        <f t="shared" si="9"/>
        <v>1.8802117118387529E-5</v>
      </c>
      <c r="I94" s="105">
        <f t="shared" si="9"/>
        <v>1.3450441847014675E-5</v>
      </c>
    </row>
    <row r="95" spans="1:9" x14ac:dyDescent="0.45">
      <c r="A95" s="102">
        <v>53</v>
      </c>
      <c r="B95" s="102" t="str">
        <f t="shared" si="7"/>
        <v>Men Hair Only ATV Distribution95_550-600</v>
      </c>
      <c r="C95" s="101" t="s">
        <v>257</v>
      </c>
      <c r="D95" s="101" t="s">
        <v>238</v>
      </c>
      <c r="E95" s="103">
        <v>3</v>
      </c>
      <c r="F95" s="103">
        <v>0</v>
      </c>
      <c r="G95" s="112">
        <f t="shared" si="2"/>
        <v>2.8203175677581295E-5</v>
      </c>
      <c r="H95" s="105">
        <f t="shared" si="9"/>
        <v>2.8203175677581295E-5</v>
      </c>
      <c r="I95" s="105">
        <f t="shared" si="9"/>
        <v>0</v>
      </c>
    </row>
    <row r="96" spans="1:9" x14ac:dyDescent="0.45">
      <c r="A96" s="102">
        <v>54</v>
      </c>
      <c r="B96" s="102" t="str">
        <f t="shared" si="7"/>
        <v>Men Hair Only ATV Distribution96_600-650</v>
      </c>
      <c r="C96" s="101" t="s">
        <v>257</v>
      </c>
      <c r="D96" s="101" t="s">
        <v>239</v>
      </c>
      <c r="E96" s="103">
        <v>0</v>
      </c>
      <c r="F96" s="103">
        <v>0</v>
      </c>
      <c r="G96" s="112">
        <f t="shared" ref="G96:G151" si="10">H96-I96</f>
        <v>0</v>
      </c>
      <c r="H96" s="105">
        <f t="shared" si="9"/>
        <v>0</v>
      </c>
      <c r="I96" s="105">
        <f t="shared" si="9"/>
        <v>0</v>
      </c>
    </row>
    <row r="97" spans="1:9" x14ac:dyDescent="0.45">
      <c r="A97" s="102">
        <v>55</v>
      </c>
      <c r="B97" s="102" t="str">
        <f t="shared" si="7"/>
        <v>Men Hair Only ATV Distribution97_650-700</v>
      </c>
      <c r="C97" s="101" t="s">
        <v>257</v>
      </c>
      <c r="D97" s="101" t="s">
        <v>240</v>
      </c>
      <c r="E97" s="103">
        <v>1</v>
      </c>
      <c r="F97" s="103">
        <v>1</v>
      </c>
      <c r="G97" s="112">
        <f t="shared" si="10"/>
        <v>2.6758376356864271E-6</v>
      </c>
      <c r="H97" s="105">
        <f t="shared" si="9"/>
        <v>9.4010585591937645E-6</v>
      </c>
      <c r="I97" s="105">
        <f t="shared" si="9"/>
        <v>6.7252209235073374E-6</v>
      </c>
    </row>
    <row r="98" spans="1:9" x14ac:dyDescent="0.45">
      <c r="A98" s="102">
        <v>56</v>
      </c>
      <c r="B98" s="102" t="str">
        <f t="shared" si="7"/>
        <v>Men Hair Only ATV Distribution98_&gt;700</v>
      </c>
      <c r="C98" s="101" t="s">
        <v>257</v>
      </c>
      <c r="D98" s="101" t="s">
        <v>241</v>
      </c>
      <c r="E98" s="103">
        <v>5</v>
      </c>
      <c r="F98" s="103">
        <v>5</v>
      </c>
      <c r="G98" s="112">
        <f t="shared" si="10"/>
        <v>1.3379188178432142E-5</v>
      </c>
      <c r="H98" s="105">
        <f t="shared" si="9"/>
        <v>4.7005292795968828E-5</v>
      </c>
      <c r="I98" s="105">
        <f t="shared" si="9"/>
        <v>3.3626104617536686E-5</v>
      </c>
    </row>
    <row r="99" spans="1:9" x14ac:dyDescent="0.45">
      <c r="A99" s="102">
        <v>103</v>
      </c>
      <c r="B99" s="102" t="str">
        <f t="shared" si="7"/>
        <v>Men Hair Only IPT Distribution145_Men Hair Only Transaction</v>
      </c>
      <c r="C99" s="101" t="s">
        <v>110</v>
      </c>
      <c r="D99" s="101" t="s">
        <v>291</v>
      </c>
      <c r="E99" s="103">
        <v>106371</v>
      </c>
      <c r="F99" s="103">
        <v>148693</v>
      </c>
      <c r="G99" s="112">
        <f t="shared" si="10"/>
        <v>0</v>
      </c>
      <c r="H99" s="105">
        <f>E99/E$99</f>
        <v>1</v>
      </c>
      <c r="I99" s="105">
        <f>F99/F$99</f>
        <v>1</v>
      </c>
    </row>
    <row r="100" spans="1:9" x14ac:dyDescent="0.45">
      <c r="A100" s="102">
        <v>104</v>
      </c>
      <c r="B100" s="102" t="str">
        <f t="shared" si="7"/>
        <v>Men Hair Only IPT Distribution146_1_ITEM_TRANS</v>
      </c>
      <c r="C100" s="101" t="s">
        <v>110</v>
      </c>
      <c r="D100" s="101" t="s">
        <v>292</v>
      </c>
      <c r="E100" s="103">
        <v>100460</v>
      </c>
      <c r="F100" s="103">
        <v>134505</v>
      </c>
      <c r="G100" s="112">
        <f t="shared" si="10"/>
        <v>3.9848419026970117E-2</v>
      </c>
      <c r="H100" s="105">
        <f>E100/E$99</f>
        <v>0.94443034285660565</v>
      </c>
      <c r="I100" s="105">
        <f>F100/F$99</f>
        <v>0.90458192382963554</v>
      </c>
    </row>
    <row r="101" spans="1:9" x14ac:dyDescent="0.45">
      <c r="A101" s="102">
        <v>105</v>
      </c>
      <c r="B101" s="102" t="str">
        <f t="shared" si="7"/>
        <v>Men Hair Only IPT Distribution147_2_ITEM_TRANS</v>
      </c>
      <c r="C101" s="101" t="s">
        <v>110</v>
      </c>
      <c r="D101" s="101" t="s">
        <v>293</v>
      </c>
      <c r="E101" s="103">
        <v>5125</v>
      </c>
      <c r="F101" s="103">
        <v>13247</v>
      </c>
      <c r="G101" s="112">
        <f t="shared" si="10"/>
        <v>-4.0909175605080485E-2</v>
      </c>
      <c r="H101" s="105">
        <f t="shared" ref="H101:I105" si="11">E101/E$99</f>
        <v>4.8180425115868043E-2</v>
      </c>
      <c r="I101" s="105">
        <f t="shared" si="11"/>
        <v>8.9089600720948528E-2</v>
      </c>
    </row>
    <row r="102" spans="1:9" x14ac:dyDescent="0.45">
      <c r="A102" s="102">
        <v>106</v>
      </c>
      <c r="B102" s="102" t="str">
        <f t="shared" si="7"/>
        <v>Men Hair Only IPT Distribution148_3_ITEM_TRANS</v>
      </c>
      <c r="C102" s="101" t="s">
        <v>110</v>
      </c>
      <c r="D102" s="101" t="s">
        <v>294</v>
      </c>
      <c r="E102" s="103">
        <v>357</v>
      </c>
      <c r="F102" s="103">
        <v>668</v>
      </c>
      <c r="G102" s="112">
        <f t="shared" si="10"/>
        <v>-1.1362998841763579E-3</v>
      </c>
      <c r="H102" s="105">
        <f t="shared" si="11"/>
        <v>3.356177905632174E-3</v>
      </c>
      <c r="I102" s="105">
        <f t="shared" si="11"/>
        <v>4.4924777898085319E-3</v>
      </c>
    </row>
    <row r="103" spans="1:9" x14ac:dyDescent="0.45">
      <c r="A103" s="102">
        <v>107</v>
      </c>
      <c r="B103" s="102" t="str">
        <f t="shared" si="7"/>
        <v>Men Hair Only IPT Distribution149_4_ITEM_TRANS</v>
      </c>
      <c r="C103" s="101" t="s">
        <v>110</v>
      </c>
      <c r="D103" s="101" t="s">
        <v>295</v>
      </c>
      <c r="E103" s="103">
        <v>232</v>
      </c>
      <c r="F103" s="103">
        <v>177</v>
      </c>
      <c r="G103" s="112">
        <f t="shared" si="10"/>
        <v>9.9067347675674071E-4</v>
      </c>
      <c r="H103" s="105">
        <f t="shared" si="11"/>
        <v>2.1810455857329534E-3</v>
      </c>
      <c r="I103" s="105">
        <f t="shared" si="11"/>
        <v>1.1903721089762127E-3</v>
      </c>
    </row>
    <row r="104" spans="1:9" x14ac:dyDescent="0.45">
      <c r="A104" s="102">
        <v>108</v>
      </c>
      <c r="B104" s="102" t="str">
        <f t="shared" si="7"/>
        <v>Men Hair Only IPT Distribution150_5_ITEM_TRANS</v>
      </c>
      <c r="C104" s="101" t="s">
        <v>110</v>
      </c>
      <c r="D104" s="101" t="s">
        <v>296</v>
      </c>
      <c r="E104" s="103">
        <v>97</v>
      </c>
      <c r="F104" s="103">
        <v>32</v>
      </c>
      <c r="G104" s="112">
        <f t="shared" si="10"/>
        <v>6.9669416336473979E-4</v>
      </c>
      <c r="H104" s="105">
        <f t="shared" si="11"/>
        <v>9.1190268024179521E-4</v>
      </c>
      <c r="I104" s="105">
        <f t="shared" si="11"/>
        <v>2.1520851687705542E-4</v>
      </c>
    </row>
    <row r="105" spans="1:9" x14ac:dyDescent="0.45">
      <c r="A105" s="102">
        <v>109</v>
      </c>
      <c r="B105" s="102" t="str">
        <f t="shared" si="7"/>
        <v>Men Hair Only IPT Distribution151_6_ITEM_TRANS</v>
      </c>
      <c r="C105" s="101" t="s">
        <v>110</v>
      </c>
      <c r="D105" s="101" t="s">
        <v>297</v>
      </c>
      <c r="E105" s="103">
        <v>100</v>
      </c>
      <c r="F105" s="103">
        <v>64</v>
      </c>
      <c r="G105" s="112">
        <f t="shared" si="10"/>
        <v>5.0968882216526567E-4</v>
      </c>
      <c r="H105" s="105">
        <f t="shared" si="11"/>
        <v>9.401058559193765E-4</v>
      </c>
      <c r="I105" s="105">
        <f t="shared" si="11"/>
        <v>4.3041703375411083E-4</v>
      </c>
    </row>
    <row r="106" spans="1:9" x14ac:dyDescent="0.45">
      <c r="A106" s="102">
        <v>25</v>
      </c>
      <c r="B106" s="102" t="str">
        <f t="shared" si="7"/>
        <v>Men Skin Only ATV Distribution67_Men Skin Transaction</v>
      </c>
      <c r="C106" s="101" t="s">
        <v>255</v>
      </c>
      <c r="D106" s="101" t="s">
        <v>256</v>
      </c>
      <c r="E106" s="103">
        <v>2736548</v>
      </c>
      <c r="F106" s="103">
        <v>2913501</v>
      </c>
      <c r="G106" s="112">
        <f t="shared" si="10"/>
        <v>0</v>
      </c>
      <c r="H106" s="105">
        <f>E106/E$106</f>
        <v>1</v>
      </c>
      <c r="I106" s="105">
        <f>F106/F$106</f>
        <v>1</v>
      </c>
    </row>
    <row r="107" spans="1:9" x14ac:dyDescent="0.45">
      <c r="A107" s="102">
        <v>26</v>
      </c>
      <c r="B107" s="102" t="str">
        <f t="shared" si="7"/>
        <v>Men Skin Only ATV Distribution68_&lt;50</v>
      </c>
      <c r="C107" s="101" t="s">
        <v>255</v>
      </c>
      <c r="D107" s="101" t="s">
        <v>177</v>
      </c>
      <c r="E107" s="103">
        <v>1029335</v>
      </c>
      <c r="F107" s="103">
        <v>1424371</v>
      </c>
      <c r="G107" s="112">
        <f t="shared" si="10"/>
        <v>-0.11274280070703219</v>
      </c>
      <c r="H107" s="105">
        <f>E107/E$106</f>
        <v>0.37614359404622172</v>
      </c>
      <c r="I107" s="105">
        <f>F107/F$106</f>
        <v>0.48888639475325391</v>
      </c>
    </row>
    <row r="108" spans="1:9" x14ac:dyDescent="0.45">
      <c r="A108" s="102">
        <v>27</v>
      </c>
      <c r="B108" s="102" t="str">
        <f t="shared" si="7"/>
        <v>Men Skin Only ATV Distribution69_50-100</v>
      </c>
      <c r="C108" s="101" t="s">
        <v>255</v>
      </c>
      <c r="D108" s="101" t="s">
        <v>178</v>
      </c>
      <c r="E108" s="103">
        <v>913608</v>
      </c>
      <c r="F108" s="103">
        <v>823379</v>
      </c>
      <c r="G108" s="112">
        <f t="shared" si="10"/>
        <v>5.1246077984045679E-2</v>
      </c>
      <c r="H108" s="105">
        <f t="shared" ref="H108:I121" si="12">E108/E$106</f>
        <v>0.33385418417656115</v>
      </c>
      <c r="I108" s="105">
        <f t="shared" si="12"/>
        <v>0.28260810619251547</v>
      </c>
    </row>
    <row r="109" spans="1:9" x14ac:dyDescent="0.45">
      <c r="A109" s="102">
        <v>28</v>
      </c>
      <c r="B109" s="102" t="str">
        <f t="shared" si="7"/>
        <v>Men Skin Only ATV Distribution70_100-150</v>
      </c>
      <c r="C109" s="101" t="s">
        <v>255</v>
      </c>
      <c r="D109" s="101" t="s">
        <v>179</v>
      </c>
      <c r="E109" s="103">
        <v>266365</v>
      </c>
      <c r="F109" s="103">
        <v>216040</v>
      </c>
      <c r="G109" s="112">
        <f t="shared" si="10"/>
        <v>2.3184794080043744E-2</v>
      </c>
      <c r="H109" s="105">
        <f t="shared" si="12"/>
        <v>9.7336132967519667E-2</v>
      </c>
      <c r="I109" s="105">
        <f t="shared" si="12"/>
        <v>7.4151338887475923E-2</v>
      </c>
    </row>
    <row r="110" spans="1:9" x14ac:dyDescent="0.45">
      <c r="A110" s="102">
        <v>29</v>
      </c>
      <c r="B110" s="102" t="str">
        <f t="shared" si="7"/>
        <v>Men Skin Only ATV Distribution71_150-200</v>
      </c>
      <c r="C110" s="101" t="s">
        <v>255</v>
      </c>
      <c r="D110" s="101" t="s">
        <v>180</v>
      </c>
      <c r="E110" s="103">
        <v>249237</v>
      </c>
      <c r="F110" s="103">
        <v>314929</v>
      </c>
      <c r="G110" s="112">
        <f t="shared" si="10"/>
        <v>-1.7015825497434703E-2</v>
      </c>
      <c r="H110" s="105">
        <f t="shared" si="12"/>
        <v>9.1077152675560602E-2</v>
      </c>
      <c r="I110" s="105">
        <f t="shared" si="12"/>
        <v>0.1080929781729953</v>
      </c>
    </row>
    <row r="111" spans="1:9" x14ac:dyDescent="0.45">
      <c r="A111" s="102">
        <v>30</v>
      </c>
      <c r="B111" s="102" t="str">
        <f t="shared" si="7"/>
        <v>Men Skin Only ATV Distribution72_200-250</v>
      </c>
      <c r="C111" s="101" t="s">
        <v>255</v>
      </c>
      <c r="D111" s="101" t="s">
        <v>181</v>
      </c>
      <c r="E111" s="103">
        <v>183747</v>
      </c>
      <c r="F111" s="103">
        <v>76025</v>
      </c>
      <c r="G111" s="112">
        <f t="shared" si="10"/>
        <v>4.1051506479521105E-2</v>
      </c>
      <c r="H111" s="105">
        <f t="shared" si="12"/>
        <v>6.7145542486373347E-2</v>
      </c>
      <c r="I111" s="105">
        <f t="shared" si="12"/>
        <v>2.6094036006852239E-2</v>
      </c>
    </row>
    <row r="112" spans="1:9" x14ac:dyDescent="0.45">
      <c r="A112" s="102">
        <v>31</v>
      </c>
      <c r="B112" s="102" t="str">
        <f t="shared" si="7"/>
        <v>Men Skin Only ATV Distribution73_250-300</v>
      </c>
      <c r="C112" s="101" t="s">
        <v>255</v>
      </c>
      <c r="D112" s="101" t="s">
        <v>182</v>
      </c>
      <c r="E112" s="103">
        <v>54451</v>
      </c>
      <c r="F112" s="103">
        <v>28963</v>
      </c>
      <c r="G112" s="112">
        <f t="shared" si="10"/>
        <v>9.9567348656416071E-3</v>
      </c>
      <c r="H112" s="105">
        <f t="shared" si="12"/>
        <v>1.9897695929324097E-2</v>
      </c>
      <c r="I112" s="105">
        <f t="shared" si="12"/>
        <v>9.9409610636824897E-3</v>
      </c>
    </row>
    <row r="113" spans="1:9" x14ac:dyDescent="0.45">
      <c r="A113" s="102">
        <v>32</v>
      </c>
      <c r="B113" s="102" t="str">
        <f t="shared" si="7"/>
        <v>Men Skin Only ATV Distribution74_300-350</v>
      </c>
      <c r="C113" s="101" t="s">
        <v>255</v>
      </c>
      <c r="D113" s="101" t="s">
        <v>183</v>
      </c>
      <c r="E113" s="103">
        <v>20941</v>
      </c>
      <c r="F113" s="103">
        <v>13070</v>
      </c>
      <c r="G113" s="112">
        <f t="shared" si="10"/>
        <v>3.1663297169374546E-3</v>
      </c>
      <c r="H113" s="105">
        <f t="shared" si="12"/>
        <v>7.6523415631664414E-3</v>
      </c>
      <c r="I113" s="105">
        <f t="shared" si="12"/>
        <v>4.4860118462289869E-3</v>
      </c>
    </row>
    <row r="114" spans="1:9" x14ac:dyDescent="0.45">
      <c r="A114" s="102">
        <v>33</v>
      </c>
      <c r="B114" s="102" t="str">
        <f t="shared" si="7"/>
        <v>Men Skin Only ATV Distribution75_350-400</v>
      </c>
      <c r="C114" s="101" t="s">
        <v>255</v>
      </c>
      <c r="D114" s="101" t="s">
        <v>184</v>
      </c>
      <c r="E114" s="103">
        <v>9072</v>
      </c>
      <c r="F114" s="103">
        <v>7659</v>
      </c>
      <c r="G114" s="112">
        <f t="shared" si="10"/>
        <v>6.863294019567286E-4</v>
      </c>
      <c r="H114" s="105">
        <f t="shared" si="12"/>
        <v>3.3151254792534242E-3</v>
      </c>
      <c r="I114" s="105">
        <f t="shared" si="12"/>
        <v>2.6287960772966956E-3</v>
      </c>
    </row>
    <row r="115" spans="1:9" x14ac:dyDescent="0.45">
      <c r="A115" s="102">
        <v>34</v>
      </c>
      <c r="B115" s="102" t="str">
        <f t="shared" si="7"/>
        <v>Men Skin Only ATV Distribution76_400-450</v>
      </c>
      <c r="C115" s="101" t="s">
        <v>255</v>
      </c>
      <c r="D115" s="101" t="s">
        <v>185</v>
      </c>
      <c r="E115" s="103">
        <v>4910</v>
      </c>
      <c r="F115" s="103">
        <v>5091</v>
      </c>
      <c r="G115" s="112">
        <f t="shared" si="10"/>
        <v>4.6848999311641191E-5</v>
      </c>
      <c r="H115" s="105">
        <f t="shared" si="12"/>
        <v>1.7942312723913485E-3</v>
      </c>
      <c r="I115" s="105">
        <f t="shared" si="12"/>
        <v>1.7473822730797073E-3</v>
      </c>
    </row>
    <row r="116" spans="1:9" x14ac:dyDescent="0.45">
      <c r="A116" s="102">
        <v>35</v>
      </c>
      <c r="B116" s="102" t="str">
        <f t="shared" si="7"/>
        <v>Men Skin Only ATV Distribution77_450-500</v>
      </c>
      <c r="C116" s="101" t="s">
        <v>255</v>
      </c>
      <c r="D116" s="101" t="s">
        <v>186</v>
      </c>
      <c r="E116" s="103">
        <v>1879</v>
      </c>
      <c r="F116" s="103">
        <v>1476</v>
      </c>
      <c r="G116" s="112">
        <f t="shared" si="10"/>
        <v>1.8002447916271361E-4</v>
      </c>
      <c r="H116" s="105">
        <f t="shared" si="12"/>
        <v>6.8663147878275839E-4</v>
      </c>
      <c r="I116" s="105">
        <f t="shared" si="12"/>
        <v>5.0660699962004477E-4</v>
      </c>
    </row>
    <row r="117" spans="1:9" x14ac:dyDescent="0.45">
      <c r="A117" s="102">
        <v>36</v>
      </c>
      <c r="B117" s="102" t="str">
        <f t="shared" si="7"/>
        <v>Men Skin Only ATV Distribution78_500-550</v>
      </c>
      <c r="C117" s="101" t="s">
        <v>255</v>
      </c>
      <c r="D117" s="101" t="s">
        <v>187</v>
      </c>
      <c r="E117" s="103">
        <v>1143</v>
      </c>
      <c r="F117" s="103">
        <v>897</v>
      </c>
      <c r="G117" s="112">
        <f t="shared" si="10"/>
        <v>1.0980248180447966E-4</v>
      </c>
      <c r="H117" s="105">
        <f t="shared" si="12"/>
        <v>4.1767949986625484E-4</v>
      </c>
      <c r="I117" s="105">
        <f t="shared" si="12"/>
        <v>3.0787701806177519E-4</v>
      </c>
    </row>
    <row r="118" spans="1:9" x14ac:dyDescent="0.45">
      <c r="A118" s="102">
        <v>37</v>
      </c>
      <c r="B118" s="102" t="str">
        <f t="shared" si="7"/>
        <v>Men Skin Only ATV Distribution79_550-600</v>
      </c>
      <c r="C118" s="101" t="s">
        <v>255</v>
      </c>
      <c r="D118" s="101" t="s">
        <v>188</v>
      </c>
      <c r="E118" s="103">
        <v>604</v>
      </c>
      <c r="F118" s="103">
        <v>542</v>
      </c>
      <c r="G118" s="112">
        <f t="shared" si="10"/>
        <v>3.4685542575729148E-5</v>
      </c>
      <c r="H118" s="105">
        <f t="shared" si="12"/>
        <v>2.2071602617604368E-4</v>
      </c>
      <c r="I118" s="105">
        <f t="shared" si="12"/>
        <v>1.8603048360031453E-4</v>
      </c>
    </row>
    <row r="119" spans="1:9" x14ac:dyDescent="0.45">
      <c r="A119" s="102">
        <v>38</v>
      </c>
      <c r="B119" s="102" t="str">
        <f t="shared" si="7"/>
        <v>Men Skin Only ATV Distribution80_600-650</v>
      </c>
      <c r="C119" s="101" t="s">
        <v>255</v>
      </c>
      <c r="D119" s="101" t="s">
        <v>189</v>
      </c>
      <c r="E119" s="103">
        <v>374</v>
      </c>
      <c r="F119" s="103">
        <v>313</v>
      </c>
      <c r="G119" s="112">
        <f t="shared" si="10"/>
        <v>2.9237644633827388E-5</v>
      </c>
      <c r="H119" s="105">
        <f t="shared" si="12"/>
        <v>1.3666853276463634E-4</v>
      </c>
      <c r="I119" s="105">
        <f t="shared" si="12"/>
        <v>1.0743088813080895E-4</v>
      </c>
    </row>
    <row r="120" spans="1:9" x14ac:dyDescent="0.45">
      <c r="A120" s="102">
        <v>39</v>
      </c>
      <c r="B120" s="102" t="str">
        <f t="shared" si="7"/>
        <v>Men Skin Only ATV Distribution81_650-700</v>
      </c>
      <c r="C120" s="101" t="s">
        <v>255</v>
      </c>
      <c r="D120" s="101" t="s">
        <v>190</v>
      </c>
      <c r="E120" s="103">
        <v>251</v>
      </c>
      <c r="F120" s="103">
        <v>224</v>
      </c>
      <c r="G120" s="112">
        <f t="shared" si="10"/>
        <v>1.483794788694429E-5</v>
      </c>
      <c r="H120" s="105">
        <f t="shared" si="12"/>
        <v>9.1721394983753249E-5</v>
      </c>
      <c r="I120" s="105">
        <f t="shared" si="12"/>
        <v>7.6883447096808959E-5</v>
      </c>
    </row>
    <row r="121" spans="1:9" x14ac:dyDescent="0.45">
      <c r="A121" s="102">
        <v>40</v>
      </c>
      <c r="B121" s="102" t="str">
        <f t="shared" si="7"/>
        <v>Men Skin Only ATV Distribution82_&gt;700</v>
      </c>
      <c r="C121" s="101" t="s">
        <v>255</v>
      </c>
      <c r="D121" s="101" t="s">
        <v>191</v>
      </c>
      <c r="E121" s="103">
        <v>631</v>
      </c>
      <c r="F121" s="103">
        <v>522</v>
      </c>
      <c r="G121" s="112">
        <f t="shared" si="10"/>
        <v>5.1416580945246076E-5</v>
      </c>
      <c r="H121" s="105">
        <f t="shared" si="12"/>
        <v>2.3058247105477411E-4</v>
      </c>
      <c r="I121" s="105">
        <f t="shared" si="12"/>
        <v>1.7916589010952803E-4</v>
      </c>
    </row>
    <row r="122" spans="1:9" x14ac:dyDescent="0.45">
      <c r="A122" s="102">
        <v>96</v>
      </c>
      <c r="B122" s="102" t="str">
        <f t="shared" si="7"/>
        <v>Men Skin Only IPT Distribution138_Men Skin Only Transaction</v>
      </c>
      <c r="C122" s="101" t="s">
        <v>89</v>
      </c>
      <c r="D122" s="101" t="s">
        <v>284</v>
      </c>
      <c r="E122" s="103">
        <v>2736270</v>
      </c>
      <c r="F122" s="103">
        <v>2913059</v>
      </c>
      <c r="G122" s="112">
        <f t="shared" si="10"/>
        <v>0</v>
      </c>
      <c r="H122" s="105">
        <f>E122/E$122</f>
        <v>1</v>
      </c>
      <c r="I122" s="105">
        <f>F122/F$122</f>
        <v>1</v>
      </c>
    </row>
    <row r="123" spans="1:9" x14ac:dyDescent="0.45">
      <c r="A123" s="102">
        <v>97</v>
      </c>
      <c r="B123" s="102" t="str">
        <f t="shared" si="7"/>
        <v>Men Skin Only IPT Distribution139_1_ITEM_TRANS</v>
      </c>
      <c r="C123" s="101" t="s">
        <v>89</v>
      </c>
      <c r="D123" s="101" t="s">
        <v>285</v>
      </c>
      <c r="E123" s="103">
        <v>1513563</v>
      </c>
      <c r="F123" s="103">
        <v>1927605</v>
      </c>
      <c r="G123" s="112">
        <f t="shared" si="10"/>
        <v>-0.10856335953970253</v>
      </c>
      <c r="H123" s="105">
        <f>E123/E$122</f>
        <v>0.55314826387746818</v>
      </c>
      <c r="I123" s="105">
        <f>F123/F$122</f>
        <v>0.66171162341717071</v>
      </c>
    </row>
    <row r="124" spans="1:9" x14ac:dyDescent="0.45">
      <c r="A124" s="102">
        <v>98</v>
      </c>
      <c r="B124" s="102" t="str">
        <f t="shared" si="7"/>
        <v>Men Skin Only IPT Distribution140_2_ITEM_TRANS</v>
      </c>
      <c r="C124" s="101" t="s">
        <v>89</v>
      </c>
      <c r="D124" s="101" t="s">
        <v>286</v>
      </c>
      <c r="E124" s="103">
        <v>718018</v>
      </c>
      <c r="F124" s="103">
        <v>509239</v>
      </c>
      <c r="G124" s="112">
        <f t="shared" si="10"/>
        <v>8.7595127450582594E-2</v>
      </c>
      <c r="H124" s="105">
        <f t="shared" ref="H124:I128" si="13">E124/E$122</f>
        <v>0.26240758404689596</v>
      </c>
      <c r="I124" s="105">
        <f t="shared" si="13"/>
        <v>0.17481245659631336</v>
      </c>
    </row>
    <row r="125" spans="1:9" x14ac:dyDescent="0.45">
      <c r="A125" s="102">
        <v>99</v>
      </c>
      <c r="B125" s="102" t="str">
        <f t="shared" si="7"/>
        <v>Men Skin Only IPT Distribution141_3_ITEM_TRANS</v>
      </c>
      <c r="C125" s="101" t="s">
        <v>89</v>
      </c>
      <c r="D125" s="101" t="s">
        <v>287</v>
      </c>
      <c r="E125" s="103">
        <v>297570</v>
      </c>
      <c r="F125" s="103">
        <v>101087</v>
      </c>
      <c r="G125" s="112">
        <f t="shared" si="10"/>
        <v>7.4048910419784758E-2</v>
      </c>
      <c r="H125" s="105">
        <f t="shared" si="13"/>
        <v>0.10875023298139438</v>
      </c>
      <c r="I125" s="105">
        <f t="shared" si="13"/>
        <v>3.4701322561609634E-2</v>
      </c>
    </row>
    <row r="126" spans="1:9" x14ac:dyDescent="0.45">
      <c r="A126" s="102">
        <v>100</v>
      </c>
      <c r="B126" s="102" t="str">
        <f t="shared" si="7"/>
        <v>Men Skin Only IPT Distribution142_4_ITEM_TRANS</v>
      </c>
      <c r="C126" s="101" t="s">
        <v>89</v>
      </c>
      <c r="D126" s="101" t="s">
        <v>288</v>
      </c>
      <c r="E126" s="103">
        <v>72427</v>
      </c>
      <c r="F126" s="103">
        <v>280740</v>
      </c>
      <c r="G126" s="112">
        <f t="shared" si="10"/>
        <v>-6.9903674697748289E-2</v>
      </c>
      <c r="H126" s="105">
        <f t="shared" si="13"/>
        <v>2.6469244628636795E-2</v>
      </c>
      <c r="I126" s="105">
        <f t="shared" si="13"/>
        <v>9.6372919326385087E-2</v>
      </c>
    </row>
    <row r="127" spans="1:9" x14ac:dyDescent="0.45">
      <c r="A127" s="102">
        <v>101</v>
      </c>
      <c r="B127" s="102" t="str">
        <f t="shared" si="7"/>
        <v>Men Skin Only IPT Distribution143_5_ITEM_TRANS</v>
      </c>
      <c r="C127" s="101" t="s">
        <v>89</v>
      </c>
      <c r="D127" s="101" t="s">
        <v>289</v>
      </c>
      <c r="E127" s="103">
        <v>31494</v>
      </c>
      <c r="F127" s="103">
        <v>35236</v>
      </c>
      <c r="G127" s="112">
        <f t="shared" si="10"/>
        <v>-5.8604677346284391E-4</v>
      </c>
      <c r="H127" s="105">
        <f t="shared" si="13"/>
        <v>1.1509829073885253E-2</v>
      </c>
      <c r="I127" s="105">
        <f t="shared" si="13"/>
        <v>1.2095875847348097E-2</v>
      </c>
    </row>
    <row r="128" spans="1:9" x14ac:dyDescent="0.45">
      <c r="A128" s="102">
        <v>102</v>
      </c>
      <c r="B128" s="102" t="str">
        <f t="shared" si="7"/>
        <v>Men Skin Only IPT Distribution144_6_ITEM_TRANS</v>
      </c>
      <c r="C128" s="101" t="s">
        <v>89</v>
      </c>
      <c r="D128" s="101" t="s">
        <v>290</v>
      </c>
      <c r="E128" s="103">
        <v>103198</v>
      </c>
      <c r="F128" s="103">
        <v>59152</v>
      </c>
      <c r="G128" s="112">
        <f t="shared" si="10"/>
        <v>1.7409043140546303E-2</v>
      </c>
      <c r="H128" s="105">
        <f t="shared" si="13"/>
        <v>3.7714845391719383E-2</v>
      </c>
      <c r="I128" s="105">
        <f t="shared" si="13"/>
        <v>2.030580225117308E-2</v>
      </c>
    </row>
    <row r="129" spans="1:9" x14ac:dyDescent="0.45">
      <c r="A129" s="102">
        <v>57</v>
      </c>
      <c r="B129" s="102" t="str">
        <f t="shared" si="7"/>
        <v>Men styling ATV Distribution99_Men styling Transaction</v>
      </c>
      <c r="C129" s="101" t="s">
        <v>259</v>
      </c>
      <c r="D129" s="101" t="s">
        <v>260</v>
      </c>
      <c r="E129" s="103">
        <v>183318</v>
      </c>
      <c r="F129" s="103">
        <v>468343</v>
      </c>
      <c r="G129" s="112">
        <f t="shared" si="10"/>
        <v>0</v>
      </c>
      <c r="H129" s="105">
        <f>E129/E$129</f>
        <v>1</v>
      </c>
      <c r="I129" s="105">
        <f>F129/F$129</f>
        <v>1</v>
      </c>
    </row>
    <row r="130" spans="1:9" x14ac:dyDescent="0.45">
      <c r="A130" s="102">
        <v>58</v>
      </c>
      <c r="B130" s="102" t="str">
        <f t="shared" si="7"/>
        <v>Men styling ATV Distribution100_&lt;50</v>
      </c>
      <c r="C130" s="101" t="s">
        <v>259</v>
      </c>
      <c r="D130" s="101" t="s">
        <v>209</v>
      </c>
      <c r="E130" s="103">
        <v>115606</v>
      </c>
      <c r="F130" s="103">
        <v>375501</v>
      </c>
      <c r="G130" s="112">
        <f t="shared" si="10"/>
        <v>-0.17113402028133307</v>
      </c>
      <c r="H130" s="105">
        <f>E130/E$129</f>
        <v>0.63063092549558686</v>
      </c>
      <c r="I130" s="105">
        <f>F130/F$129</f>
        <v>0.80176494577691992</v>
      </c>
    </row>
    <row r="131" spans="1:9" s="100" customFormat="1" x14ac:dyDescent="0.45">
      <c r="A131" s="111">
        <v>59</v>
      </c>
      <c r="B131" s="102" t="str">
        <f t="shared" si="7"/>
        <v>Men styling ATV Distribution101_50-100</v>
      </c>
      <c r="C131" s="101" t="s">
        <v>259</v>
      </c>
      <c r="D131" s="101" t="s">
        <v>210</v>
      </c>
      <c r="E131" s="103">
        <v>63376</v>
      </c>
      <c r="F131" s="103">
        <v>88759</v>
      </c>
      <c r="G131" s="112">
        <f t="shared" si="10"/>
        <v>0.15619910247127519</v>
      </c>
      <c r="H131" s="105">
        <f t="shared" ref="H131:I144" si="14">E131/E$129</f>
        <v>0.34571618717201802</v>
      </c>
      <c r="I131" s="105">
        <f t="shared" si="14"/>
        <v>0.18951708470074283</v>
      </c>
    </row>
    <row r="132" spans="1:9" s="100" customFormat="1" x14ac:dyDescent="0.45">
      <c r="A132" s="111">
        <v>60</v>
      </c>
      <c r="B132" s="102" t="str">
        <f t="shared" ref="B132:B151" si="15">C132&amp;D132</f>
        <v>Men styling ATV Distribution102_100-150</v>
      </c>
      <c r="C132" s="101" t="s">
        <v>259</v>
      </c>
      <c r="D132" s="101" t="s">
        <v>211</v>
      </c>
      <c r="E132" s="103">
        <v>3387</v>
      </c>
      <c r="F132" s="103">
        <v>3014</v>
      </c>
      <c r="G132" s="112">
        <f t="shared" si="10"/>
        <v>1.2040636370418273E-2</v>
      </c>
      <c r="H132" s="105">
        <f t="shared" si="14"/>
        <v>1.8476090727588126E-2</v>
      </c>
      <c r="I132" s="105">
        <f t="shared" si="14"/>
        <v>6.435454357169852E-3</v>
      </c>
    </row>
    <row r="133" spans="1:9" s="100" customFormat="1" x14ac:dyDescent="0.45">
      <c r="A133" s="111">
        <v>61</v>
      </c>
      <c r="B133" s="102" t="str">
        <f t="shared" si="15"/>
        <v>Men styling ATV Distribution103_150-200</v>
      </c>
      <c r="C133" s="101" t="s">
        <v>259</v>
      </c>
      <c r="D133" s="101" t="s">
        <v>212</v>
      </c>
      <c r="E133" s="103">
        <v>552</v>
      </c>
      <c r="F133" s="103">
        <v>785</v>
      </c>
      <c r="G133" s="112">
        <f t="shared" si="10"/>
        <v>1.3350389459421939E-3</v>
      </c>
      <c r="H133" s="105">
        <f t="shared" si="14"/>
        <v>3.0111609334598894E-3</v>
      </c>
      <c r="I133" s="105">
        <f t="shared" si="14"/>
        <v>1.6761219875176955E-3</v>
      </c>
    </row>
    <row r="134" spans="1:9" s="100" customFormat="1" x14ac:dyDescent="0.45">
      <c r="A134" s="111">
        <v>62</v>
      </c>
      <c r="B134" s="102" t="str">
        <f t="shared" si="15"/>
        <v>Men styling ATV Distribution104_200-250</v>
      </c>
      <c r="C134" s="101" t="s">
        <v>259</v>
      </c>
      <c r="D134" s="101" t="s">
        <v>213</v>
      </c>
      <c r="E134" s="103">
        <v>230</v>
      </c>
      <c r="F134" s="103">
        <v>152</v>
      </c>
      <c r="G134" s="112">
        <f t="shared" si="10"/>
        <v>9.3010192766430889E-4</v>
      </c>
      <c r="H134" s="105">
        <f t="shared" si="14"/>
        <v>1.2546503889416206E-3</v>
      </c>
      <c r="I134" s="105">
        <f t="shared" si="14"/>
        <v>3.2454846127731173E-4</v>
      </c>
    </row>
    <row r="135" spans="1:9" s="100" customFormat="1" x14ac:dyDescent="0.45">
      <c r="A135" s="111">
        <v>63</v>
      </c>
      <c r="B135" s="102" t="str">
        <f t="shared" si="15"/>
        <v>Men styling ATV Distribution105_250-300</v>
      </c>
      <c r="C135" s="101" t="s">
        <v>259</v>
      </c>
      <c r="D135" s="101" t="s">
        <v>214</v>
      </c>
      <c r="E135" s="103">
        <v>105</v>
      </c>
      <c r="F135" s="103">
        <v>89</v>
      </c>
      <c r="G135" s="112">
        <f t="shared" si="10"/>
        <v>3.8274351273345807E-4</v>
      </c>
      <c r="H135" s="105">
        <f t="shared" si="14"/>
        <v>5.7277517756030509E-4</v>
      </c>
      <c r="I135" s="105">
        <f t="shared" si="14"/>
        <v>1.9003166482684699E-4</v>
      </c>
    </row>
    <row r="136" spans="1:9" s="100" customFormat="1" x14ac:dyDescent="0.45">
      <c r="A136" s="111">
        <v>64</v>
      </c>
      <c r="B136" s="102" t="str">
        <f t="shared" si="15"/>
        <v>Men styling ATV Distribution106_300-350</v>
      </c>
      <c r="C136" s="101" t="s">
        <v>259</v>
      </c>
      <c r="D136" s="101" t="s">
        <v>215</v>
      </c>
      <c r="E136" s="103">
        <v>44</v>
      </c>
      <c r="F136" s="103">
        <v>17</v>
      </c>
      <c r="G136" s="112">
        <f t="shared" si="10"/>
        <v>2.0372189123705006E-4</v>
      </c>
      <c r="H136" s="105">
        <f t="shared" si="14"/>
        <v>2.4002007440622307E-4</v>
      </c>
      <c r="I136" s="105">
        <f t="shared" si="14"/>
        <v>3.6298183169173023E-5</v>
      </c>
    </row>
    <row r="137" spans="1:9" s="100" customFormat="1" x14ac:dyDescent="0.45">
      <c r="A137" s="111">
        <v>65</v>
      </c>
      <c r="B137" s="102" t="str">
        <f t="shared" si="15"/>
        <v>Men styling ATV Distribution107_350-400</v>
      </c>
      <c r="C137" s="101" t="s">
        <v>259</v>
      </c>
      <c r="D137" s="101" t="s">
        <v>216</v>
      </c>
      <c r="E137" s="103">
        <v>7</v>
      </c>
      <c r="F137" s="103">
        <v>8</v>
      </c>
      <c r="G137" s="112">
        <f t="shared" si="10"/>
        <v>2.1103513875389894E-5</v>
      </c>
      <c r="H137" s="105">
        <f t="shared" si="14"/>
        <v>3.8185011837353669E-5</v>
      </c>
      <c r="I137" s="105">
        <f t="shared" si="14"/>
        <v>1.7081497961963776E-5</v>
      </c>
    </row>
    <row r="138" spans="1:9" x14ac:dyDescent="0.45">
      <c r="A138" s="102">
        <v>66</v>
      </c>
      <c r="B138" s="102" t="str">
        <f t="shared" si="15"/>
        <v>Men styling ATV Distribution108_400-450</v>
      </c>
      <c r="C138" s="101" t="s">
        <v>259</v>
      </c>
      <c r="D138" s="101" t="s">
        <v>217</v>
      </c>
      <c r="E138" s="103">
        <v>5</v>
      </c>
      <c r="F138" s="103">
        <v>9</v>
      </c>
      <c r="G138" s="112">
        <f t="shared" si="10"/>
        <v>8.0583232480433732E-6</v>
      </c>
      <c r="H138" s="105">
        <f t="shared" si="14"/>
        <v>2.727500845525262E-5</v>
      </c>
      <c r="I138" s="105">
        <f t="shared" si="14"/>
        <v>1.9216685207209247E-5</v>
      </c>
    </row>
    <row r="139" spans="1:9" x14ac:dyDescent="0.45">
      <c r="A139" s="102">
        <v>67</v>
      </c>
      <c r="B139" s="102" t="str">
        <f t="shared" si="15"/>
        <v>Men styling ATV Distribution109_450-500</v>
      </c>
      <c r="C139" s="101" t="s">
        <v>259</v>
      </c>
      <c r="D139" s="101" t="s">
        <v>218</v>
      </c>
      <c r="E139" s="103">
        <v>4</v>
      </c>
      <c r="F139" s="103">
        <v>3</v>
      </c>
      <c r="G139" s="112">
        <f t="shared" si="10"/>
        <v>1.5414445028465683E-5</v>
      </c>
      <c r="H139" s="105">
        <f t="shared" si="14"/>
        <v>2.1820006764202098E-5</v>
      </c>
      <c r="I139" s="105">
        <f t="shared" si="14"/>
        <v>6.4055617357364154E-6</v>
      </c>
    </row>
    <row r="140" spans="1:9" x14ac:dyDescent="0.45">
      <c r="A140" s="102">
        <v>68</v>
      </c>
      <c r="B140" s="102" t="str">
        <f t="shared" si="15"/>
        <v>Men styling ATV Distribution110_500-550</v>
      </c>
      <c r="C140" s="101" t="s">
        <v>259</v>
      </c>
      <c r="D140" s="101" t="s">
        <v>219</v>
      </c>
      <c r="E140" s="103">
        <v>0</v>
      </c>
      <c r="F140" s="103">
        <v>1</v>
      </c>
      <c r="G140" s="112">
        <f t="shared" si="10"/>
        <v>-2.135187245245472E-6</v>
      </c>
      <c r="H140" s="105">
        <f t="shared" si="14"/>
        <v>0</v>
      </c>
      <c r="I140" s="105">
        <f t="shared" si="14"/>
        <v>2.135187245245472E-6</v>
      </c>
    </row>
    <row r="141" spans="1:9" x14ac:dyDescent="0.45">
      <c r="A141" s="102">
        <v>69</v>
      </c>
      <c r="B141" s="102" t="str">
        <f t="shared" si="15"/>
        <v>Men styling ATV Distribution111_550-600</v>
      </c>
      <c r="C141" s="101" t="s">
        <v>259</v>
      </c>
      <c r="D141" s="101" t="s">
        <v>220</v>
      </c>
      <c r="E141" s="103">
        <v>0</v>
      </c>
      <c r="F141" s="103">
        <v>2</v>
      </c>
      <c r="G141" s="112">
        <f t="shared" si="10"/>
        <v>-4.2703744904909439E-6</v>
      </c>
      <c r="H141" s="105">
        <f t="shared" si="14"/>
        <v>0</v>
      </c>
      <c r="I141" s="105">
        <f t="shared" si="14"/>
        <v>4.2703744904909439E-6</v>
      </c>
    </row>
    <row r="142" spans="1:9" x14ac:dyDescent="0.45">
      <c r="A142" s="102">
        <v>70</v>
      </c>
      <c r="B142" s="102" t="str">
        <f t="shared" si="15"/>
        <v>Men styling ATV Distribution112_600-650</v>
      </c>
      <c r="C142" s="101" t="s">
        <v>259</v>
      </c>
      <c r="D142" s="101" t="s">
        <v>221</v>
      </c>
      <c r="E142" s="103">
        <v>1</v>
      </c>
      <c r="F142" s="103">
        <v>0</v>
      </c>
      <c r="G142" s="112">
        <f t="shared" si="10"/>
        <v>5.4550016910505244E-6</v>
      </c>
      <c r="H142" s="105">
        <f t="shared" si="14"/>
        <v>5.4550016910505244E-6</v>
      </c>
      <c r="I142" s="105">
        <f t="shared" si="14"/>
        <v>0</v>
      </c>
    </row>
    <row r="143" spans="1:9" x14ac:dyDescent="0.45">
      <c r="A143" s="102">
        <v>71</v>
      </c>
      <c r="B143" s="102" t="str">
        <f t="shared" si="15"/>
        <v>Men styling ATV Distribution113_650-700</v>
      </c>
      <c r="C143" s="101" t="s">
        <v>259</v>
      </c>
      <c r="D143" s="101" t="s">
        <v>222</v>
      </c>
      <c r="E143" s="103">
        <v>0</v>
      </c>
      <c r="F143" s="103">
        <v>1</v>
      </c>
      <c r="G143" s="112">
        <f t="shared" si="10"/>
        <v>-2.135187245245472E-6</v>
      </c>
      <c r="H143" s="105">
        <f t="shared" si="14"/>
        <v>0</v>
      </c>
      <c r="I143" s="105">
        <f t="shared" si="14"/>
        <v>2.135187245245472E-6</v>
      </c>
    </row>
    <row r="144" spans="1:9" x14ac:dyDescent="0.45">
      <c r="A144" s="102">
        <v>72</v>
      </c>
      <c r="B144" s="102" t="str">
        <f t="shared" si="15"/>
        <v>Men styling ATV Distribution114_&gt;700</v>
      </c>
      <c r="C144" s="101" t="s">
        <v>259</v>
      </c>
      <c r="D144" s="101" t="s">
        <v>223</v>
      </c>
      <c r="E144" s="103">
        <v>1</v>
      </c>
      <c r="F144" s="103">
        <v>2</v>
      </c>
      <c r="G144" s="112">
        <f t="shared" si="10"/>
        <v>1.1846272005595805E-6</v>
      </c>
      <c r="H144" s="105">
        <f t="shared" si="14"/>
        <v>5.4550016910505244E-6</v>
      </c>
      <c r="I144" s="105">
        <f t="shared" si="14"/>
        <v>4.2703744904909439E-6</v>
      </c>
    </row>
    <row r="145" spans="1:9" s="100" customFormat="1" x14ac:dyDescent="0.45">
      <c r="A145" s="111">
        <v>110</v>
      </c>
      <c r="B145" s="102" t="str">
        <f t="shared" si="15"/>
        <v>Men styling IPT Distribution152_Men styling Transaction</v>
      </c>
      <c r="C145" s="101" t="s">
        <v>298</v>
      </c>
      <c r="D145" s="101" t="s">
        <v>299</v>
      </c>
      <c r="E145" s="103">
        <v>183318</v>
      </c>
      <c r="F145" s="103">
        <v>468330</v>
      </c>
      <c r="G145" s="112">
        <f t="shared" si="10"/>
        <v>0</v>
      </c>
      <c r="H145" s="114">
        <f>E145/E$145</f>
        <v>1</v>
      </c>
      <c r="I145" s="114">
        <f>F145/F$145</f>
        <v>1</v>
      </c>
    </row>
    <row r="146" spans="1:9" s="100" customFormat="1" x14ac:dyDescent="0.45">
      <c r="A146" s="111">
        <v>111</v>
      </c>
      <c r="B146" s="102" t="str">
        <f t="shared" si="15"/>
        <v>Men styling IPT Distribution153_1_ITEM_TRANS</v>
      </c>
      <c r="C146" s="101" t="s">
        <v>298</v>
      </c>
      <c r="D146" s="101" t="s">
        <v>300</v>
      </c>
      <c r="E146" s="103">
        <v>128365</v>
      </c>
      <c r="F146" s="103">
        <v>375748</v>
      </c>
      <c r="G146" s="112">
        <f t="shared" si="10"/>
        <v>-0.10208331514970315</v>
      </c>
      <c r="H146" s="114">
        <f>E146/E$145</f>
        <v>0.70023129207170054</v>
      </c>
      <c r="I146" s="114">
        <f>F146/F$145</f>
        <v>0.80231460722140369</v>
      </c>
    </row>
    <row r="147" spans="1:9" s="100" customFormat="1" x14ac:dyDescent="0.45">
      <c r="A147" s="111">
        <v>112</v>
      </c>
      <c r="B147" s="102" t="str">
        <f t="shared" si="15"/>
        <v>Men styling IPT Distribution154_2_ITEM_TRANS</v>
      </c>
      <c r="C147" s="101" t="s">
        <v>298</v>
      </c>
      <c r="D147" s="101" t="s">
        <v>301</v>
      </c>
      <c r="E147" s="103">
        <v>48727</v>
      </c>
      <c r="F147" s="103">
        <v>83765</v>
      </c>
      <c r="G147" s="112">
        <f t="shared" si="10"/>
        <v>8.6946943137012733E-2</v>
      </c>
      <c r="H147" s="114">
        <f t="shared" ref="H147:I151" si="16">E147/E$145</f>
        <v>0.26580586739981887</v>
      </c>
      <c r="I147" s="114">
        <f t="shared" si="16"/>
        <v>0.17885892426280614</v>
      </c>
    </row>
    <row r="148" spans="1:9" s="100" customFormat="1" x14ac:dyDescent="0.45">
      <c r="A148" s="111">
        <v>113</v>
      </c>
      <c r="B148" s="102" t="str">
        <f t="shared" si="15"/>
        <v>Men styling IPT Distribution155_3_ITEM_TRANS</v>
      </c>
      <c r="C148" s="101" t="s">
        <v>298</v>
      </c>
      <c r="D148" s="101" t="s">
        <v>302</v>
      </c>
      <c r="E148" s="103">
        <v>5328</v>
      </c>
      <c r="F148" s="103">
        <v>7466</v>
      </c>
      <c r="G148" s="112">
        <f t="shared" si="10"/>
        <v>1.3122498534824844E-2</v>
      </c>
      <c r="H148" s="114">
        <f t="shared" si="16"/>
        <v>2.9064249009917192E-2</v>
      </c>
      <c r="I148" s="114">
        <f t="shared" si="16"/>
        <v>1.5941750475092348E-2</v>
      </c>
    </row>
    <row r="149" spans="1:9" s="100" customFormat="1" x14ac:dyDescent="0.45">
      <c r="A149" s="111">
        <v>114</v>
      </c>
      <c r="B149" s="102" t="str">
        <f t="shared" si="15"/>
        <v>Men styling IPT Distribution156_4_ITEM_TRANS</v>
      </c>
      <c r="C149" s="101" t="s">
        <v>298</v>
      </c>
      <c r="D149" s="101" t="s">
        <v>303</v>
      </c>
      <c r="E149" s="103">
        <v>567</v>
      </c>
      <c r="F149" s="103">
        <v>908</v>
      </c>
      <c r="G149" s="112">
        <f t="shared" si="10"/>
        <v>1.1541821239229077E-3</v>
      </c>
      <c r="H149" s="114">
        <f t="shared" si="16"/>
        <v>3.0929859588256473E-3</v>
      </c>
      <c r="I149" s="114">
        <f t="shared" si="16"/>
        <v>1.9388038349027396E-3</v>
      </c>
    </row>
    <row r="150" spans="1:9" s="100" customFormat="1" x14ac:dyDescent="0.45">
      <c r="A150" s="111">
        <v>115</v>
      </c>
      <c r="B150" s="102" t="str">
        <f t="shared" si="15"/>
        <v>Men styling IPT Distribution157_5_ITEM_TRANS</v>
      </c>
      <c r="C150" s="101" t="s">
        <v>298</v>
      </c>
      <c r="D150" s="101" t="s">
        <v>304</v>
      </c>
      <c r="E150" s="103">
        <v>170</v>
      </c>
      <c r="F150" s="103">
        <v>192</v>
      </c>
      <c r="G150" s="112">
        <f t="shared" si="10"/>
        <v>5.1738295675025654E-4</v>
      </c>
      <c r="H150" s="114">
        <f t="shared" si="16"/>
        <v>9.2735028747858907E-4</v>
      </c>
      <c r="I150" s="114">
        <f t="shared" si="16"/>
        <v>4.0996733072833259E-4</v>
      </c>
    </row>
    <row r="151" spans="1:9" s="100" customFormat="1" x14ac:dyDescent="0.45">
      <c r="A151" s="111">
        <v>116</v>
      </c>
      <c r="B151" s="102" t="str">
        <f t="shared" si="15"/>
        <v>Men styling IPT Distribution158_6_ITEM_TRANS</v>
      </c>
      <c r="C151" s="101" t="s">
        <v>298</v>
      </c>
      <c r="D151" s="101" t="s">
        <v>305</v>
      </c>
      <c r="E151" s="103">
        <v>161</v>
      </c>
      <c r="F151" s="103">
        <v>251</v>
      </c>
      <c r="G151" s="112">
        <f t="shared" si="10"/>
        <v>3.4230839719240791E-4</v>
      </c>
      <c r="H151" s="114">
        <f t="shared" si="16"/>
        <v>8.7825527225913439E-4</v>
      </c>
      <c r="I151" s="114">
        <f t="shared" si="16"/>
        <v>5.3594687506672647E-4</v>
      </c>
    </row>
  </sheetData>
  <autoFilter ref="A2:I2" xr:uid="{47BE0C2F-F424-4FA6-A122-0238A6D04E15}"/>
  <phoneticPr fontId="13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170"/>
  <sheetViews>
    <sheetView showGridLines="0" zoomScaleNormal="100" workbookViewId="0">
      <selection activeCell="C3" sqref="C3"/>
    </sheetView>
  </sheetViews>
  <sheetFormatPr defaultColWidth="9" defaultRowHeight="12.75" x14ac:dyDescent="0.3"/>
  <cols>
    <col min="1" max="1" width="9" style="108"/>
    <col min="2" max="2" width="22.46484375" style="1" customWidth="1" collapsed="1"/>
    <col min="3" max="3" width="50.46484375" style="1" customWidth="1" collapsed="1"/>
    <col min="4" max="4" width="46.46484375" style="1" hidden="1" customWidth="1"/>
    <col min="5" max="8" width="12.3984375" style="1" customWidth="1"/>
    <col min="9" max="10" width="16.73046875" style="118" customWidth="1"/>
    <col min="11" max="11" width="9" style="118"/>
    <col min="12" max="39" width="9" style="1"/>
    <col min="40" max="40" width="9" style="1" collapsed="1"/>
    <col min="41" max="50" width="9" style="1"/>
    <col min="51" max="51" width="9" style="1" collapsed="1"/>
    <col min="52" max="67" width="9" style="1"/>
    <col min="68" max="68" width="9" style="1" collapsed="1"/>
    <col min="69" max="70" width="9" style="1"/>
    <col min="71" max="16384" width="9" style="1" collapsed="1"/>
  </cols>
  <sheetData>
    <row r="1" spans="2:11" ht="50.25" customHeight="1" x14ac:dyDescent="0.3">
      <c r="B1" s="132" t="s">
        <v>0</v>
      </c>
      <c r="C1" s="132"/>
      <c r="D1" s="132"/>
      <c r="E1" s="132"/>
      <c r="F1" s="132"/>
      <c r="G1" s="132"/>
      <c r="H1" s="132"/>
    </row>
    <row r="2" spans="2:11" x14ac:dyDescent="0.3">
      <c r="B2" s="2" t="s">
        <v>1</v>
      </c>
      <c r="C2" s="48" t="str">
        <f>'Men Store'!C2</f>
        <v>2020.09.10</v>
      </c>
      <c r="D2" s="3"/>
    </row>
    <row r="3" spans="2:11" ht="13.5" thickBot="1" x14ac:dyDescent="0.35">
      <c r="B3" s="2" t="s">
        <v>2</v>
      </c>
      <c r="C3" s="4" t="str">
        <f>'Men Store'!C3</f>
        <v>Rolling 12 months：2019.09.01-2020.08.31  YTD:2020.01.01-2020.08.31</v>
      </c>
      <c r="D3" s="4"/>
      <c r="I3" s="119"/>
      <c r="J3" s="119"/>
      <c r="K3" s="119"/>
    </row>
    <row r="4" spans="2:11" ht="14.75" customHeight="1" x14ac:dyDescent="0.3">
      <c r="B4" s="122" t="s">
        <v>3</v>
      </c>
      <c r="C4" s="123"/>
      <c r="D4" s="5"/>
      <c r="E4" s="126" t="s">
        <v>108</v>
      </c>
      <c r="F4" s="127"/>
      <c r="G4" s="126" t="s">
        <v>109</v>
      </c>
      <c r="H4" s="127"/>
    </row>
    <row r="5" spans="2:11" ht="14.75" customHeight="1" thickBot="1" x14ac:dyDescent="0.35">
      <c r="B5" s="124"/>
      <c r="C5" s="125"/>
      <c r="D5" s="6"/>
      <c r="E5" s="42" t="s">
        <v>4</v>
      </c>
      <c r="F5" s="7" t="s">
        <v>5</v>
      </c>
      <c r="G5" s="42" t="s">
        <v>4</v>
      </c>
      <c r="H5" s="7" t="s">
        <v>5</v>
      </c>
    </row>
    <row r="6" spans="2:11" x14ac:dyDescent="0.3">
      <c r="B6" s="133" t="s">
        <v>6</v>
      </c>
      <c r="C6" s="8" t="s">
        <v>7</v>
      </c>
      <c r="D6" s="8" t="s">
        <v>8</v>
      </c>
      <c r="E6" s="56">
        <f>VLOOKUP(C6,'Hair R12 temp'!A:G,5,0)</f>
        <v>376.80266399999999</v>
      </c>
      <c r="F6" s="57">
        <f>VLOOKUP(C6,'Hair R12 temp'!A:G,7,0)</f>
        <v>0.52428505084267818</v>
      </c>
      <c r="G6" s="56">
        <f>VLOOKUP(C6,'Hair YTD temp'!A:G,5,0)</f>
        <v>241.540738</v>
      </c>
      <c r="H6" s="57">
        <f>VLOOKUP(C6,'Hair YTD temp'!A:G,7,0)</f>
        <v>0.52669694890793495</v>
      </c>
      <c r="K6" s="121"/>
    </row>
    <row r="7" spans="2:11" ht="15" hidden="1" customHeight="1" x14ac:dyDescent="0.3">
      <c r="B7" s="134"/>
      <c r="C7" s="9" t="s">
        <v>9</v>
      </c>
      <c r="D7" s="9" t="s">
        <v>10</v>
      </c>
      <c r="E7" s="58">
        <f>VLOOKUP(C7,'Hair R12 temp'!A:G,5,0)</f>
        <v>376.80266399999999</v>
      </c>
      <c r="F7" s="59">
        <f>VLOOKUP(C7,'Hair R12 temp'!A:G,7,0)</f>
        <v>0.52428505084267818</v>
      </c>
      <c r="G7" s="58">
        <f>VLOOKUP(C7,'Hair YTD temp'!A:G,5,0)</f>
        <v>241.540738</v>
      </c>
      <c r="H7" s="59">
        <f>VLOOKUP(C7,'Hair YTD temp'!A:G,7,0)</f>
        <v>0.52669694890793495</v>
      </c>
    </row>
    <row r="8" spans="2:11" ht="15" hidden="1" customHeight="1" x14ac:dyDescent="0.3">
      <c r="B8" s="134"/>
      <c r="C8" s="9" t="s">
        <v>11</v>
      </c>
      <c r="D8" s="9"/>
      <c r="E8" s="60">
        <f>VLOOKUP(C8,'Hair R12 temp'!A:G,5,0)</f>
        <v>1</v>
      </c>
      <c r="F8" s="59">
        <f>VLOOKUP(C8,'Hair R12 temp'!A:G,7,0)</f>
        <v>0</v>
      </c>
      <c r="G8" s="60">
        <f>VLOOKUP(C8,'Hair YTD temp'!A:G,5,0)</f>
        <v>1</v>
      </c>
      <c r="H8" s="59">
        <f>VLOOKUP(C8,'Hair YTD temp'!A:G,7,0)</f>
        <v>0</v>
      </c>
    </row>
    <row r="9" spans="2:11" ht="15" customHeight="1" x14ac:dyDescent="0.3">
      <c r="B9" s="134"/>
      <c r="C9" s="9" t="s">
        <v>318</v>
      </c>
      <c r="D9" s="9"/>
      <c r="E9" s="58">
        <f>VLOOKUP(C9,'Hair R12 temp'!A:G,5,0)</f>
        <v>116.75357</v>
      </c>
      <c r="F9" s="59">
        <f>VLOOKUP(C9,'Hair R12 temp'!A:G,7,0)</f>
        <v>1.1674210360724318</v>
      </c>
      <c r="G9" s="58">
        <f>VLOOKUP(C9,'Hair YTD temp'!A:G,5,0)</f>
        <v>75.089059000000006</v>
      </c>
      <c r="H9" s="59">
        <f>VLOOKUP(C9,'Hair YTD temp'!A:G,7,0)</f>
        <v>1.1166865944208531</v>
      </c>
    </row>
    <row r="10" spans="2:11" ht="15" customHeight="1" x14ac:dyDescent="0.3">
      <c r="B10" s="134"/>
      <c r="C10" s="9" t="s">
        <v>319</v>
      </c>
      <c r="D10" s="9"/>
      <c r="E10" s="60">
        <f>VLOOKUP(C10,'Hair R12 temp'!A:G,5,0)</f>
        <v>0.30985299999999999</v>
      </c>
      <c r="F10" s="59">
        <f>VLOOKUP(C10,'Hair R12 temp'!A:G,7,0)</f>
        <v>9.1941999999999996E-2</v>
      </c>
      <c r="G10" s="60">
        <f>VLOOKUP(C10,'Hair YTD temp'!A:G,5,0)</f>
        <v>0.31087500000000001</v>
      </c>
      <c r="H10" s="59">
        <f>VLOOKUP(C10,'Hair YTD temp'!A:G,7,0)</f>
        <v>8.6651000000000006E-2</v>
      </c>
    </row>
    <row r="11" spans="2:11" ht="15" customHeight="1" x14ac:dyDescent="0.3">
      <c r="B11" s="134"/>
      <c r="C11" s="9" t="s">
        <v>324</v>
      </c>
      <c r="D11" s="9" t="s">
        <v>12</v>
      </c>
      <c r="E11" s="58">
        <f>VLOOKUP(C11,'Hair R12 temp'!A:G,5,0)</f>
        <v>2962.6370000000002</v>
      </c>
      <c r="F11" s="59">
        <f>VLOOKUP(C11,'Hair R12 temp'!A:G,7,0)</f>
        <v>0.26848183553785643</v>
      </c>
      <c r="G11" s="58">
        <f>VLOOKUP(C11,'Hair YTD temp'!A:G,5,0)</f>
        <v>1893.5740000000001</v>
      </c>
      <c r="H11" s="59">
        <f>VLOOKUP(C11,'Hair YTD temp'!A:G,7,0)</f>
        <v>0.20263343247447008</v>
      </c>
      <c r="K11" s="121"/>
    </row>
    <row r="12" spans="2:11" ht="15" customHeight="1" x14ac:dyDescent="0.3">
      <c r="B12" s="134"/>
      <c r="C12" s="9" t="s">
        <v>320</v>
      </c>
      <c r="D12" s="9"/>
      <c r="E12" s="58">
        <f>VLOOKUP(C12,'Hair R12 temp'!A:G,5,0)</f>
        <v>727.45500000000004</v>
      </c>
      <c r="F12" s="59">
        <f>VLOOKUP(C12,'Hair R12 temp'!A:G,7,0)</f>
        <v>0.78075636032498674</v>
      </c>
      <c r="G12" s="58">
        <f>VLOOKUP(C12,'Hair YTD temp'!A:G,5,0)</f>
        <v>482.56599999999997</v>
      </c>
      <c r="H12" s="59">
        <f>VLOOKUP(C12,'Hair YTD temp'!A:G,7,0)</f>
        <v>0.64969677079701094</v>
      </c>
    </row>
    <row r="13" spans="2:11" ht="15" customHeight="1" x14ac:dyDescent="0.3">
      <c r="B13" s="134"/>
      <c r="C13" s="9" t="s">
        <v>321</v>
      </c>
      <c r="D13" s="9"/>
      <c r="E13" s="81">
        <f>VLOOKUP(C13,'Hair R12 temp'!A:G,5,0)</f>
        <v>0.24554300000000001</v>
      </c>
      <c r="F13" s="59">
        <f>VLOOKUP(C13,'Hair R12 temp'!A:G,7,0)</f>
        <v>7.0636000000000004E-2</v>
      </c>
      <c r="G13" s="81">
        <f>VLOOKUP(C13,'Hair YTD temp'!A:G,5,0)</f>
        <v>0.25484400000000001</v>
      </c>
      <c r="H13" s="59">
        <f>VLOOKUP(C13,'Hair YTD temp'!A:G,7,0)</f>
        <v>6.9062000000000012E-2</v>
      </c>
    </row>
    <row r="14" spans="2:11" ht="15" customHeight="1" x14ac:dyDescent="0.3">
      <c r="B14" s="134"/>
      <c r="C14" s="9" t="s">
        <v>325</v>
      </c>
      <c r="D14" s="9" t="s">
        <v>13</v>
      </c>
      <c r="E14" s="58">
        <f>VLOOKUP(C14,'Hair R12 temp'!A:G,5,0)</f>
        <v>127.18489099999999</v>
      </c>
      <c r="F14" s="59">
        <f>VLOOKUP(C14,'Hair R12 temp'!A:G,7,0)</f>
        <v>0.20166091723602353</v>
      </c>
      <c r="G14" s="58">
        <f>VLOOKUP(C14,'Hair YTD temp'!A:G,5,0)</f>
        <v>127.558119</v>
      </c>
      <c r="H14" s="59">
        <f>VLOOKUP(C14,'Hair YTD temp'!A:G,7,0)</f>
        <v>0.26946158539758502</v>
      </c>
    </row>
    <row r="15" spans="2:11" ht="15" customHeight="1" x14ac:dyDescent="0.3">
      <c r="B15" s="134"/>
      <c r="C15" s="9" t="s">
        <v>326</v>
      </c>
      <c r="D15" s="9"/>
      <c r="E15" s="58">
        <f>VLOOKUP(C15,'Hair R12 temp'!A:G,5,0)</f>
        <v>105.21834200000001</v>
      </c>
      <c r="F15" s="59">
        <f>VLOOKUP(C15,'Hair R12 temp'!A:G,7,0)</f>
        <v>0.16777520490271769</v>
      </c>
      <c r="G15" s="58">
        <f>VLOOKUP(C15,'Hair YTD temp'!A:G,5,0)</f>
        <v>108.702686</v>
      </c>
      <c r="H15" s="59">
        <f>VLOOKUP(C15,'Hair YTD temp'!A:G,7,0)</f>
        <v>0.21226704081931258</v>
      </c>
    </row>
    <row r="16" spans="2:11" ht="15" customHeight="1" x14ac:dyDescent="0.3">
      <c r="B16" s="134"/>
      <c r="C16" s="9" t="s">
        <v>327</v>
      </c>
      <c r="D16" s="9"/>
      <c r="E16" s="82">
        <f>VLOOKUP(C16,'Hair R12 temp'!A:G,5,0)</f>
        <v>2.2716910000000001</v>
      </c>
      <c r="F16" s="59">
        <f>VLOOKUP(C16,'Hair R12 temp'!A:G,7,0)</f>
        <v>-0.10041445171673136</v>
      </c>
      <c r="G16" s="82">
        <f>VLOOKUP(C16,'Hair YTD temp'!A:G,5,0)</f>
        <v>2.3829699999999998</v>
      </c>
      <c r="H16" s="59">
        <f>VLOOKUP(C16,'Hair YTD temp'!A:G,7,0)</f>
        <v>9.3630246439346365E-2</v>
      </c>
    </row>
    <row r="17" spans="1:11" ht="15" customHeight="1" x14ac:dyDescent="0.3">
      <c r="B17" s="134"/>
      <c r="C17" s="9" t="s">
        <v>328</v>
      </c>
      <c r="D17" s="9" t="s">
        <v>14</v>
      </c>
      <c r="E17" s="82">
        <f>VLOOKUP(C17,'Hair R12 temp'!A:G,5,0)</f>
        <v>1.208771</v>
      </c>
      <c r="F17" s="59">
        <f>VLOOKUP(C17,'Hair R12 temp'!A:G,7,0)</f>
        <v>2.9017140765396743E-2</v>
      </c>
      <c r="G17" s="82">
        <f>VLOOKUP(C17,'Hair YTD temp'!A:G,5,0)</f>
        <v>1.173459</v>
      </c>
      <c r="H17" s="59">
        <f>VLOOKUP(C17,'Hair YTD temp'!A:G,7,0)</f>
        <v>4.7179610740770483E-2</v>
      </c>
    </row>
    <row r="18" spans="1:11" s="10" customFormat="1" ht="15" customHeight="1" x14ac:dyDescent="0.3">
      <c r="A18" s="108"/>
      <c r="B18" s="134"/>
      <c r="C18" s="9" t="s">
        <v>329</v>
      </c>
      <c r="D18" s="9" t="s">
        <v>15</v>
      </c>
      <c r="E18" s="83">
        <f>VLOOKUP(C18,'Hair R12 temp'!A:G,5,0)</f>
        <v>1656.098</v>
      </c>
      <c r="F18" s="59">
        <f>VLOOKUP(C18,'Hair R12 temp'!A:G,7,0)</f>
        <v>6.0024834860975984E-2</v>
      </c>
      <c r="G18" s="83">
        <f>VLOOKUP(C18,'Hair YTD temp'!A:G,5,0)</f>
        <v>986.39400000000001</v>
      </c>
      <c r="H18" s="59">
        <f>VLOOKUP(C18,'Hair YTD temp'!A:G,7,0)</f>
        <v>-3.0388996853463413E-2</v>
      </c>
      <c r="I18" s="120"/>
      <c r="J18" s="120"/>
      <c r="K18" s="120"/>
    </row>
    <row r="19" spans="1:11" ht="15" customHeight="1" x14ac:dyDescent="0.3">
      <c r="B19" s="134"/>
      <c r="C19" s="9" t="s">
        <v>16</v>
      </c>
      <c r="D19" s="9"/>
      <c r="E19" s="60">
        <f>VLOOKUP(C19,'Hair R12 temp'!A:G,5,0)</f>
        <v>0.55899500000000002</v>
      </c>
      <c r="F19" s="59">
        <f>VLOOKUP(C19,'Hair R12 temp'!A:G,7,0)</f>
        <v>-0.109927</v>
      </c>
      <c r="G19" s="60">
        <f>VLOOKUP(C19,'Hair YTD temp'!A:G,5,0)</f>
        <v>0.52091699999999996</v>
      </c>
      <c r="H19" s="59">
        <f>VLOOKUP(C19,'Hair YTD temp'!A:G,7,0)</f>
        <v>-0.12518899999999999</v>
      </c>
    </row>
    <row r="20" spans="1:11" ht="15" customHeight="1" x14ac:dyDescent="0.3">
      <c r="B20" s="134"/>
      <c r="C20" s="9" t="s">
        <v>330</v>
      </c>
      <c r="D20" s="9"/>
      <c r="E20" s="58">
        <f>VLOOKUP(C20,'Hair R12 temp'!A:G,5,0)</f>
        <v>117.67071900000001</v>
      </c>
      <c r="F20" s="59">
        <f>VLOOKUP(C20,'Hair R12 temp'!A:G,7,0)</f>
        <v>0.18279860280444304</v>
      </c>
      <c r="G20" s="58">
        <f>VLOOKUP(C20,'Hair YTD temp'!A:G,5,0)</f>
        <v>118.703554</v>
      </c>
      <c r="H20" s="59">
        <f>VLOOKUP(C20,'Hair YTD temp'!A:G,7,0)</f>
        <v>0.24839967735671453</v>
      </c>
    </row>
    <row r="21" spans="1:11" ht="15" customHeight="1" x14ac:dyDescent="0.3">
      <c r="B21" s="134"/>
      <c r="C21" s="9" t="s">
        <v>331</v>
      </c>
      <c r="D21" s="9"/>
      <c r="E21" s="58">
        <f>VLOOKUP(C21,'Hair R12 temp'!A:G,5,0)</f>
        <v>102.241608</v>
      </c>
      <c r="F21" s="59">
        <f>VLOOKUP(C21,'Hair R12 temp'!A:G,7,0)</f>
        <v>0.15817080446622334</v>
      </c>
      <c r="G21" s="58">
        <f>VLOOKUP(C21,'Hair YTD temp'!A:G,5,0)</f>
        <v>105.279768</v>
      </c>
      <c r="H21" s="59">
        <f>VLOOKUP(C21,'Hair YTD temp'!A:G,7,0)</f>
        <v>0.20597464615998184</v>
      </c>
    </row>
    <row r="22" spans="1:11" ht="15" customHeight="1" x14ac:dyDescent="0.3">
      <c r="B22" s="134"/>
      <c r="C22" s="9" t="s">
        <v>332</v>
      </c>
      <c r="D22" s="9"/>
      <c r="E22" s="84">
        <f>VLOOKUP(C22,'Hair R12 temp'!A:G,5,0)</f>
        <v>2.1215299999999999</v>
      </c>
      <c r="F22" s="59">
        <f>VLOOKUP(C22,'Hair R12 temp'!A:G,7,0)</f>
        <v>-0.12330717824196136</v>
      </c>
      <c r="G22" s="84">
        <f>VLOOKUP(C22,'Hair YTD temp'!A:G,5,0)</f>
        <v>2.2184020000000002</v>
      </c>
      <c r="H22" s="59">
        <f>VLOOKUP(C22,'Hair YTD temp'!A:G,7,0)</f>
        <v>6.9415533892593917E-2</v>
      </c>
    </row>
    <row r="23" spans="1:11" ht="15" customHeight="1" x14ac:dyDescent="0.3">
      <c r="B23" s="134"/>
      <c r="C23" s="9" t="s">
        <v>333</v>
      </c>
      <c r="D23" s="9"/>
      <c r="E23" s="84">
        <f>VLOOKUP(C23,'Hair R12 temp'!A:G,5,0)</f>
        <v>1.150908</v>
      </c>
      <c r="F23" s="59">
        <f>VLOOKUP(C23,'Hair R12 temp'!A:G,7,0)</f>
        <v>2.1263681901068754E-2</v>
      </c>
      <c r="G23" s="84">
        <f>VLOOKUP(C23,'Hair YTD temp'!A:G,5,0)</f>
        <v>1.1275059999999999</v>
      </c>
      <c r="H23" s="59">
        <f>VLOOKUP(C23,'Hair YTD temp'!A:G,7,0)</f>
        <v>3.5179385763168591E-2</v>
      </c>
    </row>
    <row r="24" spans="1:11" ht="15" customHeight="1" x14ac:dyDescent="0.3">
      <c r="B24" s="134"/>
      <c r="C24" s="9" t="s">
        <v>17</v>
      </c>
      <c r="D24" s="9" t="s">
        <v>18</v>
      </c>
      <c r="E24" s="60">
        <f>VLOOKUP(C24,'Hair R12 temp'!A:G,5,0)</f>
        <v>0.23580599999999999</v>
      </c>
      <c r="F24" s="59">
        <f>VLOOKUP(C24,'Hair R12 temp'!A:G,7,0)</f>
        <v>3.5594999999999988E-2</v>
      </c>
      <c r="G24" s="60">
        <f>VLOOKUP(C24,'Hair YTD temp'!A:G,5,0)</f>
        <v>0.20263300000000001</v>
      </c>
      <c r="H24" s="59">
        <f>VLOOKUP(C24,'Hair YTD temp'!A:G,7,0)</f>
        <v>4.1063000000000016E-2</v>
      </c>
    </row>
    <row r="25" spans="1:11" ht="15" customHeight="1" x14ac:dyDescent="0.3">
      <c r="B25" s="134"/>
      <c r="C25" s="9" t="s">
        <v>334</v>
      </c>
      <c r="D25" s="9"/>
      <c r="E25" s="58">
        <f>VLOOKUP(C25,'Hair R12 temp'!A:G,5,0)</f>
        <v>1306.539</v>
      </c>
      <c r="F25" s="59">
        <f>VLOOKUP(C25,'Hair R12 temp'!A:G,7,0)</f>
        <v>0.68965686699247475</v>
      </c>
      <c r="G25" s="58">
        <f>VLOOKUP(C25,'Hair YTD temp'!A:G,5,0)</f>
        <v>907.18</v>
      </c>
      <c r="H25" s="59">
        <f>VLOOKUP(C25,'Hair YTD temp'!A:G,7,0)</f>
        <v>0.62806390363486897</v>
      </c>
    </row>
    <row r="26" spans="1:11" ht="15" customHeight="1" x14ac:dyDescent="0.3">
      <c r="B26" s="134"/>
      <c r="C26" s="9" t="s">
        <v>335</v>
      </c>
      <c r="D26" s="9"/>
      <c r="E26" s="58">
        <f>VLOOKUP(C26,'Hair R12 temp'!A:G,5,0)</f>
        <v>139.24453800000001</v>
      </c>
      <c r="F26" s="59">
        <f>VLOOKUP(C26,'Hair R12 temp'!A:G,7,0)</f>
        <v>0.17325087321304888</v>
      </c>
      <c r="G26" s="58">
        <f>VLOOKUP(C26,'Hair YTD temp'!A:G,5,0)</f>
        <v>137.185855</v>
      </c>
      <c r="H26" s="59">
        <f>VLOOKUP(C26,'Hair YTD temp'!A:G,7,0)</f>
        <v>0.24334305579218074</v>
      </c>
    </row>
    <row r="27" spans="1:11" ht="15" customHeight="1" x14ac:dyDescent="0.3">
      <c r="B27" s="134"/>
      <c r="C27" s="9" t="s">
        <v>336</v>
      </c>
      <c r="D27" s="9"/>
      <c r="E27" s="58">
        <f>VLOOKUP(C27,'Hair R12 temp'!A:G,5,0)</f>
        <v>108.605358</v>
      </c>
      <c r="F27" s="59">
        <f>VLOOKUP(C27,'Hair R12 temp'!A:G,7,0)</f>
        <v>0.1632092246037844</v>
      </c>
      <c r="G27" s="58">
        <f>VLOOKUP(C27,'Hair YTD temp'!A:G,5,0)</f>
        <v>112.132693</v>
      </c>
      <c r="H27" s="59">
        <f>VLOOKUP(C27,'Hair YTD temp'!A:G,7,0)</f>
        <v>0.19709519065292769</v>
      </c>
    </row>
    <row r="28" spans="1:11" ht="15" customHeight="1" x14ac:dyDescent="0.3">
      <c r="B28" s="134"/>
      <c r="C28" s="9" t="s">
        <v>337</v>
      </c>
      <c r="D28" s="9"/>
      <c r="E28" s="84">
        <f>VLOOKUP(C28,'Hair R12 temp'!A:G,5,0)</f>
        <v>2.4425490000000001</v>
      </c>
      <c r="F28" s="59">
        <f>VLOOKUP(C28,'Hair R12 temp'!A:G,7,0)</f>
        <v>-0.10000386889244661</v>
      </c>
      <c r="G28" s="84">
        <f>VLOOKUP(C28,'Hair YTD temp'!A:G,5,0)</f>
        <v>2.547879</v>
      </c>
      <c r="H28" s="59">
        <f>VLOOKUP(C28,'Hair YTD temp'!A:G,7,0)</f>
        <v>8.1694758243750387E-2</v>
      </c>
    </row>
    <row r="29" spans="1:11" ht="15" customHeight="1" x14ac:dyDescent="0.3">
      <c r="B29" s="134"/>
      <c r="C29" s="9" t="s">
        <v>338</v>
      </c>
      <c r="D29" s="9"/>
      <c r="E29" s="84">
        <f>VLOOKUP(C29,'Hair R12 temp'!A:G,5,0)</f>
        <v>1.2821149999999999</v>
      </c>
      <c r="F29" s="59">
        <f>VLOOKUP(C29,'Hair R12 temp'!A:G,7,0)</f>
        <v>8.6331886077153364E-3</v>
      </c>
      <c r="G29" s="84">
        <f>VLOOKUP(C29,'Hair YTD temp'!A:G,5,0)</f>
        <v>1.2234240000000001</v>
      </c>
      <c r="H29" s="59">
        <f>VLOOKUP(C29,'Hair YTD temp'!A:G,7,0)</f>
        <v>3.8633452102312837E-2</v>
      </c>
    </row>
    <row r="30" spans="1:11" ht="15" customHeight="1" thickBot="1" x14ac:dyDescent="0.35">
      <c r="B30" s="135"/>
      <c r="C30" s="9" t="s">
        <v>19</v>
      </c>
      <c r="D30" s="9" t="s">
        <v>20</v>
      </c>
      <c r="E30" s="60">
        <f>VLOOKUP(C30,'Hair R12 temp'!A:G,5,0)</f>
        <v>0.16780900000000001</v>
      </c>
      <c r="F30" s="59">
        <f>VLOOKUP(C30,'Hair R12 temp'!A:G,7,0)</f>
        <v>-7.8699999999998216E-4</v>
      </c>
      <c r="G30" s="60">
        <f>VLOOKUP(C30,'Hair YTD temp'!A:G,5,0)</f>
        <v>0.108348</v>
      </c>
      <c r="H30" s="59">
        <f>VLOOKUP(C30,'Hair YTD temp'!A:G,7,0)</f>
        <v>-3.9460000000000051E-3</v>
      </c>
    </row>
    <row r="31" spans="1:11" ht="15.75" customHeight="1" thickBot="1" x14ac:dyDescent="0.35">
      <c r="B31" s="44"/>
      <c r="C31" s="12"/>
      <c r="D31" s="12"/>
      <c r="E31" s="68"/>
      <c r="F31" s="61"/>
      <c r="G31" s="61"/>
      <c r="H31" s="62"/>
    </row>
    <row r="32" spans="1:11" ht="15" customHeight="1" x14ac:dyDescent="0.3">
      <c r="B32" s="133" t="s">
        <v>21</v>
      </c>
      <c r="C32" s="14" t="s">
        <v>22</v>
      </c>
      <c r="D32" s="15"/>
      <c r="E32" s="86">
        <f>E33*18+E34*21+E35*27+E36*32+E37*37+E38*42+E39*47+E40*52+E41*57+E42*60</f>
        <v>31.495799999999996</v>
      </c>
      <c r="F32" s="57" t="s">
        <v>23</v>
      </c>
      <c r="G32" s="86">
        <f>G33*18+G34*21+G35*27+G36*32+G37*37+G38*42+G39*47+G40*52+G41*57+G42*60</f>
        <v>31.6158</v>
      </c>
      <c r="H32" s="57" t="s">
        <v>23</v>
      </c>
    </row>
    <row r="33" spans="1:8" ht="15" customHeight="1" x14ac:dyDescent="0.3">
      <c r="B33" s="134"/>
      <c r="C33" s="16" t="s">
        <v>24</v>
      </c>
      <c r="D33" s="17"/>
      <c r="E33" s="63">
        <f>'Data bank age'!B15</f>
        <v>9.9999999999988987E-5</v>
      </c>
      <c r="F33" s="59" t="s">
        <v>23</v>
      </c>
      <c r="G33" s="63">
        <f>'Data bank age'!E15</f>
        <v>0</v>
      </c>
      <c r="H33" s="59" t="s">
        <v>23</v>
      </c>
    </row>
    <row r="34" spans="1:8" ht="15" customHeight="1" x14ac:dyDescent="0.3">
      <c r="B34" s="134"/>
      <c r="C34" s="16" t="s">
        <v>25</v>
      </c>
      <c r="D34" s="17"/>
      <c r="E34" s="63">
        <f>'Data bank age'!B16</f>
        <v>0.25079999999999997</v>
      </c>
      <c r="F34" s="59" t="s">
        <v>23</v>
      </c>
      <c r="G34" s="63">
        <f>'Data bank age'!E16</f>
        <v>0.23760000000000001</v>
      </c>
      <c r="H34" s="59" t="s">
        <v>23</v>
      </c>
    </row>
    <row r="35" spans="1:8" ht="15" customHeight="1" x14ac:dyDescent="0.3">
      <c r="B35" s="134"/>
      <c r="C35" s="16" t="s">
        <v>26</v>
      </c>
      <c r="D35" s="17" t="s">
        <v>27</v>
      </c>
      <c r="E35" s="63">
        <f>'Data bank age'!B17</f>
        <v>0.24859999999999999</v>
      </c>
      <c r="F35" s="59" t="s">
        <v>23</v>
      </c>
      <c r="G35" s="63">
        <f>'Data bank age'!E17</f>
        <v>0.2455</v>
      </c>
      <c r="H35" s="59" t="s">
        <v>23</v>
      </c>
    </row>
    <row r="36" spans="1:8" ht="15" customHeight="1" x14ac:dyDescent="0.3">
      <c r="B36" s="134"/>
      <c r="C36" s="16" t="s">
        <v>28</v>
      </c>
      <c r="D36" s="17"/>
      <c r="E36" s="63">
        <f>'Data bank age'!B18</f>
        <v>0.19149999999999998</v>
      </c>
      <c r="F36" s="59" t="s">
        <v>23</v>
      </c>
      <c r="G36" s="63">
        <f>'Data bank age'!E18</f>
        <v>0.2</v>
      </c>
      <c r="H36" s="59" t="s">
        <v>23</v>
      </c>
    </row>
    <row r="37" spans="1:8" ht="15" customHeight="1" x14ac:dyDescent="0.3">
      <c r="B37" s="134"/>
      <c r="C37" s="16" t="s">
        <v>29</v>
      </c>
      <c r="D37" s="17"/>
      <c r="E37" s="63">
        <f>'Data bank age'!B19</f>
        <v>0.1032</v>
      </c>
      <c r="F37" s="59" t="s">
        <v>23</v>
      </c>
      <c r="G37" s="63">
        <f>'Data bank age'!E19</f>
        <v>0.11</v>
      </c>
      <c r="H37" s="59" t="s">
        <v>23</v>
      </c>
    </row>
    <row r="38" spans="1:8" ht="15" customHeight="1" x14ac:dyDescent="0.3">
      <c r="B38" s="134"/>
      <c r="C38" s="16" t="s">
        <v>30</v>
      </c>
      <c r="D38" s="17"/>
      <c r="E38" s="63">
        <f>'Data bank age'!B20</f>
        <v>6.6600000000000006E-2</v>
      </c>
      <c r="F38" s="59" t="s">
        <v>23</v>
      </c>
      <c r="G38" s="63">
        <f>'Data bank age'!E20</f>
        <v>6.8600000000000008E-2</v>
      </c>
      <c r="H38" s="59" t="s">
        <v>23</v>
      </c>
    </row>
    <row r="39" spans="1:8" ht="15" customHeight="1" x14ac:dyDescent="0.3">
      <c r="B39" s="134"/>
      <c r="C39" s="16" t="s">
        <v>31</v>
      </c>
      <c r="D39" s="17"/>
      <c r="E39" s="63">
        <f>'Data bank age'!B21</f>
        <v>6.0299999999999999E-2</v>
      </c>
      <c r="F39" s="59" t="s">
        <v>23</v>
      </c>
      <c r="G39" s="63">
        <f>'Data bank age'!E21</f>
        <v>5.9900000000000002E-2</v>
      </c>
      <c r="H39" s="59" t="s">
        <v>23</v>
      </c>
    </row>
    <row r="40" spans="1:8" ht="15" customHeight="1" x14ac:dyDescent="0.3">
      <c r="B40" s="134"/>
      <c r="C40" s="16" t="s">
        <v>32</v>
      </c>
      <c r="D40" s="17"/>
      <c r="E40" s="63">
        <f>'Data bank age'!B22</f>
        <v>3.8800000000000001E-2</v>
      </c>
      <c r="F40" s="59" t="s">
        <v>23</v>
      </c>
      <c r="G40" s="63">
        <f>'Data bank age'!E22</f>
        <v>3.7999999999999999E-2</v>
      </c>
      <c r="H40" s="59" t="s">
        <v>23</v>
      </c>
    </row>
    <row r="41" spans="1:8" ht="15" customHeight="1" x14ac:dyDescent="0.3">
      <c r="B41" s="134"/>
      <c r="C41" s="16" t="s">
        <v>33</v>
      </c>
      <c r="D41" s="17"/>
      <c r="E41" s="63">
        <f>'Data bank age'!B23</f>
        <v>2.0099999999999996E-2</v>
      </c>
      <c r="F41" s="59" t="s">
        <v>23</v>
      </c>
      <c r="G41" s="63">
        <f>'Data bank age'!E23</f>
        <v>1.9599999999999999E-2</v>
      </c>
      <c r="H41" s="59" t="s">
        <v>23</v>
      </c>
    </row>
    <row r="42" spans="1:8" ht="15" customHeight="1" x14ac:dyDescent="0.3">
      <c r="B42" s="134"/>
      <c r="C42" s="16" t="s">
        <v>34</v>
      </c>
      <c r="D42" s="17"/>
      <c r="E42" s="63">
        <f>'Data bank age'!B24</f>
        <v>1.29E-2</v>
      </c>
      <c r="F42" s="59" t="s">
        <v>23</v>
      </c>
      <c r="G42" s="63">
        <f>'Data bank age'!E24</f>
        <v>1.23E-2</v>
      </c>
      <c r="H42" s="59" t="s">
        <v>23</v>
      </c>
    </row>
    <row r="43" spans="1:8" ht="15" customHeight="1" thickBot="1" x14ac:dyDescent="0.35">
      <c r="B43" s="135"/>
      <c r="C43" s="18" t="s">
        <v>35</v>
      </c>
      <c r="D43" s="19"/>
      <c r="E43" s="64">
        <f>'Data bank age'!B25</f>
        <v>7.0999999999999995E-3</v>
      </c>
      <c r="F43" s="55" t="s">
        <v>23</v>
      </c>
      <c r="G43" s="64">
        <f>'Data bank age'!E25</f>
        <v>8.5000000000000006E-3</v>
      </c>
      <c r="H43" s="55" t="s">
        <v>23</v>
      </c>
    </row>
    <row r="44" spans="1:8" ht="13.15" thickBot="1" x14ac:dyDescent="0.35">
      <c r="B44" s="43"/>
      <c r="C44" s="13"/>
      <c r="D44" s="13"/>
      <c r="E44" s="61"/>
      <c r="F44" s="61"/>
      <c r="G44" s="61"/>
      <c r="H44" s="62"/>
    </row>
    <row r="45" spans="1:8" ht="12.75" customHeight="1" x14ac:dyDescent="0.3">
      <c r="A45" s="108">
        <v>1</v>
      </c>
      <c r="B45" s="136" t="s">
        <v>36</v>
      </c>
      <c r="C45" s="20" t="s">
        <v>107</v>
      </c>
      <c r="D45" s="38"/>
      <c r="E45" s="56">
        <f>VLOOKUP(A45,'Hair R12 temp'!A:I,8,0)</f>
        <v>2861372</v>
      </c>
      <c r="F45" s="57">
        <f>VLOOKUP(A45,'Hair R12 temp'!A:I,7,0)</f>
        <v>0.23788214263774354</v>
      </c>
      <c r="G45" s="56">
        <f>VLOOKUP(A45,'Hair YTD temp'!A:I,8,0)</f>
        <v>1801087</v>
      </c>
      <c r="H45" s="57">
        <f>VLOOKUP(A45,'Hair YTD temp'!A:I,7,0)</f>
        <v>0.15712199562743367</v>
      </c>
    </row>
    <row r="46" spans="1:8" ht="15" customHeight="1" x14ac:dyDescent="0.3">
      <c r="A46" s="108">
        <v>2</v>
      </c>
      <c r="B46" s="137"/>
      <c r="C46" s="22" t="s">
        <v>37</v>
      </c>
      <c r="D46" s="36"/>
      <c r="E46" s="60">
        <f>VLOOKUP(A46,'Hair R12 temp'!A:I,8,0)</f>
        <v>0.96669150323690878</v>
      </c>
      <c r="F46" s="59">
        <f>VLOOKUP(A46,'Hair R12 temp'!A:I,7,0)</f>
        <v>-5.7918041825830713E-3</v>
      </c>
      <c r="G46" s="60">
        <f>VLOOKUP(A46,'Hair YTD temp'!A:I,8,0)</f>
        <v>0.97063384500582151</v>
      </c>
      <c r="H46" s="59">
        <f>VLOOKUP(A46,'Hair YTD temp'!A:I,7,0)</f>
        <v>-7.2129327160624923E-3</v>
      </c>
    </row>
    <row r="47" spans="1:8" ht="15" customHeight="1" x14ac:dyDescent="0.3">
      <c r="A47" s="108">
        <v>3</v>
      </c>
      <c r="B47" s="137"/>
      <c r="C47" s="22" t="s">
        <v>38</v>
      </c>
      <c r="D47" s="36"/>
      <c r="E47" s="60">
        <f>VLOOKUP(A47,'Hair R12 temp'!A:I,8,0)</f>
        <v>3.314563782688864E-2</v>
      </c>
      <c r="F47" s="59">
        <f>VLOOKUP(A47,'Hair R12 temp'!A:I,7,0)</f>
        <v>5.9027926861016378E-3</v>
      </c>
      <c r="G47" s="60">
        <f>VLOOKUP(A47,'Hair YTD temp'!A:I,8,0)</f>
        <v>2.9252334840016058E-2</v>
      </c>
      <c r="H47" s="59">
        <f>VLOOKUP(A47,'Hair YTD temp'!A:I,7,0)</f>
        <v>7.2828554298178146E-3</v>
      </c>
    </row>
    <row r="48" spans="1:8" ht="15" customHeight="1" x14ac:dyDescent="0.3">
      <c r="A48" s="108">
        <v>4</v>
      </c>
      <c r="B48" s="137"/>
      <c r="C48" s="22" t="s">
        <v>39</v>
      </c>
      <c r="D48" s="36"/>
      <c r="E48" s="60">
        <f>VLOOKUP(A48,'Hair R12 temp'!A:I,8,0)</f>
        <v>1.5971359194120864E-4</v>
      </c>
      <c r="F48" s="59">
        <f>VLOOKUP(A48,'Hair R12 temp'!A:I,7,0)</f>
        <v>-1.102402822862431E-4</v>
      </c>
      <c r="G48" s="60">
        <f>VLOOKUP(A48,'Hair YTD temp'!A:I,8,0)</f>
        <v>1.1215449336983721E-4</v>
      </c>
      <c r="H48" s="59">
        <f>VLOOKUP(A48,'Hair YTD temp'!A:I,7,0)</f>
        <v>-6.8376086647290712E-5</v>
      </c>
    </row>
    <row r="49" spans="1:8" ht="15.75" customHeight="1" thickBot="1" x14ac:dyDescent="0.35">
      <c r="A49" s="108">
        <v>5</v>
      </c>
      <c r="B49" s="137"/>
      <c r="C49" s="24" t="s">
        <v>40</v>
      </c>
      <c r="D49" s="39"/>
      <c r="E49" s="65">
        <f>VLOOKUP(A49,'Hair R12 temp'!A:I,8,0)</f>
        <v>3.14534426142424E-6</v>
      </c>
      <c r="F49" s="66">
        <f>VLOOKUP(A49,'Hair R12 temp'!A:I,7,0)</f>
        <v>-7.482212322409286E-7</v>
      </c>
      <c r="G49" s="65">
        <f>VLOOKUP(A49,'Hair YTD temp'!A:I,8,0)</f>
        <v>1.6656607926213447E-6</v>
      </c>
      <c r="H49" s="66">
        <f>VLOOKUP(A49,'Hair YTD temp'!A:I,7,0)</f>
        <v>-1.5466271080392943E-6</v>
      </c>
    </row>
    <row r="50" spans="1:8" ht="15.75" customHeight="1" thickBot="1" x14ac:dyDescent="0.35">
      <c r="B50" s="137"/>
      <c r="C50" s="37"/>
      <c r="D50" s="36"/>
      <c r="E50" s="67"/>
      <c r="F50" s="59"/>
      <c r="G50" s="67"/>
      <c r="H50" s="59"/>
    </row>
    <row r="51" spans="1:8" ht="15" customHeight="1" x14ac:dyDescent="0.3">
      <c r="A51" s="108">
        <v>7</v>
      </c>
      <c r="B51" s="137"/>
      <c r="C51" s="20" t="s">
        <v>44</v>
      </c>
      <c r="D51" s="38"/>
      <c r="E51" s="50">
        <f>VLOOKUP(A51,'Hair R12 temp'!A:I,8,0)</f>
        <v>0.65289413609974511</v>
      </c>
      <c r="F51" s="57">
        <f>VLOOKUP(A51,'Hair R12 temp'!A:I,7,0)</f>
        <v>6.8737493908203051E-3</v>
      </c>
      <c r="G51" s="50">
        <f>VLOOKUP(A51,'Hair YTD temp'!A:I,8,0)</f>
        <v>0.61377712459198253</v>
      </c>
      <c r="H51" s="57">
        <f>VLOOKUP(A51,'Hair YTD temp'!A:I,7,0)</f>
        <v>-1.8625994411077484E-2</v>
      </c>
    </row>
    <row r="52" spans="1:8" ht="15" customHeight="1" x14ac:dyDescent="0.3">
      <c r="A52" s="108">
        <v>8</v>
      </c>
      <c r="B52" s="137"/>
      <c r="C52" s="22" t="s">
        <v>45</v>
      </c>
      <c r="D52" s="36"/>
      <c r="E52" s="60">
        <f>VLOOKUP(A52,'Hair R12 temp'!A:I,8,0)</f>
        <v>0.31020153968096426</v>
      </c>
      <c r="F52" s="59">
        <f>VLOOKUP(A52,'Hair R12 temp'!A:I,7,0)</f>
        <v>6.2416970502291447E-3</v>
      </c>
      <c r="G52" s="60">
        <f>VLOOKUP(A52,'Hair YTD temp'!A:I,8,0)</f>
        <v>0.35372472290344664</v>
      </c>
      <c r="H52" s="59">
        <f>VLOOKUP(A52,'Hair YTD temp'!A:I,7,0)</f>
        <v>3.0833895077580942E-2</v>
      </c>
    </row>
    <row r="53" spans="1:8" ht="15" customHeight="1" x14ac:dyDescent="0.3">
      <c r="A53" s="108">
        <v>9</v>
      </c>
      <c r="B53" s="137"/>
      <c r="C53" s="22" t="s">
        <v>42</v>
      </c>
      <c r="D53" s="36"/>
      <c r="E53" s="60">
        <f>VLOOKUP(A53,'Hair R12 temp'!A:I,8,0)</f>
        <v>1.5108136935707765E-3</v>
      </c>
      <c r="F53" s="59">
        <f>VLOOKUP(A53,'Hair R12 temp'!A:I,7,0)</f>
        <v>-2.6648189891910249E-3</v>
      </c>
      <c r="G53" s="60">
        <f>VLOOKUP(A53,'Hair YTD temp'!A:I,8,0)</f>
        <v>1.0965600218090521E-3</v>
      </c>
      <c r="H53" s="59">
        <f>VLOOKUP(A53,'Hair YTD temp'!A:I,7,0)</f>
        <v>-2.479358869206371E-3</v>
      </c>
    </row>
    <row r="54" spans="1:8" ht="15" customHeight="1" thickBot="1" x14ac:dyDescent="0.35">
      <c r="A54" s="108">
        <v>10</v>
      </c>
      <c r="B54" s="138"/>
      <c r="C54" s="24" t="s">
        <v>43</v>
      </c>
      <c r="D54" s="39"/>
      <c r="E54" s="65">
        <f>VLOOKUP(A54,'Hair R12 temp'!A:I,8,0)</f>
        <v>2.0850137626285572E-3</v>
      </c>
      <c r="F54" s="66">
        <f>VLOOKUP(A54,'Hair R12 temp'!A:I,7,0)</f>
        <v>-1.6242431634441577E-2</v>
      </c>
      <c r="G54" s="65">
        <f>VLOOKUP(A54,'Hair YTD temp'!A:I,8,0)</f>
        <v>2.0354374885832834E-3</v>
      </c>
      <c r="H54" s="66">
        <f>VLOOKUP(A54,'Hair YTD temp'!A:I,7,0)</f>
        <v>-1.6941474513359509E-2</v>
      </c>
    </row>
    <row r="55" spans="1:8" ht="14.25" customHeight="1" thickBot="1" x14ac:dyDescent="0.35">
      <c r="B55" s="45"/>
      <c r="C55" s="13"/>
      <c r="D55" s="13"/>
      <c r="E55" s="61"/>
      <c r="F55" s="62"/>
      <c r="G55" s="61"/>
      <c r="H55" s="62"/>
    </row>
    <row r="56" spans="1:8" x14ac:dyDescent="0.3">
      <c r="A56" s="108">
        <v>11</v>
      </c>
      <c r="B56" s="133" t="s">
        <v>46</v>
      </c>
      <c r="C56" s="14" t="s">
        <v>47</v>
      </c>
      <c r="D56" s="15"/>
      <c r="E56" s="50">
        <f>VLOOKUP(A56,'Hair R12 temp'!A:I,8,0)</f>
        <v>1</v>
      </c>
      <c r="F56" s="51">
        <f>VLOOKUP(A56,'Hair R12 temp'!A:I,7,0)</f>
        <v>0</v>
      </c>
      <c r="G56" s="50">
        <f>VLOOKUP(A56,'Hair YTD temp'!A:I,8,0)</f>
        <v>1</v>
      </c>
      <c r="H56" s="51">
        <f>VLOOKUP(A56,'Hair YTD temp'!A:I,7,0)</f>
        <v>0</v>
      </c>
    </row>
    <row r="57" spans="1:8" x14ac:dyDescent="0.3">
      <c r="A57" s="108">
        <v>12</v>
      </c>
      <c r="B57" s="134"/>
      <c r="C57" s="16" t="s">
        <v>48</v>
      </c>
      <c r="D57" s="17" t="s">
        <v>27</v>
      </c>
      <c r="E57" s="60">
        <f>VLOOKUP(A57,'Hair R12 temp'!A:I,8,0)</f>
        <v>2.0773903225653308E-2</v>
      </c>
      <c r="F57" s="59">
        <f>VLOOKUP(A57,'Hair R12 temp'!A:I,7,0)</f>
        <v>-3.2241844470039235E-2</v>
      </c>
      <c r="G57" s="60">
        <f>VLOOKUP(A57,'Hair YTD temp'!A:I,8,0)</f>
        <v>1.7233075911411332E-2</v>
      </c>
      <c r="H57" s="59">
        <f>VLOOKUP(A57,'Hair YTD temp'!A:I,7,0)</f>
        <v>-3.3408875493898857E-2</v>
      </c>
    </row>
    <row r="58" spans="1:8" x14ac:dyDescent="0.3">
      <c r="A58" s="108">
        <v>13</v>
      </c>
      <c r="B58" s="134"/>
      <c r="C58" s="16" t="s">
        <v>49</v>
      </c>
      <c r="D58" s="17"/>
      <c r="E58" s="60">
        <f>VLOOKUP(A58,'Hair R12 temp'!A:I,8,0)</f>
        <v>0.55085597506986395</v>
      </c>
      <c r="F58" s="59">
        <f>VLOOKUP(A58,'Hair R12 temp'!A:I,7,0)</f>
        <v>-0.11074043149719814</v>
      </c>
      <c r="G58" s="60">
        <f>VLOOKUP(A58,'Hair YTD temp'!A:I,8,0)</f>
        <v>0.50784193171762748</v>
      </c>
      <c r="H58" s="59">
        <f>VLOOKUP(A58,'Hair YTD temp'!A:I,7,0)</f>
        <v>-0.14527759163090348</v>
      </c>
    </row>
    <row r="59" spans="1:8" x14ac:dyDescent="0.3">
      <c r="A59" s="108">
        <v>14</v>
      </c>
      <c r="B59" s="134"/>
      <c r="C59" s="16" t="s">
        <v>50</v>
      </c>
      <c r="D59" s="17"/>
      <c r="E59" s="60">
        <f>VLOOKUP(A59,'Hair R12 temp'!A:I,8,0)</f>
        <v>0.29989832128185001</v>
      </c>
      <c r="F59" s="59">
        <f>VLOOKUP(A59,'Hair R12 temp'!A:I,7,0)</f>
        <v>6.7577982904865413E-2</v>
      </c>
      <c r="G59" s="60">
        <f>VLOOKUP(A59,'Hair YTD temp'!A:I,8,0)</f>
        <v>0.31359175145626872</v>
      </c>
      <c r="H59" s="59">
        <f>VLOOKUP(A59,'Hair YTD temp'!A:I,7,0)</f>
        <v>7.0033370493307601E-2</v>
      </c>
    </row>
    <row r="60" spans="1:8" x14ac:dyDescent="0.3">
      <c r="A60" s="108">
        <v>15</v>
      </c>
      <c r="B60" s="134"/>
      <c r="C60" s="16" t="s">
        <v>51</v>
      </c>
      <c r="D60" s="17"/>
      <c r="E60" s="60">
        <f>VLOOKUP(A60,'Hair R12 temp'!A:I,8,0)</f>
        <v>9.1722246471335173E-2</v>
      </c>
      <c r="F60" s="59">
        <f>VLOOKUP(A60,'Hair R12 temp'!A:I,7,0)</f>
        <v>5.5031569881393093E-2</v>
      </c>
      <c r="G60" s="60">
        <f>VLOOKUP(A60,'Hair YTD temp'!A:I,8,0)</f>
        <v>0.11852645678633381</v>
      </c>
      <c r="H60" s="59">
        <f>VLOOKUP(A60,'Hair YTD temp'!A:I,7,0)</f>
        <v>8.1627570650806447E-2</v>
      </c>
    </row>
    <row r="61" spans="1:8" x14ac:dyDescent="0.3">
      <c r="A61" s="108">
        <v>16</v>
      </c>
      <c r="B61" s="134"/>
      <c r="C61" s="16" t="s">
        <v>52</v>
      </c>
      <c r="D61" s="17"/>
      <c r="E61" s="60">
        <f>VLOOKUP(A61,'Hair R12 temp'!A:I,8,0)</f>
        <v>2.2970286412277181E-2</v>
      </c>
      <c r="F61" s="59">
        <f>VLOOKUP(A61,'Hair R12 temp'!A:I,7,0)</f>
        <v>1.3566794676145034E-2</v>
      </c>
      <c r="G61" s="60">
        <f>VLOOKUP(A61,'Hair YTD temp'!A:I,8,0)</f>
        <v>2.8466891772070426E-2</v>
      </c>
      <c r="H61" s="59">
        <f>VLOOKUP(A61,'Hair YTD temp'!A:I,7,0)</f>
        <v>1.9385144140704476E-2</v>
      </c>
    </row>
    <row r="62" spans="1:8" x14ac:dyDescent="0.3">
      <c r="A62" s="108">
        <v>17</v>
      </c>
      <c r="B62" s="134"/>
      <c r="C62" s="16" t="s">
        <v>53</v>
      </c>
      <c r="D62" s="17"/>
      <c r="E62" s="60">
        <f>VLOOKUP(A62,'Hair R12 temp'!A:I,8,0)</f>
        <v>7.0672433952816719E-3</v>
      </c>
      <c r="F62" s="59">
        <f>VLOOKUP(A62,'Hair R12 temp'!A:I,7,0)</f>
        <v>2.7967065637240236E-3</v>
      </c>
      <c r="G62" s="60">
        <f>VLOOKUP(A62,'Hair YTD temp'!A:I,8,0)</f>
        <v>7.6695469476193347E-3</v>
      </c>
      <c r="H62" s="59">
        <f>VLOOKUP(A62,'Hair YTD temp'!A:I,7,0)</f>
        <v>3.3528403408363923E-3</v>
      </c>
    </row>
    <row r="63" spans="1:8" x14ac:dyDescent="0.3">
      <c r="A63" s="108">
        <v>18</v>
      </c>
      <c r="B63" s="134"/>
      <c r="C63" s="16" t="s">
        <v>54</v>
      </c>
      <c r="D63" s="17"/>
      <c r="E63" s="60">
        <f>VLOOKUP(A63,'Hair R12 temp'!A:I,8,0)</f>
        <v>3.2958314518162679E-3</v>
      </c>
      <c r="F63" s="59">
        <f>VLOOKUP(A63,'Hair R12 temp'!A:I,7,0)</f>
        <v>1.9854371270083345E-3</v>
      </c>
      <c r="G63" s="60">
        <f>VLOOKUP(A63,'Hair YTD temp'!A:I,8,0)</f>
        <v>3.642584709335873E-3</v>
      </c>
      <c r="H63" s="59">
        <f>VLOOKUP(A63,'Hair YTD temp'!A:I,7,0)</f>
        <v>2.3610624354471867E-3</v>
      </c>
    </row>
    <row r="64" spans="1:8" x14ac:dyDescent="0.3">
      <c r="A64" s="108">
        <v>19</v>
      </c>
      <c r="B64" s="134"/>
      <c r="C64" s="16" t="s">
        <v>55</v>
      </c>
      <c r="D64" s="17"/>
      <c r="E64" s="60">
        <f>VLOOKUP(A64,'Hair R12 temp'!A:I,8,0)</f>
        <v>1.6803099343821795E-3</v>
      </c>
      <c r="F64" s="59">
        <f>VLOOKUP(A64,'Hair R12 temp'!A:I,7,0)</f>
        <v>1.088718838648306E-3</v>
      </c>
      <c r="G64" s="60">
        <f>VLOOKUP(A64,'Hair YTD temp'!A:I,8,0)</f>
        <v>1.3421707158333836E-3</v>
      </c>
      <c r="H64" s="59">
        <f>VLOOKUP(A64,'Hair YTD temp'!A:I,7,0)</f>
        <v>8.3375608528134845E-4</v>
      </c>
    </row>
    <row r="65" spans="1:8" x14ac:dyDescent="0.3">
      <c r="A65" s="108">
        <v>20</v>
      </c>
      <c r="B65" s="134"/>
      <c r="C65" s="16" t="s">
        <v>56</v>
      </c>
      <c r="D65" s="17"/>
      <c r="E65" s="60">
        <f>VLOOKUP(A65,'Hair R12 temp'!A:I,8,0)</f>
        <v>5.8588835671161924E-4</v>
      </c>
      <c r="F65" s="59">
        <f>VLOOKUP(A65,'Hair R12 temp'!A:I,7,0)</f>
        <v>3.2380949175003256E-4</v>
      </c>
      <c r="G65" s="60">
        <f>VLOOKUP(A65,'Hair YTD temp'!A:I,8,0)</f>
        <v>5.6126320678880927E-4</v>
      </c>
      <c r="H65" s="59">
        <f>VLOOKUP(A65,'Hair YTD temp'!A:I,7,0)</f>
        <v>3.770550073134342E-4</v>
      </c>
    </row>
    <row r="66" spans="1:8" x14ac:dyDescent="0.3">
      <c r="A66" s="108">
        <v>21</v>
      </c>
      <c r="B66" s="134"/>
      <c r="C66" s="16" t="s">
        <v>57</v>
      </c>
      <c r="D66" s="17"/>
      <c r="E66" s="60">
        <f>VLOOKUP(A66,'Hair R12 temp'!A:I,8,0)</f>
        <v>4.2419657475927056E-4</v>
      </c>
      <c r="F66" s="59">
        <f>VLOOKUP(A66,'Hair R12 temp'!A:I,7,0)</f>
        <v>2.9188137589827477E-4</v>
      </c>
      <c r="G66" s="60">
        <f>VLOOKUP(A66,'Hair YTD temp'!A:I,8,0)</f>
        <v>4.5144105566092679E-4</v>
      </c>
      <c r="H66" s="59">
        <f>VLOOKUP(A66,'Hair YTD temp'!A:I,7,0)</f>
        <v>3.4091613597570175E-4</v>
      </c>
    </row>
    <row r="67" spans="1:8" x14ac:dyDescent="0.3">
      <c r="A67" s="108">
        <v>22</v>
      </c>
      <c r="B67" s="134"/>
      <c r="C67" s="16" t="s">
        <v>58</v>
      </c>
      <c r="D67" s="17"/>
      <c r="E67" s="60">
        <f>VLOOKUP(A67,'Hair R12 temp'!A:I,8,0)</f>
        <v>2.3290318851167322E-4</v>
      </c>
      <c r="F67" s="59">
        <f>VLOOKUP(A67,'Hair R12 temp'!A:I,7,0)</f>
        <v>1.4469305593767603E-4</v>
      </c>
      <c r="G67" s="60">
        <f>VLOOKUP(A67,'Hair YTD temp'!A:I,8,0)</f>
        <v>2.3089657183853984E-4</v>
      </c>
      <c r="H67" s="59">
        <f>VLOOKUP(A67,'Hair YTD temp'!A:I,7,0)</f>
        <v>1.6514841448732906E-4</v>
      </c>
    </row>
    <row r="68" spans="1:8" x14ac:dyDescent="0.3">
      <c r="A68" s="108">
        <v>23</v>
      </c>
      <c r="B68" s="134"/>
      <c r="C68" s="16" t="s">
        <v>59</v>
      </c>
      <c r="D68" s="17"/>
      <c r="E68" s="60">
        <f>VLOOKUP(A68,'Hair R12 temp'!A:I,8,0)</f>
        <v>1.1924419843463366E-4</v>
      </c>
      <c r="F68" s="59">
        <f>VLOOKUP(A68,'Hair R12 temp'!A:I,7,0)</f>
        <v>5.8736421545032288E-5</v>
      </c>
      <c r="G68" s="60">
        <f>VLOOKUP(A68,'Hair YTD temp'!A:I,8,0)</f>
        <v>1.1612342209423641E-4</v>
      </c>
      <c r="H68" s="59">
        <f>VLOOKUP(A68,'Hair YTD temp'!A:I,7,0)</f>
        <v>7.1346659760222167E-5</v>
      </c>
    </row>
    <row r="69" spans="1:8" x14ac:dyDescent="0.3">
      <c r="A69" s="108">
        <v>24</v>
      </c>
      <c r="B69" s="134"/>
      <c r="C69" s="16" t="s">
        <v>60</v>
      </c>
      <c r="D69" s="17"/>
      <c r="E69" s="60">
        <f>VLOOKUP(A69,'Hair R12 temp'!A:I,8,0)</f>
        <v>7.2886969066602767E-5</v>
      </c>
      <c r="F69" s="59">
        <f>VLOOKUP(A69,'Hair R12 temp'!A:I,7,0)</f>
        <v>3.2791454260240411E-5</v>
      </c>
      <c r="G69" s="60">
        <f>VLOOKUP(A69,'Hair YTD temp'!A:I,8,0)</f>
        <v>7.0214162196515037E-5</v>
      </c>
      <c r="H69" s="59">
        <f>VLOOKUP(A69,'Hair YTD temp'!A:I,7,0)</f>
        <v>3.2805727841515799E-5</v>
      </c>
    </row>
    <row r="70" spans="1:8" x14ac:dyDescent="0.3">
      <c r="A70" s="108">
        <v>25</v>
      </c>
      <c r="B70" s="134"/>
      <c r="C70" s="16" t="s">
        <v>61</v>
      </c>
      <c r="D70" s="17"/>
      <c r="E70" s="60">
        <f>VLOOKUP(A70,'Hair R12 temp'!A:I,8,0)</f>
        <v>4.9149833546827922E-5</v>
      </c>
      <c r="F70" s="59">
        <f>VLOOKUP(A70,'Hair R12 temp'!A:I,7,0)</f>
        <v>2.2540991902605632E-5</v>
      </c>
      <c r="G70" s="60">
        <f>VLOOKUP(A70,'Hair YTD temp'!A:I,8,0)</f>
        <v>3.5557171881568513E-5</v>
      </c>
      <c r="H70" s="59">
        <f>VLOOKUP(A70,'Hair YTD temp'!A:I,7,0)</f>
        <v>1.4018982404447739E-5</v>
      </c>
    </row>
    <row r="71" spans="1:8" ht="13.15" thickBot="1" x14ac:dyDescent="0.35">
      <c r="A71" s="108">
        <v>26</v>
      </c>
      <c r="B71" s="135"/>
      <c r="C71" s="18" t="s">
        <v>62</v>
      </c>
      <c r="D71" s="19"/>
      <c r="E71" s="65">
        <f>VLOOKUP(A71,'Hair R12 temp'!A:I,8,0)</f>
        <v>2.5161363650961339E-4</v>
      </c>
      <c r="F71" s="66">
        <f>VLOOKUP(A71,'Hair R12 temp'!A:I,7,0)</f>
        <v>6.0613184159305424E-5</v>
      </c>
      <c r="G71" s="65">
        <f>VLOOKUP(A71,'Hair YTD temp'!A:I,8,0)</f>
        <v>2.2009439303907597E-4</v>
      </c>
      <c r="H71" s="66">
        <f>VLOOKUP(A71,'Hair YTD temp'!A:I,7,0)</f>
        <v>9.1432050636275542E-5</v>
      </c>
    </row>
    <row r="72" spans="1:8" ht="13.5" thickBot="1" x14ac:dyDescent="0.35">
      <c r="B72" s="46"/>
      <c r="C72" s="27"/>
      <c r="D72" s="27"/>
      <c r="E72" s="61"/>
      <c r="F72" s="62"/>
      <c r="G72" s="61"/>
      <c r="H72" s="62"/>
    </row>
    <row r="73" spans="1:8" ht="12.75" customHeight="1" x14ac:dyDescent="0.3">
      <c r="A73" s="108">
        <v>27</v>
      </c>
      <c r="B73" s="136" t="s">
        <v>96</v>
      </c>
      <c r="C73" s="14" t="s">
        <v>97</v>
      </c>
      <c r="D73" s="15"/>
      <c r="E73" s="50">
        <f>VLOOKUP(A73,'Hair R12 temp'!A:I,8,0)</f>
        <v>1</v>
      </c>
      <c r="F73" s="51">
        <f>VLOOKUP(A73,'Hair R12 temp'!A:I,7,0)</f>
        <v>0</v>
      </c>
      <c r="G73" s="50">
        <f>VLOOKUP(A73,'Hair YTD temp'!A:I,8,0)</f>
        <v>1</v>
      </c>
      <c r="H73" s="51">
        <f>VLOOKUP(A73,'Hair YTD temp'!A:I,7,0)</f>
        <v>0</v>
      </c>
    </row>
    <row r="74" spans="1:8" ht="12.75" customHeight="1" x14ac:dyDescent="0.3">
      <c r="A74" s="108">
        <v>28</v>
      </c>
      <c r="B74" s="137"/>
      <c r="C74" s="16" t="s">
        <v>48</v>
      </c>
      <c r="D74" s="17" t="s">
        <v>27</v>
      </c>
      <c r="E74" s="60">
        <f>VLOOKUP(A74,'Hair R12 temp'!A:I,8,0)</f>
        <v>2.1807792797804908E-2</v>
      </c>
      <c r="F74" s="59">
        <f>VLOOKUP(A74,'Hair R12 temp'!A:I,7,0)</f>
        <v>-2.2573491961478277E-2</v>
      </c>
      <c r="G74" s="60">
        <f>VLOOKUP(A74,'Hair YTD temp'!A:I,8,0)</f>
        <v>1.9112468131132342E-2</v>
      </c>
      <c r="H74" s="59">
        <f>VLOOKUP(A74,'Hair YTD temp'!A:I,7,0)</f>
        <v>-2.5091732637877021E-2</v>
      </c>
    </row>
    <row r="75" spans="1:8" ht="12.75" customHeight="1" x14ac:dyDescent="0.3">
      <c r="A75" s="108">
        <v>29</v>
      </c>
      <c r="B75" s="137"/>
      <c r="C75" s="16" t="s">
        <v>49</v>
      </c>
      <c r="D75" s="17"/>
      <c r="E75" s="60">
        <f>VLOOKUP(A75,'Hair R12 temp'!A:I,8,0)</f>
        <v>0.53518846237839479</v>
      </c>
      <c r="F75" s="59">
        <f>VLOOKUP(A75,'Hair R12 temp'!A:I,7,0)</f>
        <v>-9.8632437196535472E-2</v>
      </c>
      <c r="G75" s="60">
        <f>VLOOKUP(A75,'Hair YTD temp'!A:I,8,0)</f>
        <v>0.45048897787849912</v>
      </c>
      <c r="H75" s="59">
        <f>VLOOKUP(A75,'Hair YTD temp'!A:I,7,0)</f>
        <v>-0.17043257873815493</v>
      </c>
    </row>
    <row r="76" spans="1:8" ht="12.75" customHeight="1" x14ac:dyDescent="0.3">
      <c r="A76" s="108">
        <v>30</v>
      </c>
      <c r="B76" s="137"/>
      <c r="C76" s="16" t="s">
        <v>50</v>
      </c>
      <c r="D76" s="17"/>
      <c r="E76" s="60">
        <f>VLOOKUP(A76,'Hair R12 temp'!A:I,8,0)</f>
        <v>0.29531659251044473</v>
      </c>
      <c r="F76" s="59">
        <f>VLOOKUP(A76,'Hair R12 temp'!A:I,7,0)</f>
        <v>2.7192610711669396E-2</v>
      </c>
      <c r="G76" s="60">
        <f>VLOOKUP(A76,'Hair YTD temp'!A:I,8,0)</f>
        <v>0.31684092606422704</v>
      </c>
      <c r="H76" s="59">
        <f>VLOOKUP(A76,'Hair YTD temp'!A:I,7,0)</f>
        <v>3.8384996500171187E-2</v>
      </c>
    </row>
    <row r="77" spans="1:8" ht="12.75" customHeight="1" x14ac:dyDescent="0.3">
      <c r="A77" s="108">
        <v>31</v>
      </c>
      <c r="B77" s="137"/>
      <c r="C77" s="16" t="s">
        <v>51</v>
      </c>
      <c r="D77" s="17"/>
      <c r="E77" s="60">
        <f>VLOOKUP(A77,'Hair R12 temp'!A:I,8,0)</f>
        <v>0.11125003058742162</v>
      </c>
      <c r="F77" s="59">
        <f>VLOOKUP(A77,'Hair R12 temp'!A:I,7,0)</f>
        <v>7.1203123110313599E-2</v>
      </c>
      <c r="G77" s="60">
        <f>VLOOKUP(A77,'Hair YTD temp'!A:I,8,0)</f>
        <v>0.16331426566403132</v>
      </c>
      <c r="H77" s="59">
        <f>VLOOKUP(A77,'Hair YTD temp'!A:I,7,0)</f>
        <v>0.12080195930014671</v>
      </c>
    </row>
    <row r="78" spans="1:8" ht="12.75" customHeight="1" x14ac:dyDescent="0.3">
      <c r="A78" s="108">
        <v>32</v>
      </c>
      <c r="B78" s="137"/>
      <c r="C78" s="16" t="s">
        <v>52</v>
      </c>
      <c r="D78" s="17"/>
      <c r="E78" s="60">
        <f>VLOOKUP(A78,'Hair R12 temp'!A:I,8,0)</f>
        <v>2.4595518861935534E-2</v>
      </c>
      <c r="F78" s="59">
        <f>VLOOKUP(A78,'Hair R12 temp'!A:I,7,0)</f>
        <v>1.6644771712898965E-2</v>
      </c>
      <c r="G78" s="60">
        <f>VLOOKUP(A78,'Hair YTD temp'!A:I,8,0)</f>
        <v>3.6114830934047541E-2</v>
      </c>
      <c r="H78" s="59">
        <f>VLOOKUP(A78,'Hair YTD temp'!A:I,7,0)</f>
        <v>2.8225473817020848E-2</v>
      </c>
    </row>
    <row r="79" spans="1:8" ht="12.75" customHeight="1" x14ac:dyDescent="0.3">
      <c r="A79" s="108">
        <v>33</v>
      </c>
      <c r="B79" s="137"/>
      <c r="C79" s="16" t="s">
        <v>53</v>
      </c>
      <c r="D79" s="17"/>
      <c r="E79" s="60">
        <f>VLOOKUP(A79,'Hair R12 temp'!A:I,8,0)</f>
        <v>6.696452274619181E-3</v>
      </c>
      <c r="F79" s="59">
        <f>VLOOKUP(A79,'Hair R12 temp'!A:I,7,0)</f>
        <v>3.1151927948146756E-3</v>
      </c>
      <c r="G79" s="60">
        <f>VLOOKUP(A79,'Hair YTD temp'!A:I,8,0)</f>
        <v>7.7523434884499498E-3</v>
      </c>
      <c r="H79" s="59">
        <f>VLOOKUP(A79,'Hair YTD temp'!A:I,7,0)</f>
        <v>3.7126457785037507E-3</v>
      </c>
    </row>
    <row r="80" spans="1:8" ht="12.75" customHeight="1" x14ac:dyDescent="0.3">
      <c r="A80" s="108">
        <v>34</v>
      </c>
      <c r="B80" s="137"/>
      <c r="C80" s="16" t="s">
        <v>54</v>
      </c>
      <c r="D80" s="17"/>
      <c r="E80" s="60">
        <f>VLOOKUP(A80,'Hair R12 temp'!A:I,8,0)</f>
        <v>2.7161630399603308E-3</v>
      </c>
      <c r="F80" s="59">
        <f>VLOOKUP(A80,'Hair R12 temp'!A:I,7,0)</f>
        <v>1.7196132206617894E-3</v>
      </c>
      <c r="G80" s="60">
        <f>VLOOKUP(A80,'Hair YTD temp'!A:I,8,0)</f>
        <v>3.6375576214879865E-3</v>
      </c>
      <c r="H80" s="59">
        <f>VLOOKUP(A80,'Hair YTD temp'!A:I,7,0)</f>
        <v>2.5729741190267138E-3</v>
      </c>
    </row>
    <row r="81" spans="1:8" ht="12.75" customHeight="1" x14ac:dyDescent="0.3">
      <c r="A81" s="108">
        <v>35</v>
      </c>
      <c r="B81" s="137"/>
      <c r="C81" s="16" t="s">
        <v>55</v>
      </c>
      <c r="D81" s="17"/>
      <c r="E81" s="60">
        <f>VLOOKUP(A81,'Hair R12 temp'!A:I,8,0)</f>
        <v>1.1006854814321653E-3</v>
      </c>
      <c r="F81" s="59">
        <f>VLOOKUP(A81,'Hair R12 temp'!A:I,7,0)</f>
        <v>6.7116841310267076E-4</v>
      </c>
      <c r="G81" s="60">
        <f>VLOOKUP(A81,'Hair YTD temp'!A:I,8,0)</f>
        <v>1.0783909762818367E-3</v>
      </c>
      <c r="H81" s="59">
        <f>VLOOKUP(A81,'Hair YTD temp'!A:I,7,0)</f>
        <v>6.6694882541725462E-4</v>
      </c>
    </row>
    <row r="82" spans="1:8" ht="12.75" customHeight="1" x14ac:dyDescent="0.3">
      <c r="A82" s="108">
        <v>36</v>
      </c>
      <c r="B82" s="137"/>
      <c r="C82" s="16" t="s">
        <v>56</v>
      </c>
      <c r="D82" s="17"/>
      <c r="E82" s="60">
        <f>VLOOKUP(A82,'Hair R12 temp'!A:I,8,0)</f>
        <v>4.6631389943225127E-4</v>
      </c>
      <c r="F82" s="59">
        <f>VLOOKUP(A82,'Hair R12 temp'!A:I,7,0)</f>
        <v>2.8725092544202603E-4</v>
      </c>
      <c r="G82" s="60">
        <f>VLOOKUP(A82,'Hair YTD temp'!A:I,8,0)</f>
        <v>5.6494810847003678E-4</v>
      </c>
      <c r="H82" s="59">
        <f>VLOOKUP(A82,'Hair YTD temp'!A:I,7,0)</f>
        <v>4.3118328363738118E-4</v>
      </c>
    </row>
    <row r="83" spans="1:8" ht="12.75" customHeight="1" x14ac:dyDescent="0.3">
      <c r="A83" s="108">
        <v>37</v>
      </c>
      <c r="B83" s="137"/>
      <c r="C83" s="16" t="s">
        <v>57</v>
      </c>
      <c r="D83" s="17"/>
      <c r="E83" s="60">
        <f>VLOOKUP(A83,'Hair R12 temp'!A:I,8,0)</f>
        <v>3.2411124495192119E-4</v>
      </c>
      <c r="F83" s="59">
        <f>VLOOKUP(A83,'Hair R12 temp'!A:I,7,0)</f>
        <v>2.293131998982725E-4</v>
      </c>
      <c r="G83" s="60">
        <f>VLOOKUP(A83,'Hair YTD temp'!A:I,8,0)</f>
        <v>4.6918055162112744E-4</v>
      </c>
      <c r="H83" s="59">
        <f>VLOOKUP(A83,'Hair YTD temp'!A:I,7,0)</f>
        <v>3.9353423688817739E-4</v>
      </c>
    </row>
    <row r="84" spans="1:8" ht="12.75" customHeight="1" x14ac:dyDescent="0.3">
      <c r="A84" s="108">
        <v>38</v>
      </c>
      <c r="B84" s="137"/>
      <c r="C84" s="16" t="s">
        <v>58</v>
      </c>
      <c r="D84" s="17"/>
      <c r="E84" s="60">
        <f>VLOOKUP(A84,'Hair R12 temp'!A:I,8,0)</f>
        <v>2.0868701241918573E-4</v>
      </c>
      <c r="F84" s="59">
        <f>VLOOKUP(A84,'Hair R12 temp'!A:I,7,0)</f>
        <v>1.5894729742190093E-4</v>
      </c>
      <c r="G84" s="60">
        <f>VLOOKUP(A84,'Hair YTD temp'!A:I,8,0)</f>
        <v>2.5752620329118488E-4</v>
      </c>
      <c r="H84" s="59">
        <f>VLOOKUP(A84,'Hair YTD temp'!A:I,7,0)</f>
        <v>2.1509046575806656E-4</v>
      </c>
    </row>
    <row r="85" spans="1:8" ht="12.75" customHeight="1" x14ac:dyDescent="0.3">
      <c r="A85" s="108">
        <v>39</v>
      </c>
      <c r="B85" s="137"/>
      <c r="C85" s="16" t="s">
        <v>59</v>
      </c>
      <c r="D85" s="17"/>
      <c r="E85" s="60">
        <f>VLOOKUP(A85,'Hair R12 temp'!A:I,8,0)</f>
        <v>9.0030901375533665E-5</v>
      </c>
      <c r="F85" s="59">
        <f>VLOOKUP(A85,'Hair R12 temp'!A:I,7,0)</f>
        <v>3.6194974554943058E-5</v>
      </c>
      <c r="G85" s="60">
        <f>VLOOKUP(A85,'Hair YTD temp'!A:I,8,0)</f>
        <v>1.158867914810332E-4</v>
      </c>
      <c r="H85" s="59">
        <f>VLOOKUP(A85,'Hair YTD temp'!A:I,7,0)</f>
        <v>7.9908666181215492E-5</v>
      </c>
    </row>
    <row r="86" spans="1:8" ht="12.75" customHeight="1" x14ac:dyDescent="0.3">
      <c r="A86" s="108">
        <v>40</v>
      </c>
      <c r="B86" s="137"/>
      <c r="C86" s="16" t="s">
        <v>60</v>
      </c>
      <c r="D86" s="17"/>
      <c r="E86" s="60">
        <f>VLOOKUP(A86,'Hair R12 temp'!A:I,8,0)</f>
        <v>4.4784602222701364E-5</v>
      </c>
      <c r="F86" s="59">
        <f>VLOOKUP(A86,'Hair R12 temp'!A:I,7,0)</f>
        <v>1.084456140102468E-5</v>
      </c>
      <c r="G86" s="60">
        <f>VLOOKUP(A86,'Hair YTD temp'!A:I,8,0)</f>
        <v>5.0700471272952025E-5</v>
      </c>
      <c r="H86" s="59">
        <f>VLOOKUP(A86,'Hair YTD temp'!A:I,7,0)</f>
        <v>1.7489894073120289E-5</v>
      </c>
    </row>
    <row r="87" spans="1:8" ht="12.75" customHeight="1" x14ac:dyDescent="0.3">
      <c r="A87" s="108">
        <v>41</v>
      </c>
      <c r="B87" s="137"/>
      <c r="C87" s="16" t="s">
        <v>61</v>
      </c>
      <c r="D87" s="17"/>
      <c r="E87" s="60">
        <f>VLOOKUP(A87,'Hair R12 temp'!A:I,8,0)</f>
        <v>4.0629329851522886E-5</v>
      </c>
      <c r="F87" s="59">
        <f>VLOOKUP(A87,'Hair R12 temp'!A:I,7,0)</f>
        <v>2.1903790087839198E-5</v>
      </c>
      <c r="G87" s="60">
        <f>VLOOKUP(A87,'Hair YTD temp'!A:I,8,0)</f>
        <v>3.4605083567252969E-5</v>
      </c>
      <c r="H87" s="59">
        <f>VLOOKUP(A87,'Hair YTD temp'!A:I,7,0)</f>
        <v>2.3534891167309057E-5</v>
      </c>
    </row>
    <row r="88" spans="1:8" ht="13.25" customHeight="1" thickBot="1" x14ac:dyDescent="0.35">
      <c r="A88" s="108">
        <v>42</v>
      </c>
      <c r="B88" s="138"/>
      <c r="C88" s="18" t="s">
        <v>62</v>
      </c>
      <c r="D88" s="19"/>
      <c r="E88" s="65">
        <f>VLOOKUP(A88,'Hair R12 temp'!A:I,8,0)</f>
        <v>1.5374507773360365E-4</v>
      </c>
      <c r="F88" s="66">
        <f>VLOOKUP(A88,'Hair R12 temp'!A:I,7,0)</f>
        <v>-8.5005554253363369E-5</v>
      </c>
      <c r="G88" s="65">
        <f>VLOOKUP(A88,'Hair YTD temp'!A:I,8,0)</f>
        <v>1.6739203213927018E-4</v>
      </c>
      <c r="H88" s="66">
        <f>VLOOKUP(A88,'Hair YTD temp'!A:I,7,0)</f>
        <v>-1.4284019598744706E-6</v>
      </c>
    </row>
    <row r="89" spans="1:8" ht="12.75" customHeight="1" thickBot="1" x14ac:dyDescent="0.35">
      <c r="B89" s="46"/>
      <c r="C89" s="27"/>
      <c r="D89" s="27"/>
      <c r="E89" s="61"/>
      <c r="F89" s="62"/>
      <c r="G89" s="61"/>
      <c r="H89" s="62"/>
    </row>
    <row r="90" spans="1:8" ht="12.75" customHeight="1" x14ac:dyDescent="0.3">
      <c r="A90" s="108">
        <v>43</v>
      </c>
      <c r="B90" s="136" t="s">
        <v>95</v>
      </c>
      <c r="C90" s="14" t="s">
        <v>98</v>
      </c>
      <c r="D90" s="15"/>
      <c r="E90" s="50">
        <f>VLOOKUP(A90,'Hair R12 temp'!A:I,8,0)</f>
        <v>1</v>
      </c>
      <c r="F90" s="51">
        <f>VLOOKUP(A90,'Hair R12 temp'!A:I,7,0)</f>
        <v>0</v>
      </c>
      <c r="G90" s="50">
        <f>VLOOKUP(A90,'Hair YTD temp'!A:I,8,0)</f>
        <v>1</v>
      </c>
      <c r="H90" s="51">
        <f>VLOOKUP(A90,'Hair YTD temp'!A:I,7,0)</f>
        <v>0</v>
      </c>
    </row>
    <row r="91" spans="1:8" ht="12.75" customHeight="1" x14ac:dyDescent="0.3">
      <c r="A91" s="108">
        <v>44</v>
      </c>
      <c r="B91" s="137"/>
      <c r="C91" s="16" t="s">
        <v>48</v>
      </c>
      <c r="D91" s="17" t="s">
        <v>27</v>
      </c>
      <c r="E91" s="52">
        <f>VLOOKUP(A91,'Hair R12 temp'!A:I,8,0)</f>
        <v>1.3160716438878292E-2</v>
      </c>
      <c r="F91" s="53">
        <f>VLOOKUP(A91,'Hair R12 temp'!A:I,7,0)</f>
        <v>-1.3592060126399156E-2</v>
      </c>
      <c r="G91" s="52">
        <f>VLOOKUP(A91,'Hair YTD temp'!A:I,8,0)</f>
        <v>8.6030975447339599E-3</v>
      </c>
      <c r="H91" s="53">
        <f>VLOOKUP(A91,'Hair YTD temp'!A:I,7,0)</f>
        <v>-1.013510838368378E-2</v>
      </c>
    </row>
    <row r="92" spans="1:8" ht="12.75" customHeight="1" x14ac:dyDescent="0.3">
      <c r="A92" s="108">
        <v>45</v>
      </c>
      <c r="B92" s="137"/>
      <c r="C92" s="16" t="s">
        <v>49</v>
      </c>
      <c r="D92" s="17"/>
      <c r="E92" s="52">
        <f>VLOOKUP(A92,'Hair R12 temp'!A:I,8,0)</f>
        <v>0.60853767389617253</v>
      </c>
      <c r="F92" s="53">
        <f>VLOOKUP(A92,'Hair R12 temp'!A:I,7,0)</f>
        <v>-0.14100269474504945</v>
      </c>
      <c r="G92" s="52">
        <f>VLOOKUP(A92,'Hair YTD temp'!A:I,8,0)</f>
        <v>0.62752012640311994</v>
      </c>
      <c r="H92" s="53">
        <f>VLOOKUP(A92,'Hair YTD temp'!A:I,7,0)</f>
        <v>-0.11795615976054252</v>
      </c>
    </row>
    <row r="93" spans="1:8" ht="12.75" customHeight="1" x14ac:dyDescent="0.3">
      <c r="A93" s="108">
        <v>46</v>
      </c>
      <c r="B93" s="137"/>
      <c r="C93" s="16" t="s">
        <v>50</v>
      </c>
      <c r="D93" s="17"/>
      <c r="E93" s="52">
        <f>VLOOKUP(A93,'Hair R12 temp'!A:I,8,0)</f>
        <v>0.288553340837712</v>
      </c>
      <c r="F93" s="53">
        <f>VLOOKUP(A93,'Hair R12 temp'!A:I,7,0)</f>
        <v>0.10683431411323718</v>
      </c>
      <c r="G93" s="52">
        <f>VLOOKUP(A93,'Hair YTD temp'!A:I,8,0)</f>
        <v>0.27952369700484753</v>
      </c>
      <c r="H93" s="53">
        <f>VLOOKUP(A93,'Hair YTD temp'!A:I,7,0)</f>
        <v>8.0546442507595406E-2</v>
      </c>
    </row>
    <row r="94" spans="1:8" ht="12.75" customHeight="1" x14ac:dyDescent="0.3">
      <c r="A94" s="108">
        <v>47</v>
      </c>
      <c r="B94" s="137"/>
      <c r="C94" s="16" t="s">
        <v>51</v>
      </c>
      <c r="D94" s="17"/>
      <c r="E94" s="52">
        <f>VLOOKUP(A94,'Hair R12 temp'!A:I,8,0)</f>
        <v>6.096107299127717E-2</v>
      </c>
      <c r="F94" s="53">
        <f>VLOOKUP(A94,'Hair R12 temp'!A:I,7,0)</f>
        <v>3.5152051045444548E-2</v>
      </c>
      <c r="G94" s="52">
        <f>VLOOKUP(A94,'Hair YTD temp'!A:I,8,0)</f>
        <v>6.1134620754838574E-2</v>
      </c>
      <c r="H94" s="53">
        <f>VLOOKUP(A94,'Hair YTD temp'!A:I,7,0)</f>
        <v>3.8316348275193424E-2</v>
      </c>
    </row>
    <row r="95" spans="1:8" ht="12.75" customHeight="1" x14ac:dyDescent="0.3">
      <c r="A95" s="108">
        <v>48</v>
      </c>
      <c r="B95" s="137"/>
      <c r="C95" s="16" t="s">
        <v>52</v>
      </c>
      <c r="D95" s="17"/>
      <c r="E95" s="52">
        <f>VLOOKUP(A95,'Hair R12 temp'!A:I,8,0)</f>
        <v>1.558439876897978E-2</v>
      </c>
      <c r="F95" s="53">
        <f>VLOOKUP(A95,'Hair R12 temp'!A:I,7,0)</f>
        <v>6.293803985863735E-3</v>
      </c>
      <c r="G95" s="52">
        <f>VLOOKUP(A95,'Hair YTD temp'!A:I,8,0)</f>
        <v>1.2372994221639851E-2</v>
      </c>
      <c r="H95" s="53">
        <f>VLOOKUP(A95,'Hair YTD temp'!A:I,7,0)</f>
        <v>3.9068974742814747E-3</v>
      </c>
    </row>
    <row r="96" spans="1:8" ht="12.75" customHeight="1" x14ac:dyDescent="0.3">
      <c r="A96" s="108">
        <v>49</v>
      </c>
      <c r="B96" s="137"/>
      <c r="C96" s="16" t="s">
        <v>53</v>
      </c>
      <c r="D96" s="17"/>
      <c r="E96" s="52">
        <f>VLOOKUP(A96,'Hair R12 temp'!A:I,8,0)</f>
        <v>5.6663184224943616E-3</v>
      </c>
      <c r="F96" s="53">
        <f>VLOOKUP(A96,'Hair R12 temp'!A:I,7,0)</f>
        <v>1.4983409855229106E-3</v>
      </c>
      <c r="G96" s="52">
        <f>VLOOKUP(A96,'Hair YTD temp'!A:I,8,0)</f>
        <v>5.4525666086682563E-3</v>
      </c>
      <c r="H96" s="53">
        <f>VLOOKUP(A96,'Hair YTD temp'!A:I,7,0)</f>
        <v>1.9447347662874953E-3</v>
      </c>
    </row>
    <row r="97" spans="1:8" ht="12.75" customHeight="1" x14ac:dyDescent="0.3">
      <c r="A97" s="108">
        <v>50</v>
      </c>
      <c r="B97" s="137"/>
      <c r="C97" s="16" t="s">
        <v>54</v>
      </c>
      <c r="D97" s="17"/>
      <c r="E97" s="52">
        <f>VLOOKUP(A97,'Hair R12 temp'!A:I,8,0)</f>
        <v>3.4457560472694933E-3</v>
      </c>
      <c r="F97" s="53">
        <f>VLOOKUP(A97,'Hair R12 temp'!A:I,7,0)</f>
        <v>2.1438753957631323E-3</v>
      </c>
      <c r="G97" s="52">
        <f>VLOOKUP(A97,'Hair YTD temp'!A:I,8,0)</f>
        <v>2.9070808182788078E-3</v>
      </c>
      <c r="H97" s="53">
        <f>VLOOKUP(A97,'Hair YTD temp'!A:I,7,0)</f>
        <v>1.8023039815459703E-3</v>
      </c>
    </row>
    <row r="98" spans="1:8" ht="12.75" customHeight="1" x14ac:dyDescent="0.3">
      <c r="A98" s="108">
        <v>51</v>
      </c>
      <c r="B98" s="137"/>
      <c r="C98" s="16" t="s">
        <v>55</v>
      </c>
      <c r="D98" s="17"/>
      <c r="E98" s="52">
        <f>VLOOKUP(A98,'Hair R12 temp'!A:I,8,0)</f>
        <v>2.2521228463013151E-3</v>
      </c>
      <c r="F98" s="53">
        <f>VLOOKUP(A98,'Hair R12 temp'!A:I,7,0)</f>
        <v>1.5946513467111462E-3</v>
      </c>
      <c r="G98" s="52">
        <f>VLOOKUP(A98,'Hair YTD temp'!A:I,8,0)</f>
        <v>1.3079476916393979E-3</v>
      </c>
      <c r="H98" s="53">
        <f>VLOOKUP(A98,'Hair YTD temp'!A:I,7,0)</f>
        <v>8.696754435343053E-4</v>
      </c>
    </row>
    <row r="99" spans="1:8" ht="12.75" customHeight="1" x14ac:dyDescent="0.3">
      <c r="A99" s="108">
        <v>52</v>
      </c>
      <c r="B99" s="137"/>
      <c r="C99" s="16" t="s">
        <v>56</v>
      </c>
      <c r="D99" s="17"/>
      <c r="E99" s="52">
        <f>VLOOKUP(A99,'Hair R12 temp'!A:I,8,0)</f>
        <v>5.5109437956564694E-4</v>
      </c>
      <c r="F99" s="53">
        <f>VLOOKUP(A99,'Hair R12 temp'!A:I,7,0)</f>
        <v>2.5283744100984188E-4</v>
      </c>
      <c r="G99" s="52">
        <f>VLOOKUP(A99,'Hair YTD temp'!A:I,8,0)</f>
        <v>3.5801487909837534E-4</v>
      </c>
      <c r="H99" s="53">
        <f>VLOOKUP(A99,'Hair YTD temp'!A:I,7,0)</f>
        <v>2.0255227033656888E-4</v>
      </c>
    </row>
    <row r="100" spans="1:8" ht="12.75" customHeight="1" x14ac:dyDescent="0.3">
      <c r="A100" s="108">
        <v>53</v>
      </c>
      <c r="B100" s="137"/>
      <c r="C100" s="16" t="s">
        <v>57</v>
      </c>
      <c r="D100" s="17"/>
      <c r="E100" s="52">
        <f>VLOOKUP(A100,'Hair R12 temp'!A:I,8,0)</f>
        <v>4.6612388051367498E-4</v>
      </c>
      <c r="F100" s="53">
        <f>VLOOKUP(A100,'Hair R12 temp'!A:I,7,0)</f>
        <v>3.3114628788258072E-4</v>
      </c>
      <c r="G100" s="52">
        <f>VLOOKUP(A100,'Hair YTD temp'!A:I,8,0)</f>
        <v>2.9357220086066775E-4</v>
      </c>
      <c r="H100" s="53">
        <f>VLOOKUP(A100,'Hair YTD temp'!A:I,7,0)</f>
        <v>1.8607146075941858E-4</v>
      </c>
    </row>
    <row r="101" spans="1:8" ht="12.75" customHeight="1" x14ac:dyDescent="0.3">
      <c r="A101" s="108">
        <v>54</v>
      </c>
      <c r="B101" s="137"/>
      <c r="C101" s="16" t="s">
        <v>58</v>
      </c>
      <c r="D101" s="17"/>
      <c r="E101" s="52">
        <f>VLOOKUP(A101,'Hair R12 temp'!A:I,8,0)</f>
        <v>1.8450736936999635E-4</v>
      </c>
      <c r="F101" s="53">
        <f>VLOOKUP(A101,'Hair R12 temp'!A:I,7,0)</f>
        <v>6.6946240304204574E-5</v>
      </c>
      <c r="G101" s="52">
        <f>VLOOKUP(A101,'Hair YTD temp'!A:I,8,0)</f>
        <v>1.0621108079918467E-4</v>
      </c>
      <c r="H101" s="53">
        <f>VLOOKUP(A101,'Hair YTD temp'!A:I,7,0)</f>
        <v>3.840292165839674E-5</v>
      </c>
    </row>
    <row r="102" spans="1:8" ht="12.75" customHeight="1" x14ac:dyDescent="0.3">
      <c r="A102" s="108">
        <v>55</v>
      </c>
      <c r="B102" s="137"/>
      <c r="C102" s="16" t="s">
        <v>59</v>
      </c>
      <c r="D102" s="17"/>
      <c r="E102" s="52">
        <f>VLOOKUP(A102,'Hair R12 temp'!A:I,8,0)</f>
        <v>1.1491248443219071E-4</v>
      </c>
      <c r="F102" s="53">
        <f>VLOOKUP(A102,'Hair R12 temp'!A:I,7,0)</f>
        <v>5.722044887212622E-5</v>
      </c>
      <c r="G102" s="52">
        <f>VLOOKUP(A102,'Hair YTD temp'!A:I,8,0)</f>
        <v>7.2796358750002984E-5</v>
      </c>
      <c r="H102" s="53">
        <f>VLOOKUP(A102,'Hair YTD temp'!A:I,7,0)</f>
        <v>3.1449920249522537E-5</v>
      </c>
    </row>
    <row r="103" spans="1:8" ht="12.75" customHeight="1" x14ac:dyDescent="0.3">
      <c r="A103" s="108">
        <v>56</v>
      </c>
      <c r="B103" s="137"/>
      <c r="C103" s="16" t="s">
        <v>60</v>
      </c>
      <c r="D103" s="17"/>
      <c r="E103" s="52">
        <f>VLOOKUP(A103,'Hair R12 temp'!A:I,8,0)</f>
        <v>8.7398227596314061E-5</v>
      </c>
      <c r="F103" s="53">
        <f>VLOOKUP(A103,'Hair R12 temp'!A:I,7,0)</f>
        <v>5.2565300465709092E-5</v>
      </c>
      <c r="G103" s="52">
        <f>VLOOKUP(A103,'Hair YTD temp'!A:I,8,0)</f>
        <v>6.0862529446723809E-5</v>
      </c>
      <c r="H103" s="53">
        <f>VLOOKUP(A103,'Hair YTD temp'!A:I,7,0)</f>
        <v>3.4400808806416328E-5</v>
      </c>
    </row>
    <row r="104" spans="1:8" ht="12.75" customHeight="1" x14ac:dyDescent="0.3">
      <c r="A104" s="108">
        <v>57</v>
      </c>
      <c r="B104" s="137"/>
      <c r="C104" s="16" t="s">
        <v>61</v>
      </c>
      <c r="D104" s="17"/>
      <c r="E104" s="52">
        <f>VLOOKUP(A104,'Hair R12 temp'!A:I,8,0)</f>
        <v>5.4219270823639275E-5</v>
      </c>
      <c r="F104" s="53">
        <f>VLOOKUP(A104,'Hair R12 temp'!A:I,7,0)</f>
        <v>2.1563401638697117E-5</v>
      </c>
      <c r="G104" s="52">
        <f>VLOOKUP(A104,'Hair YTD temp'!A:I,8,0)</f>
        <v>2.7447807397542108E-5</v>
      </c>
      <c r="H104" s="53">
        <f>VLOOKUP(A104,'Hair YTD temp'!A:I,7,0)</f>
        <v>-6.6777078278459548E-7</v>
      </c>
    </row>
    <row r="105" spans="1:8" ht="13.25" customHeight="1" thickBot="1" x14ac:dyDescent="0.35">
      <c r="A105" s="108">
        <v>58</v>
      </c>
      <c r="B105" s="138"/>
      <c r="C105" s="18" t="s">
        <v>62</v>
      </c>
      <c r="D105" s="19"/>
      <c r="E105" s="54">
        <f>VLOOKUP(A105,'Hair R12 temp'!A:I,8,0)</f>
        <v>3.8034413861358899E-4</v>
      </c>
      <c r="F105" s="55">
        <f>VLOOKUP(A105,'Hair R12 temp'!A:I,7,0)</f>
        <v>2.9543887873273938E-4</v>
      </c>
      <c r="G105" s="54">
        <f>VLOOKUP(A105,'Hair YTD temp'!A:I,8,0)</f>
        <v>2.5896409588115814E-4</v>
      </c>
      <c r="H105" s="55">
        <f>VLOOKUP(A105,'Hair YTD temp'!A:I,7,0)</f>
        <v>2.1265608476062005E-4</v>
      </c>
    </row>
    <row r="106" spans="1:8" ht="12.75" customHeight="1" thickBot="1" x14ac:dyDescent="0.35">
      <c r="B106" s="46"/>
      <c r="C106" s="27"/>
      <c r="D106" s="27"/>
      <c r="E106" s="61"/>
      <c r="F106" s="62"/>
      <c r="G106" s="61"/>
      <c r="H106" s="62"/>
    </row>
    <row r="107" spans="1:8" ht="12.75" customHeight="1" x14ac:dyDescent="0.3">
      <c r="A107" s="108">
        <v>59</v>
      </c>
      <c r="B107" s="136" t="s">
        <v>94</v>
      </c>
      <c r="C107" s="14" t="s">
        <v>99</v>
      </c>
      <c r="D107" s="15"/>
      <c r="E107" s="50">
        <f>VLOOKUP(A107,'Hair R12 temp'!A:I,8,0)</f>
        <v>1</v>
      </c>
      <c r="F107" s="51">
        <f>VLOOKUP(A107,'Hair R12 temp'!A:I,7,0)</f>
        <v>0</v>
      </c>
      <c r="G107" s="50">
        <f>VLOOKUP(A107,'Hair YTD temp'!A:I,8,0)</f>
        <v>1</v>
      </c>
      <c r="H107" s="51">
        <f>VLOOKUP(A107,'Hair YTD temp'!A:I,7,0)</f>
        <v>0</v>
      </c>
    </row>
    <row r="108" spans="1:8" ht="12.75" customHeight="1" x14ac:dyDescent="0.3">
      <c r="A108" s="108">
        <v>60</v>
      </c>
      <c r="B108" s="137"/>
      <c r="C108" s="16" t="s">
        <v>48</v>
      </c>
      <c r="D108" s="17"/>
      <c r="E108" s="52">
        <f>VLOOKUP(A108,'Hair R12 temp'!A:I,8,0)</f>
        <v>3.4827025771999071E-3</v>
      </c>
      <c r="F108" s="53">
        <f>VLOOKUP(A108,'Hair R12 temp'!A:I,7,0)</f>
        <v>-2.4061719804552548E-2</v>
      </c>
      <c r="G108" s="52">
        <f>VLOOKUP(A108,'Hair YTD temp'!A:I,8,0)</f>
        <v>2.460183866373171E-3</v>
      </c>
      <c r="H108" s="53">
        <f>VLOOKUP(A108,'Hair YTD temp'!A:I,7,0)</f>
        <v>-3.7677037402923566E-2</v>
      </c>
    </row>
    <row r="109" spans="1:8" ht="12.75" customHeight="1" x14ac:dyDescent="0.3">
      <c r="A109" s="108">
        <v>61</v>
      </c>
      <c r="B109" s="137"/>
      <c r="C109" s="16" t="s">
        <v>49</v>
      </c>
      <c r="D109" s="17"/>
      <c r="E109" s="52">
        <f>VLOOKUP(A109,'Hair R12 temp'!A:I,8,0)</f>
        <v>3.2156953796145811E-2</v>
      </c>
      <c r="F109" s="53">
        <f>VLOOKUP(A109,'Hair R12 temp'!A:I,7,0)</f>
        <v>-2.3084632681121132E-2</v>
      </c>
      <c r="G109" s="52">
        <f>VLOOKUP(A109,'Hair YTD temp'!A:I,8,0)</f>
        <v>3.7355949760455781E-2</v>
      </c>
      <c r="H109" s="53">
        <f>VLOOKUP(A109,'Hair YTD temp'!A:I,7,0)</f>
        <v>-6.469093121190872E-3</v>
      </c>
    </row>
    <row r="110" spans="1:8" ht="12.75" customHeight="1" x14ac:dyDescent="0.3">
      <c r="A110" s="108">
        <v>62</v>
      </c>
      <c r="B110" s="137"/>
      <c r="C110" s="16" t="s">
        <v>50</v>
      </c>
      <c r="D110" s="17"/>
      <c r="E110" s="52">
        <f>VLOOKUP(A110,'Hair R12 temp'!A:I,8,0)</f>
        <v>0.37342310966643449</v>
      </c>
      <c r="F110" s="53">
        <f>VLOOKUP(A110,'Hair R12 temp'!A:I,7,0)</f>
        <v>7.2471019650651169E-2</v>
      </c>
      <c r="G110" s="52">
        <f>VLOOKUP(A110,'Hair YTD temp'!A:I,8,0)</f>
        <v>0.32260779489835556</v>
      </c>
      <c r="H110" s="53">
        <f>VLOOKUP(A110,'Hair YTD temp'!A:I,7,0)</f>
        <v>6.3431122514136018E-2</v>
      </c>
    </row>
    <row r="111" spans="1:8" ht="12.75" customHeight="1" x14ac:dyDescent="0.3">
      <c r="A111" s="108">
        <v>63</v>
      </c>
      <c r="B111" s="137"/>
      <c r="C111" s="16" t="s">
        <v>51</v>
      </c>
      <c r="D111" s="17"/>
      <c r="E111" s="52">
        <f>VLOOKUP(A111,'Hair R12 temp'!A:I,8,0)</f>
        <v>0.21554059283337204</v>
      </c>
      <c r="F111" s="53">
        <f>VLOOKUP(A111,'Hair R12 temp'!A:I,7,0)</f>
        <v>-0.11265043613663969</v>
      </c>
      <c r="G111" s="52">
        <f>VLOOKUP(A111,'Hair YTD temp'!A:I,8,0)</f>
        <v>0.22530104881522725</v>
      </c>
      <c r="H111" s="53">
        <f>VLOOKUP(A111,'Hair YTD temp'!A:I,7,0)</f>
        <v>-0.11929586370621356</v>
      </c>
    </row>
    <row r="112" spans="1:8" ht="12.75" customHeight="1" x14ac:dyDescent="0.3">
      <c r="A112" s="108">
        <v>64</v>
      </c>
      <c r="B112" s="137"/>
      <c r="C112" s="16" t="s">
        <v>52</v>
      </c>
      <c r="D112" s="17"/>
      <c r="E112" s="52">
        <f>VLOOKUP(A112,'Hair R12 temp'!A:I,8,0)</f>
        <v>0.15254237288135594</v>
      </c>
      <c r="F112" s="53">
        <f>VLOOKUP(A112,'Hair R12 temp'!A:I,7,0)</f>
        <v>-4.3742810568345725E-3</v>
      </c>
      <c r="G112" s="52">
        <f>VLOOKUP(A112,'Hair YTD temp'!A:I,8,0)</f>
        <v>0.16204842677715914</v>
      </c>
      <c r="H112" s="53">
        <f>VLOOKUP(A112,'Hair YTD temp'!A:I,7,0)</f>
        <v>-7.8486572708683089E-3</v>
      </c>
    </row>
    <row r="113" spans="1:8" ht="12.75" customHeight="1" x14ac:dyDescent="0.3">
      <c r="A113" s="108">
        <v>65</v>
      </c>
      <c r="B113" s="137"/>
      <c r="C113" s="16" t="s">
        <v>53</v>
      </c>
      <c r="D113" s="17"/>
      <c r="E113" s="52">
        <f>VLOOKUP(A113,'Hair R12 temp'!A:I,8,0)</f>
        <v>0.10753811624487269</v>
      </c>
      <c r="F113" s="53">
        <f>VLOOKUP(A113,'Hair R12 temp'!A:I,7,0)</f>
        <v>3.1880054028081292E-2</v>
      </c>
      <c r="G113" s="52">
        <f>VLOOKUP(A113,'Hair YTD temp'!A:I,8,0)</f>
        <v>0.12410980189045707</v>
      </c>
      <c r="H113" s="53">
        <f>VLOOKUP(A113,'Hair YTD temp'!A:I,7,0)</f>
        <v>4.3063489712069428E-2</v>
      </c>
    </row>
    <row r="114" spans="1:8" ht="12.75" customHeight="1" x14ac:dyDescent="0.3">
      <c r="A114" s="108">
        <v>66</v>
      </c>
      <c r="B114" s="137"/>
      <c r="C114" s="16" t="s">
        <v>54</v>
      </c>
      <c r="D114" s="17"/>
      <c r="E114" s="52">
        <f>VLOOKUP(A114,'Hair R12 temp'!A:I,8,0)</f>
        <v>5.4368856899620774E-2</v>
      </c>
      <c r="F114" s="53">
        <f>VLOOKUP(A114,'Hair R12 temp'!A:I,7,0)</f>
        <v>2.3973255860977122E-2</v>
      </c>
      <c r="G114" s="52">
        <f>VLOOKUP(A114,'Hair YTD temp'!A:I,8,0)</f>
        <v>6.0921921533082998E-2</v>
      </c>
      <c r="H114" s="53">
        <f>VLOOKUP(A114,'Hair YTD temp'!A:I,7,0)</f>
        <v>2.7388473848691919E-2</v>
      </c>
    </row>
    <row r="115" spans="1:8" ht="12.75" customHeight="1" x14ac:dyDescent="0.3">
      <c r="A115" s="108">
        <v>67</v>
      </c>
      <c r="B115" s="137"/>
      <c r="C115" s="16" t="s">
        <v>55</v>
      </c>
      <c r="D115" s="17"/>
      <c r="E115" s="52">
        <f>VLOOKUP(A115,'Hair R12 temp'!A:I,8,0)</f>
        <v>2.7048990016252612E-2</v>
      </c>
      <c r="F115" s="53">
        <f>VLOOKUP(A115,'Hair R12 temp'!A:I,7,0)</f>
        <v>1.4727825106115654E-2</v>
      </c>
      <c r="G115" s="52">
        <f>VLOOKUP(A115,'Hair YTD temp'!A:I,8,0)</f>
        <v>2.9069014631619837E-2</v>
      </c>
      <c r="H115" s="53">
        <f>VLOOKUP(A115,'Hair YTD temp'!A:I,7,0)</f>
        <v>1.5261124408635274E-2</v>
      </c>
    </row>
    <row r="116" spans="1:8" ht="12.75" customHeight="1" x14ac:dyDescent="0.3">
      <c r="A116" s="108">
        <v>68</v>
      </c>
      <c r="B116" s="137"/>
      <c r="C116" s="16" t="s">
        <v>56</v>
      </c>
      <c r="D116" s="17"/>
      <c r="E116" s="52">
        <f>VLOOKUP(A116,'Hair R12 temp'!A:I,8,0)</f>
        <v>1.3505146660475196E-2</v>
      </c>
      <c r="F116" s="53">
        <f>VLOOKUP(A116,'Hair R12 temp'!A:I,7,0)</f>
        <v>8.1591866788042026E-3</v>
      </c>
      <c r="G116" s="52">
        <f>VLOOKUP(A116,'Hair YTD temp'!A:I,8,0)</f>
        <v>1.2948336138806164E-2</v>
      </c>
      <c r="H116" s="53">
        <f>VLOOKUP(A116,'Hair YTD temp'!A:I,7,0)</f>
        <v>7.0306689003842085E-3</v>
      </c>
    </row>
    <row r="117" spans="1:8" ht="12.75" customHeight="1" x14ac:dyDescent="0.3">
      <c r="A117" s="108">
        <v>69</v>
      </c>
      <c r="B117" s="137"/>
      <c r="C117" s="16" t="s">
        <v>57</v>
      </c>
      <c r="D117" s="17"/>
      <c r="E117" s="52">
        <f>VLOOKUP(A117,'Hair R12 temp'!A:I,8,0)</f>
        <v>7.081495240306478E-3</v>
      </c>
      <c r="F117" s="53">
        <f>VLOOKUP(A117,'Hair R12 temp'!A:I,7,0)</f>
        <v>4.1794026788279388E-3</v>
      </c>
      <c r="G117" s="52">
        <f>VLOOKUP(A117,'Hair YTD temp'!A:I,8,0)</f>
        <v>8.6106435323060979E-3</v>
      </c>
      <c r="H117" s="53">
        <f>VLOOKUP(A117,'Hair YTD temp'!A:I,7,0)</f>
        <v>5.5231649731294257E-3</v>
      </c>
    </row>
    <row r="118" spans="1:8" ht="12.75" customHeight="1" x14ac:dyDescent="0.3">
      <c r="A118" s="108">
        <v>70</v>
      </c>
      <c r="B118" s="137"/>
      <c r="C118" s="16" t="s">
        <v>58</v>
      </c>
      <c r="D118" s="17"/>
      <c r="E118" s="52">
        <f>VLOOKUP(A118,'Hair R12 temp'!A:I,8,0)</f>
        <v>5.107963779893197E-3</v>
      </c>
      <c r="F118" s="53">
        <f>VLOOKUP(A118,'Hair R12 temp'!A:I,7,0)</f>
        <v>3.3259771193361988E-3</v>
      </c>
      <c r="G118" s="52">
        <f>VLOOKUP(A118,'Hair YTD temp'!A:I,8,0)</f>
        <v>5.697267901074712E-3</v>
      </c>
      <c r="H118" s="53">
        <f>VLOOKUP(A118,'Hair YTD temp'!A:I,7,0)</f>
        <v>3.8104754482445233E-3</v>
      </c>
    </row>
    <row r="119" spans="1:8" ht="12.75" customHeight="1" x14ac:dyDescent="0.3">
      <c r="A119" s="108">
        <v>71</v>
      </c>
      <c r="B119" s="137"/>
      <c r="C119" s="16" t="s">
        <v>59</v>
      </c>
      <c r="D119" s="17"/>
      <c r="E119" s="52">
        <f>VLOOKUP(A119,'Hair R12 temp'!A:I,8,0)</f>
        <v>3.018342233573253E-3</v>
      </c>
      <c r="F119" s="53">
        <f>VLOOKUP(A119,'Hair R12 temp'!A:I,7,0)</f>
        <v>2.1018919510010824E-3</v>
      </c>
      <c r="G119" s="52">
        <f>VLOOKUP(A119,'Hair YTD temp'!A:I,8,0)</f>
        <v>2.9781173119254175E-3</v>
      </c>
      <c r="H119" s="53">
        <f>VLOOKUP(A119,'Hair YTD temp'!A:I,7,0)</f>
        <v>1.7774312055789338E-3</v>
      </c>
    </row>
    <row r="120" spans="1:8" ht="12.75" customHeight="1" x14ac:dyDescent="0.3">
      <c r="A120" s="108">
        <v>72</v>
      </c>
      <c r="B120" s="137"/>
      <c r="C120" s="16" t="s">
        <v>60</v>
      </c>
      <c r="D120" s="17"/>
      <c r="E120" s="52">
        <f>VLOOKUP(A120,'Hair R12 temp'!A:I,8,0)</f>
        <v>1.9348347651110594E-3</v>
      </c>
      <c r="F120" s="53">
        <f>VLOOKUP(A120,'Hair R12 temp'!A:I,7,0)</f>
        <v>1.1711261963009173E-3</v>
      </c>
      <c r="G120" s="52">
        <f>VLOOKUP(A120,'Hair YTD temp'!A:I,8,0)</f>
        <v>2.3954421856791403E-3</v>
      </c>
      <c r="H120" s="53">
        <f>VLOOKUP(A120,'Hair YTD temp'!A:I,7,0)</f>
        <v>1.6235725458849722E-3</v>
      </c>
    </row>
    <row r="121" spans="1:8" ht="12.75" customHeight="1" x14ac:dyDescent="0.3">
      <c r="A121" s="108">
        <v>73</v>
      </c>
      <c r="B121" s="137"/>
      <c r="C121" s="16" t="s">
        <v>61</v>
      </c>
      <c r="D121" s="17"/>
      <c r="E121" s="52">
        <f>VLOOKUP(A121,'Hair R12 temp'!A:I,8,0)</f>
        <v>7.3523721074220257E-4</v>
      </c>
      <c r="F121" s="53">
        <f>VLOOKUP(A121,'Hair R12 temp'!A:I,7,0)</f>
        <v>3.2792597404346016E-4</v>
      </c>
      <c r="G121" s="52">
        <f>VLOOKUP(A121,'Hair YTD temp'!A:I,8,0)</f>
        <v>7.12158487634339E-4</v>
      </c>
      <c r="H121" s="53">
        <f>VLOOKUP(A121,'Hair YTD temp'!A:I,7,0)</f>
        <v>1.1181543446109712E-4</v>
      </c>
    </row>
    <row r="122" spans="1:8" ht="13.25" customHeight="1" thickBot="1" x14ac:dyDescent="0.35">
      <c r="A122" s="108">
        <v>74</v>
      </c>
      <c r="B122" s="138"/>
      <c r="C122" s="18" t="s">
        <v>62</v>
      </c>
      <c r="D122" s="19"/>
      <c r="E122" s="54">
        <f>VLOOKUP(A122,'Hair R12 temp'!A:I,8,0)</f>
        <v>2.5152851946443774E-3</v>
      </c>
      <c r="F122" s="55">
        <f>VLOOKUP(A122,'Hair R12 temp'!A:I,7,0)</f>
        <v>1.8534044350089209E-3</v>
      </c>
      <c r="G122" s="54">
        <f>VLOOKUP(A122,'Hair YTD temp'!A:I,8,0)</f>
        <v>2.7838922698433253E-3</v>
      </c>
      <c r="H122" s="55">
        <f>VLOOKUP(A122,'Hair YTD temp'!A:I,7,0)</f>
        <v>2.2693125099805464E-3</v>
      </c>
    </row>
    <row r="123" spans="1:8" ht="13.5" thickBot="1" x14ac:dyDescent="0.35">
      <c r="B123" s="46"/>
      <c r="C123" s="27"/>
      <c r="D123" s="27"/>
      <c r="E123" s="61"/>
      <c r="F123" s="62"/>
      <c r="G123" s="61"/>
      <c r="H123" s="62"/>
    </row>
    <row r="124" spans="1:8" ht="13.25" customHeight="1" x14ac:dyDescent="0.3">
      <c r="A124" s="108">
        <v>75</v>
      </c>
      <c r="B124" s="133" t="s">
        <v>63</v>
      </c>
      <c r="C124" s="14" t="s">
        <v>47</v>
      </c>
      <c r="D124" s="15"/>
      <c r="E124" s="50">
        <f>VLOOKUP(A124,'Hair R12 temp'!A:I,8,0)</f>
        <v>1</v>
      </c>
      <c r="F124" s="51">
        <f>VLOOKUP(A124,'Hair R12 temp'!A:I,7,0)</f>
        <v>0</v>
      </c>
      <c r="G124" s="50">
        <f>VLOOKUP(A124,'Hair YTD temp'!A:I,8,0)</f>
        <v>1</v>
      </c>
      <c r="H124" s="51">
        <f>VLOOKUP(A124,'Hair YTD temp'!A:I,7,0)</f>
        <v>0</v>
      </c>
    </row>
    <row r="125" spans="1:8" ht="13.25" customHeight="1" x14ac:dyDescent="0.3">
      <c r="A125" s="108">
        <v>76</v>
      </c>
      <c r="B125" s="134"/>
      <c r="C125" s="16" t="s">
        <v>64</v>
      </c>
      <c r="D125" s="17"/>
      <c r="E125" s="52">
        <f>VLOOKUP(A125,'Hair R12 temp'!A:I,8,0)</f>
        <v>0.46131526358257885</v>
      </c>
      <c r="F125" s="53">
        <f>VLOOKUP(A125,'Hair R12 temp'!A:I,7,0)</f>
        <v>7.94724990557093E-2</v>
      </c>
      <c r="G125" s="52">
        <f>VLOOKUP(A125,'Hair YTD temp'!A:I,8,0)</f>
        <v>0.4700470660754319</v>
      </c>
      <c r="H125" s="53">
        <f>VLOOKUP(A125,'Hair YTD temp'!A:I,7,0)</f>
        <v>5.5126768007088378E-2</v>
      </c>
    </row>
    <row r="126" spans="1:8" ht="13.25" customHeight="1" x14ac:dyDescent="0.3">
      <c r="A126" s="108">
        <v>77</v>
      </c>
      <c r="B126" s="134"/>
      <c r="C126" s="16" t="s">
        <v>65</v>
      </c>
      <c r="D126" s="17"/>
      <c r="E126" s="52">
        <f>VLOOKUP(A126,'Hair R12 temp'!A:I,8,0)</f>
        <v>0.2629679723277849</v>
      </c>
      <c r="F126" s="53">
        <f>VLOOKUP(A126,'Hair R12 temp'!A:I,7,0)</f>
        <v>3.7328763245582652E-3</v>
      </c>
      <c r="G126" s="52">
        <f>VLOOKUP(A126,'Hair YTD temp'!A:I,8,0)</f>
        <v>0.25250275410755796</v>
      </c>
      <c r="H126" s="53">
        <f>VLOOKUP(A126,'Hair YTD temp'!A:I,7,0)</f>
        <v>-4.8359549479804087E-2</v>
      </c>
    </row>
    <row r="127" spans="1:8" ht="13.25" customHeight="1" x14ac:dyDescent="0.3">
      <c r="A127" s="108">
        <v>78</v>
      </c>
      <c r="B127" s="134"/>
      <c r="C127" s="16" t="s">
        <v>66</v>
      </c>
      <c r="D127" s="17"/>
      <c r="E127" s="52">
        <f>VLOOKUP(A127,'Hair R12 temp'!A:I,8,0)</f>
        <v>0.1458115255474165</v>
      </c>
      <c r="F127" s="53">
        <f>VLOOKUP(A127,'Hair R12 temp'!A:I,7,0)</f>
        <v>-2.3940363870918302E-2</v>
      </c>
      <c r="G127" s="52">
        <f>VLOOKUP(A127,'Hair YTD temp'!A:I,8,0)</f>
        <v>0.12325737730887719</v>
      </c>
      <c r="H127" s="53">
        <f>VLOOKUP(A127,'Hair YTD temp'!A:I,7,0)</f>
        <v>-3.0119318101242396E-2</v>
      </c>
    </row>
    <row r="128" spans="1:8" ht="13.25" customHeight="1" x14ac:dyDescent="0.3">
      <c r="A128" s="108">
        <v>79</v>
      </c>
      <c r="B128" s="134"/>
      <c r="C128" s="16" t="s">
        <v>67</v>
      </c>
      <c r="D128" s="17"/>
      <c r="E128" s="52">
        <f>VLOOKUP(A128,'Hair R12 temp'!A:I,8,0)</f>
        <v>2.0076207829912502E-2</v>
      </c>
      <c r="F128" s="53">
        <f>VLOOKUP(A128,'Hair R12 temp'!A:I,7,0)</f>
        <v>-2.0026214308265868E-2</v>
      </c>
      <c r="G128" s="52">
        <f>VLOOKUP(A128,'Hair YTD temp'!A:I,8,0)</f>
        <v>2.2060549060335267E-2</v>
      </c>
      <c r="H128" s="53">
        <f>VLOOKUP(A128,'Hair YTD temp'!A:I,7,0)</f>
        <v>-2.1527754662533292E-2</v>
      </c>
    </row>
    <row r="129" spans="1:8" ht="13.25" customHeight="1" x14ac:dyDescent="0.3">
      <c r="A129" s="108">
        <v>80</v>
      </c>
      <c r="B129" s="134"/>
      <c r="C129" s="16" t="s">
        <v>68</v>
      </c>
      <c r="D129" s="17"/>
      <c r="E129" s="52">
        <f>VLOOKUP(A129,'Hair R12 temp'!A:I,8,0)</f>
        <v>1.1546043685206593E-2</v>
      </c>
      <c r="F129" s="53">
        <f>VLOOKUP(A129,'Hair R12 temp'!A:I,7,0)</f>
        <v>-5.6593699720379215E-3</v>
      </c>
      <c r="G129" s="52">
        <f>VLOOKUP(A129,'Hair YTD temp'!A:I,8,0)</f>
        <v>1.3033612594771031E-2</v>
      </c>
      <c r="H129" s="53">
        <f>VLOOKUP(A129,'Hair YTD temp'!A:I,7,0)</f>
        <v>-2.9957716430681243E-3</v>
      </c>
    </row>
    <row r="130" spans="1:8" ht="13.5" customHeight="1" thickBot="1" x14ac:dyDescent="0.35">
      <c r="A130" s="108">
        <v>81</v>
      </c>
      <c r="B130" s="135"/>
      <c r="C130" s="18" t="s">
        <v>69</v>
      </c>
      <c r="D130" s="19"/>
      <c r="E130" s="54">
        <f>VLOOKUP(A130,'Hair R12 temp'!A:I,8,0)</f>
        <v>9.8282987027100685E-2</v>
      </c>
      <c r="F130" s="55">
        <f>VLOOKUP(A130,'Hair R12 temp'!A:I,7,0)</f>
        <v>-3.357942722904543E-2</v>
      </c>
      <c r="G130" s="54">
        <f>VLOOKUP(A130,'Hair YTD temp'!A:I,8,0)</f>
        <v>0.11909864085302665</v>
      </c>
      <c r="H130" s="55">
        <f>VLOOKUP(A130,'Hair YTD temp'!A:I,7,0)</f>
        <v>4.7875625879559514E-2</v>
      </c>
    </row>
    <row r="131" spans="1:8" ht="13.5" thickBot="1" x14ac:dyDescent="0.35">
      <c r="B131" s="46"/>
      <c r="C131" s="27"/>
      <c r="D131" s="27"/>
      <c r="E131" s="61"/>
      <c r="F131" s="62"/>
      <c r="G131" s="61"/>
      <c r="H131" s="62"/>
    </row>
    <row r="132" spans="1:8" ht="13.25" customHeight="1" x14ac:dyDescent="0.3">
      <c r="A132" s="108">
        <v>82</v>
      </c>
      <c r="B132" s="136" t="s">
        <v>91</v>
      </c>
      <c r="C132" s="14" t="s">
        <v>97</v>
      </c>
      <c r="D132" s="15"/>
      <c r="E132" s="50">
        <f>VLOOKUP(A132,'Hair R12 temp'!A:I,8,0)</f>
        <v>1</v>
      </c>
      <c r="F132" s="51">
        <f>VLOOKUP(A132,'Hair R12 temp'!A:I,7,0)</f>
        <v>0</v>
      </c>
      <c r="G132" s="50">
        <f>VLOOKUP(A132,'Hair YTD temp'!A:I,8,0)</f>
        <v>1</v>
      </c>
      <c r="H132" s="51">
        <f>VLOOKUP(A132,'Hair YTD temp'!A:I,7,0)</f>
        <v>0</v>
      </c>
    </row>
    <row r="133" spans="1:8" ht="13.25" customHeight="1" x14ac:dyDescent="0.3">
      <c r="A133" s="108">
        <v>83</v>
      </c>
      <c r="B133" s="137"/>
      <c r="C133" s="16" t="s">
        <v>64</v>
      </c>
      <c r="D133" s="17"/>
      <c r="E133" s="52">
        <f>VLOOKUP(A133,'Hair R12 temp'!A:I,8,0)</f>
        <v>0.44026588202812383</v>
      </c>
      <c r="F133" s="53">
        <f>VLOOKUP(A133,'Hair R12 temp'!A:I,7,0)</f>
        <v>0.13286248717395999</v>
      </c>
      <c r="G133" s="52">
        <f>VLOOKUP(A133,'Hair YTD temp'!A:I,8,0)</f>
        <v>0.42494559758955475</v>
      </c>
      <c r="H133" s="53">
        <f>VLOOKUP(A133,'Hair YTD temp'!A:I,7,0)</f>
        <v>8.1960567298656972E-2</v>
      </c>
    </row>
    <row r="134" spans="1:8" ht="13.25" customHeight="1" x14ac:dyDescent="0.3">
      <c r="A134" s="108">
        <v>84</v>
      </c>
      <c r="B134" s="137"/>
      <c r="C134" s="16" t="s">
        <v>65</v>
      </c>
      <c r="D134" s="17"/>
      <c r="E134" s="52">
        <f>VLOOKUP(A134,'Hair R12 temp'!A:I,8,0)</f>
        <v>0.28564819709657269</v>
      </c>
      <c r="F134" s="53">
        <f>VLOOKUP(A134,'Hair R12 temp'!A:I,7,0)</f>
        <v>4.5968051567704837E-2</v>
      </c>
      <c r="G134" s="52">
        <f>VLOOKUP(A134,'Hair YTD temp'!A:I,8,0)</f>
        <v>0.26473693698333806</v>
      </c>
      <c r="H134" s="53">
        <f>VLOOKUP(A134,'Hair YTD temp'!A:I,7,0)</f>
        <v>-4.236765540643711E-2</v>
      </c>
    </row>
    <row r="135" spans="1:8" ht="13.25" customHeight="1" x14ac:dyDescent="0.3">
      <c r="A135" s="108">
        <v>85</v>
      </c>
      <c r="B135" s="137"/>
      <c r="C135" s="16" t="s">
        <v>66</v>
      </c>
      <c r="D135" s="17"/>
      <c r="E135" s="52">
        <f>VLOOKUP(A135,'Hair R12 temp'!A:I,8,0)</f>
        <v>0.10333331332646636</v>
      </c>
      <c r="F135" s="53">
        <f>VLOOKUP(A135,'Hair R12 temp'!A:I,7,0)</f>
        <v>-7.9190580062400179E-2</v>
      </c>
      <c r="G135" s="52">
        <f>VLOOKUP(A135,'Hair YTD temp'!A:I,8,0)</f>
        <v>9.189661610568875E-2</v>
      </c>
      <c r="H135" s="53">
        <f>VLOOKUP(A135,'Hair YTD temp'!A:I,7,0)</f>
        <v>-7.1144706269353791E-2</v>
      </c>
    </row>
    <row r="136" spans="1:8" ht="13.25" customHeight="1" x14ac:dyDescent="0.3">
      <c r="A136" s="108">
        <v>86</v>
      </c>
      <c r="B136" s="137"/>
      <c r="C136" s="16" t="s">
        <v>67</v>
      </c>
      <c r="D136" s="17"/>
      <c r="E136" s="52">
        <f>VLOOKUP(A136,'Hair R12 temp'!A:I,8,0)</f>
        <v>1.6433640531080745E-2</v>
      </c>
      <c r="F136" s="53">
        <f>VLOOKUP(A136,'Hair R12 temp'!A:I,7,0)</f>
        <v>-3.0695260563253734E-2</v>
      </c>
      <c r="G136" s="52">
        <f>VLOOKUP(A136,'Hair YTD temp'!A:I,8,0)</f>
        <v>1.764134969483145E-2</v>
      </c>
      <c r="H136" s="53">
        <f>VLOOKUP(A136,'Hair YTD temp'!A:I,7,0)</f>
        <v>-3.8119363744142563E-2</v>
      </c>
    </row>
    <row r="137" spans="1:8" ht="13.25" customHeight="1" x14ac:dyDescent="0.3">
      <c r="A137" s="108">
        <v>87</v>
      </c>
      <c r="B137" s="137"/>
      <c r="C137" s="16" t="s">
        <v>68</v>
      </c>
      <c r="D137" s="17"/>
      <c r="E137" s="52">
        <f>VLOOKUP(A137,'Hair R12 temp'!A:I,8,0)</f>
        <v>1.5336648625089627E-2</v>
      </c>
      <c r="F137" s="53">
        <f>VLOOKUP(A137,'Hair R12 temp'!A:I,7,0)</f>
        <v>-7.8991562524452323E-3</v>
      </c>
      <c r="G137" s="52">
        <f>VLOOKUP(A137,'Hair YTD temp'!A:I,8,0)</f>
        <v>1.8874256393087995E-2</v>
      </c>
      <c r="H137" s="53">
        <f>VLOOKUP(A137,'Hair YTD temp'!A:I,7,0)</f>
        <v>-3.0124970702774083E-3</v>
      </c>
    </row>
    <row r="138" spans="1:8" ht="13.5" customHeight="1" thickBot="1" x14ac:dyDescent="0.35">
      <c r="A138" s="108">
        <v>88</v>
      </c>
      <c r="B138" s="138"/>
      <c r="C138" s="18" t="s">
        <v>69</v>
      </c>
      <c r="D138" s="19"/>
      <c r="E138" s="54">
        <f>VLOOKUP(A138,'Hair R12 temp'!A:I,8,0)</f>
        <v>0.13898231839266678</v>
      </c>
      <c r="F138" s="55">
        <f>VLOOKUP(A138,'Hair R12 temp'!A:I,7,0)</f>
        <v>-6.1045541863565644E-2</v>
      </c>
      <c r="G138" s="54">
        <f>VLOOKUP(A138,'Hair YTD temp'!A:I,8,0)</f>
        <v>0.18190524323349902</v>
      </c>
      <c r="H138" s="55">
        <f>VLOOKUP(A138,'Hair YTD temp'!A:I,7,0)</f>
        <v>7.2683655191553939E-2</v>
      </c>
    </row>
    <row r="139" spans="1:8" ht="13.5" thickBot="1" x14ac:dyDescent="0.35">
      <c r="B139" s="46"/>
      <c r="C139" s="27"/>
      <c r="D139" s="27"/>
      <c r="E139" s="61"/>
      <c r="F139" s="62"/>
      <c r="G139" s="61"/>
      <c r="H139" s="62"/>
    </row>
    <row r="140" spans="1:8" ht="13.25" customHeight="1" x14ac:dyDescent="0.3">
      <c r="A140" s="108">
        <v>89</v>
      </c>
      <c r="B140" s="136" t="s">
        <v>92</v>
      </c>
      <c r="C140" s="14" t="s">
        <v>98</v>
      </c>
      <c r="D140" s="15"/>
      <c r="E140" s="50">
        <f>VLOOKUP(A140,'Hair R12 temp'!A:I,8,0)</f>
        <v>1</v>
      </c>
      <c r="F140" s="51">
        <f>VLOOKUP(A140,'Hair R12 temp'!A:I,7,0)</f>
        <v>0</v>
      </c>
      <c r="G140" s="50">
        <f>VLOOKUP(A140,'Hair YTD temp'!A:I,8,0)</f>
        <v>1</v>
      </c>
      <c r="H140" s="51">
        <f>VLOOKUP(A140,'Hair YTD temp'!A:I,7,0)</f>
        <v>0</v>
      </c>
    </row>
    <row r="141" spans="1:8" ht="13.25" customHeight="1" x14ac:dyDescent="0.3">
      <c r="A141" s="108">
        <v>90</v>
      </c>
      <c r="B141" s="137"/>
      <c r="C141" s="16" t="s">
        <v>64</v>
      </c>
      <c r="D141" s="17"/>
      <c r="E141" s="52">
        <f>VLOOKUP(A141,'Hair R12 temp'!A:I,8,0)</f>
        <v>0.51235014167244808</v>
      </c>
      <c r="F141" s="53">
        <f>VLOOKUP(A141,'Hair R12 temp'!A:I,7,0)</f>
        <v>4.3973593426827051E-3</v>
      </c>
      <c r="G141" s="52">
        <f>VLOOKUP(A141,'Hair YTD temp'!A:I,8,0)</f>
        <v>0.55991716290101823</v>
      </c>
      <c r="H141" s="53">
        <f>VLOOKUP(A141,'Hair YTD temp'!A:I,7,0)</f>
        <v>2.8333309861336198E-2</v>
      </c>
    </row>
    <row r="142" spans="1:8" ht="13.25" customHeight="1" x14ac:dyDescent="0.3">
      <c r="A142" s="108">
        <v>91</v>
      </c>
      <c r="B142" s="137"/>
      <c r="C142" s="16" t="s">
        <v>65</v>
      </c>
      <c r="D142" s="17"/>
      <c r="E142" s="52">
        <f>VLOOKUP(A142,'Hair R12 temp'!A:I,8,0)</f>
        <v>0.21595565684793391</v>
      </c>
      <c r="F142" s="53">
        <f>VLOOKUP(A142,'Hair R12 temp'!A:I,7,0)</f>
        <v>-8.1239132385356433E-2</v>
      </c>
      <c r="G142" s="52">
        <f>VLOOKUP(A142,'Hair YTD temp'!A:I,8,0)</f>
        <v>0.21914091144695011</v>
      </c>
      <c r="H142" s="53">
        <f>VLOOKUP(A142,'Hair YTD temp'!A:I,7,0)</f>
        <v>-7.6852479576961091E-2</v>
      </c>
    </row>
    <row r="143" spans="1:8" ht="13.25" customHeight="1" x14ac:dyDescent="0.3">
      <c r="A143" s="108">
        <v>92</v>
      </c>
      <c r="B143" s="137"/>
      <c r="C143" s="16" t="s">
        <v>66</v>
      </c>
      <c r="D143" s="17"/>
      <c r="E143" s="52">
        <f>VLOOKUP(A143,'Hair R12 temp'!A:I,8,0)</f>
        <v>0.22856515311646966</v>
      </c>
      <c r="F143" s="53">
        <f>VLOOKUP(A143,'Hair R12 temp'!A:I,7,0)</f>
        <v>7.2624591420573426E-2</v>
      </c>
      <c r="G143" s="52">
        <f>VLOOKUP(A143,'Hair YTD temp'!A:I,8,0)</f>
        <v>0.17938005938091928</v>
      </c>
      <c r="H143" s="53">
        <f>VLOOKUP(A143,'Hair YTD temp'!A:I,7,0)</f>
        <v>3.4593485270821539E-2</v>
      </c>
    </row>
    <row r="144" spans="1:8" ht="13.25" customHeight="1" x14ac:dyDescent="0.3">
      <c r="A144" s="108">
        <v>93</v>
      </c>
      <c r="B144" s="137"/>
      <c r="C144" s="16" t="s">
        <v>67</v>
      </c>
      <c r="D144" s="17"/>
      <c r="E144" s="52">
        <f>VLOOKUP(A144,'Hair R12 temp'!A:I,8,0)</f>
        <v>2.3949775982467628E-2</v>
      </c>
      <c r="F144" s="53">
        <f>VLOOKUP(A144,'Hair R12 temp'!A:I,7,0)</f>
        <v>-1.7216179717180688E-3</v>
      </c>
      <c r="G144" s="52">
        <f>VLOOKUP(A144,'Hair YTD temp'!A:I,8,0)</f>
        <v>2.7164501388978461E-2</v>
      </c>
      <c r="H144" s="53">
        <f>VLOOKUP(A144,'Hair YTD temp'!A:I,7,0)</f>
        <v>6.3972178072842639E-3</v>
      </c>
    </row>
    <row r="145" spans="1:8" ht="13.25" customHeight="1" x14ac:dyDescent="0.3">
      <c r="A145" s="108">
        <v>94</v>
      </c>
      <c r="B145" s="137"/>
      <c r="C145" s="16" t="s">
        <v>68</v>
      </c>
      <c r="D145" s="17"/>
      <c r="E145" s="52">
        <f>VLOOKUP(A145,'Hair R12 temp'!A:I,8,0)</f>
        <v>3.6415006256929629E-3</v>
      </c>
      <c r="F145" s="53">
        <f>VLOOKUP(A145,'Hair R12 temp'!A:I,7,0)</f>
        <v>-6.740073757888947E-5</v>
      </c>
      <c r="G145" s="52">
        <f>VLOOKUP(A145,'Hair YTD temp'!A:I,8,0)</f>
        <v>3.5888910386405928E-3</v>
      </c>
      <c r="H145" s="53">
        <f>VLOOKUP(A145,'Hair YTD temp'!A:I,7,0)</f>
        <v>-4.5052477129397476E-5</v>
      </c>
    </row>
    <row r="146" spans="1:8" ht="13.5" customHeight="1" thickBot="1" x14ac:dyDescent="0.35">
      <c r="A146" s="108">
        <v>95</v>
      </c>
      <c r="B146" s="138"/>
      <c r="C146" s="18" t="s">
        <v>69</v>
      </c>
      <c r="D146" s="19"/>
      <c r="E146" s="54">
        <f>VLOOKUP(A146,'Hair R12 temp'!A:I,8,0)</f>
        <v>1.5537771754987714E-2</v>
      </c>
      <c r="F146" s="55">
        <f>VLOOKUP(A146,'Hair R12 temp'!A:I,7,0)</f>
        <v>6.0062003313971837E-3</v>
      </c>
      <c r="G146" s="54">
        <f>VLOOKUP(A146,'Hair YTD temp'!A:I,8,0)</f>
        <v>1.0808473843493299E-2</v>
      </c>
      <c r="H146" s="55">
        <f>VLOOKUP(A146,'Hair YTD temp'!A:I,7,0)</f>
        <v>7.5735191146483957E-3</v>
      </c>
    </row>
    <row r="147" spans="1:8" ht="13.5" thickBot="1" x14ac:dyDescent="0.35">
      <c r="B147" s="46"/>
      <c r="C147" s="27"/>
      <c r="D147" s="27"/>
      <c r="E147" s="61"/>
      <c r="F147" s="62"/>
      <c r="G147" s="61"/>
      <c r="H147" s="62"/>
    </row>
    <row r="148" spans="1:8" ht="13.25" customHeight="1" x14ac:dyDescent="0.3">
      <c r="A148" s="108">
        <v>96</v>
      </c>
      <c r="B148" s="136" t="s">
        <v>93</v>
      </c>
      <c r="C148" s="14" t="s">
        <v>99</v>
      </c>
      <c r="D148" s="15"/>
      <c r="E148" s="50">
        <f>VLOOKUP(A148,'Hair R12 temp'!A:I,8,0)</f>
        <v>1</v>
      </c>
      <c r="F148" s="51">
        <f>VLOOKUP(A148,'Hair R12 temp'!A:I,7,0)</f>
        <v>0</v>
      </c>
      <c r="G148" s="50">
        <f>VLOOKUP(A148,'Hair YTD temp'!A:I,8,0)</f>
        <v>1</v>
      </c>
      <c r="H148" s="51">
        <f>VLOOKUP(A148,'Hair YTD temp'!A:I,7,0)</f>
        <v>0</v>
      </c>
    </row>
    <row r="149" spans="1:8" ht="13.25" customHeight="1" x14ac:dyDescent="0.3">
      <c r="A149" s="108">
        <v>97</v>
      </c>
      <c r="B149" s="137"/>
      <c r="C149" s="16" t="s">
        <v>64</v>
      </c>
      <c r="D149" s="17"/>
      <c r="E149" s="52">
        <f>VLOOKUP(A149,'Hair R12 temp'!A:I,8,0)</f>
        <v>6.9654051543998144E-4</v>
      </c>
      <c r="F149" s="53">
        <f>VLOOKUP(A149,'Hair R12 temp'!A:I,7,0)</f>
        <v>-1.6254148782817823E-5</v>
      </c>
      <c r="G149" s="52">
        <f>VLOOKUP(A149,'Hair YTD temp'!A:I,8,0)</f>
        <v>7.12158487634339E-4</v>
      </c>
      <c r="H149" s="53">
        <f>VLOOKUP(A149,'Hair YTD temp'!A:I,7,0)</f>
        <v>1.1181543446109712E-4</v>
      </c>
    </row>
    <row r="150" spans="1:8" ht="13.25" customHeight="1" x14ac:dyDescent="0.3">
      <c r="A150" s="108">
        <v>98</v>
      </c>
      <c r="B150" s="137"/>
      <c r="C150" s="16" t="s">
        <v>65</v>
      </c>
      <c r="D150" s="17"/>
      <c r="E150" s="52">
        <f>VLOOKUP(A150,'Hair R12 temp'!A:I,8,0)</f>
        <v>0.14913706369476046</v>
      </c>
      <c r="F150" s="53">
        <f>VLOOKUP(A150,'Hair R12 temp'!A:I,7,0)</f>
        <v>-2.2290053050822767E-2</v>
      </c>
      <c r="G150" s="52">
        <f>VLOOKUP(A150,'Hair YTD temp'!A:I,8,0)</f>
        <v>0.14994173248737538</v>
      </c>
      <c r="H150" s="53">
        <f>VLOOKUP(A150,'Hair YTD temp'!A:I,7,0)</f>
        <v>-4.0795831835094609E-2</v>
      </c>
    </row>
    <row r="151" spans="1:8" ht="13.25" customHeight="1" x14ac:dyDescent="0.3">
      <c r="A151" s="108">
        <v>99</v>
      </c>
      <c r="B151" s="137"/>
      <c r="C151" s="16" t="s">
        <v>66</v>
      </c>
      <c r="D151" s="17"/>
      <c r="E151" s="52">
        <f>VLOOKUP(A151,'Hair R12 temp'!A:I,8,0)</f>
        <v>0.41130717436730901</v>
      </c>
      <c r="F151" s="53">
        <f>VLOOKUP(A151,'Hair R12 temp'!A:I,7,0)</f>
        <v>0.21371031066383159</v>
      </c>
      <c r="G151" s="52">
        <f>VLOOKUP(A151,'Hair YTD temp'!A:I,8,0)</f>
        <v>0.39498899391428199</v>
      </c>
      <c r="H151" s="53">
        <f>VLOOKUP(A151,'Hair YTD temp'!A:I,7,0)</f>
        <v>0.21102672976333861</v>
      </c>
    </row>
    <row r="152" spans="1:8" ht="13.25" customHeight="1" x14ac:dyDescent="0.3">
      <c r="A152" s="108">
        <v>100</v>
      </c>
      <c r="B152" s="137"/>
      <c r="C152" s="16" t="s">
        <v>67</v>
      </c>
      <c r="D152" s="17"/>
      <c r="E152" s="52">
        <f>VLOOKUP(A152,'Hair R12 temp'!A:I,8,0)</f>
        <v>0.18326754895131955</v>
      </c>
      <c r="F152" s="53">
        <f>VLOOKUP(A152,'Hair R12 temp'!A:I,7,0)</f>
        <v>3.3887240442374289E-3</v>
      </c>
      <c r="G152" s="52">
        <f>VLOOKUP(A152,'Hair YTD temp'!A:I,8,0)</f>
        <v>0.1808882558591221</v>
      </c>
      <c r="H152" s="53">
        <f>VLOOKUP(A152,'Hair YTD temp'!A:I,7,0)</f>
        <v>-1.7396478274668642E-2</v>
      </c>
    </row>
    <row r="153" spans="1:8" ht="13.25" customHeight="1" x14ac:dyDescent="0.3">
      <c r="A153" s="108">
        <v>101</v>
      </c>
      <c r="B153" s="137"/>
      <c r="C153" s="16" t="s">
        <v>68</v>
      </c>
      <c r="D153" s="17"/>
      <c r="E153" s="52">
        <f>VLOOKUP(A153,'Hair R12 temp'!A:I,8,0)</f>
        <v>0.10343626654283725</v>
      </c>
      <c r="F153" s="53">
        <f>VLOOKUP(A153,'Hair R12 temp'!A:I,7,0)</f>
        <v>-4.6657924180649346E-2</v>
      </c>
      <c r="G153" s="52">
        <f>VLOOKUP(A153,'Hair YTD temp'!A:I,8,0)</f>
        <v>0.11226207432344944</v>
      </c>
      <c r="H153" s="53">
        <f>VLOOKUP(A153,'Hair YTD temp'!A:I,7,0)</f>
        <v>-3.5336553463857598E-2</v>
      </c>
    </row>
    <row r="154" spans="1:8" ht="13.5" customHeight="1" thickBot="1" x14ac:dyDescent="0.35">
      <c r="A154" s="108">
        <v>102</v>
      </c>
      <c r="B154" s="138"/>
      <c r="C154" s="18" t="s">
        <v>69</v>
      </c>
      <c r="D154" s="19"/>
      <c r="E154" s="54">
        <f>VLOOKUP(A154,'Hair R12 temp'!A:I,8,0)</f>
        <v>0.15215540592833371</v>
      </c>
      <c r="F154" s="55">
        <f>VLOOKUP(A154,'Hair R12 temp'!A:I,7,0)</f>
        <v>-0.14813480332781415</v>
      </c>
      <c r="G154" s="54">
        <f>VLOOKUP(A154,'Hair YTD temp'!A:I,8,0)</f>
        <v>0.16120678492813673</v>
      </c>
      <c r="H154" s="55">
        <f>VLOOKUP(A154,'Hair YTD temp'!A:I,7,0)</f>
        <v>-0.1176096816241789</v>
      </c>
    </row>
    <row r="155" spans="1:8" ht="13.5" customHeight="1" x14ac:dyDescent="0.3">
      <c r="B155" s="5"/>
      <c r="C155" s="28"/>
      <c r="D155" s="28"/>
      <c r="E155" s="29"/>
      <c r="F155" s="29"/>
      <c r="G155" s="29"/>
      <c r="H155" s="29"/>
    </row>
    <row r="156" spans="1:8" ht="13.5" x14ac:dyDescent="0.3">
      <c r="B156" s="30" t="s">
        <v>339</v>
      </c>
      <c r="C156" s="31"/>
      <c r="D156" s="31"/>
    </row>
    <row r="157" spans="1:8" ht="13.5" x14ac:dyDescent="0.3">
      <c r="B157" s="31"/>
      <c r="C157" s="31"/>
      <c r="D157" s="31"/>
    </row>
    <row r="158" spans="1:8" ht="13.5" x14ac:dyDescent="0.3">
      <c r="B158" s="32" t="s">
        <v>340</v>
      </c>
      <c r="C158" s="31" t="s">
        <v>341</v>
      </c>
      <c r="D158" s="31"/>
    </row>
    <row r="159" spans="1:8" ht="13.5" x14ac:dyDescent="0.3">
      <c r="B159" s="32" t="s">
        <v>71</v>
      </c>
      <c r="C159" s="31" t="s">
        <v>342</v>
      </c>
      <c r="D159" s="31"/>
    </row>
    <row r="160" spans="1:8" ht="13.5" x14ac:dyDescent="0.3">
      <c r="B160" s="32" t="s">
        <v>343</v>
      </c>
      <c r="C160" s="31" t="s">
        <v>344</v>
      </c>
      <c r="D160" s="31"/>
    </row>
    <row r="161" spans="2:4" ht="13.5" x14ac:dyDescent="0.3">
      <c r="B161" s="32"/>
      <c r="C161" s="31" t="s">
        <v>345</v>
      </c>
      <c r="D161" s="31"/>
    </row>
    <row r="162" spans="2:4" ht="13.5" x14ac:dyDescent="0.3">
      <c r="B162" s="32"/>
      <c r="C162" s="31"/>
      <c r="D162" s="31"/>
    </row>
    <row r="163" spans="2:4" ht="13.5" x14ac:dyDescent="0.3">
      <c r="B163" s="32" t="s">
        <v>72</v>
      </c>
      <c r="C163" s="31" t="s">
        <v>73</v>
      </c>
      <c r="D163" s="31"/>
    </row>
    <row r="164" spans="2:4" ht="13.5" x14ac:dyDescent="0.3">
      <c r="B164" s="32" t="s">
        <v>74</v>
      </c>
      <c r="C164" s="31" t="s">
        <v>75</v>
      </c>
      <c r="D164" s="31"/>
    </row>
    <row r="165" spans="2:4" ht="13.5" x14ac:dyDescent="0.3">
      <c r="B165" s="32" t="s">
        <v>76</v>
      </c>
      <c r="C165" s="31" t="s">
        <v>77</v>
      </c>
      <c r="D165" s="31"/>
    </row>
    <row r="166" spans="2:4" ht="13.5" x14ac:dyDescent="0.3">
      <c r="B166" s="32" t="s">
        <v>78</v>
      </c>
      <c r="C166" s="31" t="s">
        <v>79</v>
      </c>
      <c r="D166" s="31"/>
    </row>
    <row r="167" spans="2:4" ht="13.5" x14ac:dyDescent="0.3">
      <c r="B167" s="32" t="s">
        <v>80</v>
      </c>
      <c r="C167" s="31" t="s">
        <v>81</v>
      </c>
      <c r="D167" s="31"/>
    </row>
    <row r="169" spans="2:4" x14ac:dyDescent="0.3">
      <c r="B169" s="1" t="s">
        <v>82</v>
      </c>
    </row>
    <row r="170" spans="2:4" x14ac:dyDescent="0.3">
      <c r="B170" s="1" t="s">
        <v>83</v>
      </c>
    </row>
  </sheetData>
  <mergeCells count="15">
    <mergeCell ref="B32:B43"/>
    <mergeCell ref="B124:B130"/>
    <mergeCell ref="B132:B138"/>
    <mergeCell ref="B140:B146"/>
    <mergeCell ref="B148:B154"/>
    <mergeCell ref="B45:B54"/>
    <mergeCell ref="B56:B71"/>
    <mergeCell ref="B73:B88"/>
    <mergeCell ref="B90:B105"/>
    <mergeCell ref="B107:B122"/>
    <mergeCell ref="B6:B30"/>
    <mergeCell ref="G4:H4"/>
    <mergeCell ref="B4:C5"/>
    <mergeCell ref="E4:F4"/>
    <mergeCell ref="B1:H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130"/>
  <sheetViews>
    <sheetView topLeftCell="C1" workbookViewId="0">
      <selection activeCell="E3" sqref="E3"/>
    </sheetView>
  </sheetViews>
  <sheetFormatPr defaultColWidth="8.73046875" defaultRowHeight="13.9" x14ac:dyDescent="0.45"/>
  <cols>
    <col min="1" max="1" width="39" style="101" customWidth="1"/>
    <col min="2" max="2" width="26.86328125" style="102" customWidth="1"/>
    <col min="3" max="3" width="35.73046875" style="102" customWidth="1"/>
    <col min="4" max="4" width="51.73046875" style="102" customWidth="1"/>
    <col min="5" max="6" width="12.73046875" style="104" customWidth="1"/>
    <col min="7" max="7" width="8.73046875" style="99"/>
    <col min="8" max="9" width="16.19921875" style="105" customWidth="1"/>
    <col min="10" max="16384" width="8.73046875" style="99"/>
  </cols>
  <sheetData>
    <row r="1" spans="1:9" ht="27.75" x14ac:dyDescent="0.45">
      <c r="C1" s="101"/>
      <c r="D1" s="101"/>
      <c r="E1" s="103" t="s">
        <v>348</v>
      </c>
      <c r="F1" s="103" t="s">
        <v>348</v>
      </c>
      <c r="H1" s="113" t="s">
        <v>353</v>
      </c>
      <c r="I1" s="113" t="s">
        <v>353</v>
      </c>
    </row>
    <row r="2" spans="1:9" x14ac:dyDescent="0.45">
      <c r="B2" s="102" t="s">
        <v>356</v>
      </c>
      <c r="C2" s="101" t="s">
        <v>349</v>
      </c>
      <c r="D2" s="98" t="s">
        <v>350</v>
      </c>
      <c r="E2" s="103" t="s">
        <v>111</v>
      </c>
      <c r="F2" s="103" t="s">
        <v>112</v>
      </c>
      <c r="G2" s="99" t="s">
        <v>351</v>
      </c>
      <c r="H2" s="105" t="s">
        <v>111</v>
      </c>
      <c r="I2" s="105" t="s">
        <v>112</v>
      </c>
    </row>
    <row r="3" spans="1:9" x14ac:dyDescent="0.45">
      <c r="A3" s="101" t="s">
        <v>7</v>
      </c>
      <c r="B3" s="102" t="str">
        <f>C3&amp;D3</f>
        <v>Basic Info01_SALES(MRMB)</v>
      </c>
      <c r="C3" s="101" t="s">
        <v>113</v>
      </c>
      <c r="D3" s="101" t="s">
        <v>114</v>
      </c>
      <c r="E3" s="103">
        <v>376.80266399999999</v>
      </c>
      <c r="F3" s="103">
        <v>247.19960599999999</v>
      </c>
      <c r="G3" s="105">
        <f>E3/F3-1</f>
        <v>0.52428505084267818</v>
      </c>
    </row>
    <row r="4" spans="1:9" x14ac:dyDescent="0.45">
      <c r="A4" s="101" t="s">
        <v>9</v>
      </c>
      <c r="B4" s="102" t="str">
        <f t="shared" ref="B4:B67" si="0">C4&amp;D4</f>
        <v>Basic Info02_MEMBER_SALES(MRMB)</v>
      </c>
      <c r="C4" s="101" t="s">
        <v>113</v>
      </c>
      <c r="D4" s="116" t="s">
        <v>115</v>
      </c>
      <c r="E4" s="103">
        <v>376.80266399999999</v>
      </c>
      <c r="F4" s="103">
        <v>247.19960599999999</v>
      </c>
      <c r="G4" s="105">
        <f t="shared" ref="G4:G29" si="1">E4/F4-1</f>
        <v>0.52428505084267818</v>
      </c>
    </row>
    <row r="5" spans="1:9" x14ac:dyDescent="0.45">
      <c r="A5" s="101" t="s">
        <v>11</v>
      </c>
      <c r="B5" s="102" t="str">
        <f t="shared" si="0"/>
        <v>Basic Info03_MEMBER_SALES_WEIGHT%</v>
      </c>
      <c r="C5" s="101" t="s">
        <v>113</v>
      </c>
      <c r="D5" s="106" t="s">
        <v>116</v>
      </c>
      <c r="E5" s="103">
        <v>1</v>
      </c>
      <c r="F5" s="103">
        <v>1</v>
      </c>
      <c r="G5" s="107">
        <f>E5-F5</f>
        <v>0</v>
      </c>
    </row>
    <row r="6" spans="1:9" x14ac:dyDescent="0.45">
      <c r="A6" s="101" t="s">
        <v>318</v>
      </c>
      <c r="B6" s="102" t="str">
        <f t="shared" si="0"/>
        <v>Basic Info031_TMALL_BIND_MEMBER_SALES(MRMB)</v>
      </c>
      <c r="C6" s="101" t="s">
        <v>113</v>
      </c>
      <c r="D6" s="116" t="s">
        <v>117</v>
      </c>
      <c r="E6" s="103">
        <v>116.75357</v>
      </c>
      <c r="F6" s="103">
        <v>53.867508000000001</v>
      </c>
      <c r="G6" s="105">
        <f t="shared" si="1"/>
        <v>1.1674210360724318</v>
      </c>
    </row>
    <row r="7" spans="1:9" x14ac:dyDescent="0.45">
      <c r="A7" s="101" t="s">
        <v>319</v>
      </c>
      <c r="B7" s="102" t="str">
        <f t="shared" si="0"/>
        <v>Basic Info032_TMALL_BIND_MEMBER_SALES_WEIGHT%</v>
      </c>
      <c r="C7" s="101" t="s">
        <v>113</v>
      </c>
      <c r="D7" s="106" t="s">
        <v>118</v>
      </c>
      <c r="E7" s="103">
        <v>0.30985299999999999</v>
      </c>
      <c r="F7" s="103">
        <v>0.21791099999999999</v>
      </c>
      <c r="G7" s="107">
        <f>E7-F7</f>
        <v>9.1941999999999996E-2</v>
      </c>
    </row>
    <row r="8" spans="1:9" x14ac:dyDescent="0.45">
      <c r="A8" s="101" t="s">
        <v>320</v>
      </c>
      <c r="B8" s="102" t="str">
        <f t="shared" si="0"/>
        <v>Basic Info033_TMALL_BIND_MEMBER(K)</v>
      </c>
      <c r="C8" s="101" t="s">
        <v>113</v>
      </c>
      <c r="D8" s="116" t="s">
        <v>119</v>
      </c>
      <c r="E8" s="103">
        <v>727.45500000000004</v>
      </c>
      <c r="F8" s="103">
        <v>408.50900000000001</v>
      </c>
      <c r="G8" s="105">
        <f t="shared" si="1"/>
        <v>0.78075636032498674</v>
      </c>
    </row>
    <row r="9" spans="1:9" x14ac:dyDescent="0.45">
      <c r="A9" s="101" t="s">
        <v>321</v>
      </c>
      <c r="B9" s="102" t="str">
        <f t="shared" si="0"/>
        <v>Basic Info034_TMALL_BIND_MEMBER_WEIGHT%</v>
      </c>
      <c r="C9" s="101" t="s">
        <v>113</v>
      </c>
      <c r="D9" s="106" t="s">
        <v>120</v>
      </c>
      <c r="E9" s="103">
        <v>0.24554300000000001</v>
      </c>
      <c r="F9" s="103">
        <v>0.17490700000000001</v>
      </c>
      <c r="G9" s="107">
        <f>E9-F9</f>
        <v>7.0636000000000004E-2</v>
      </c>
    </row>
    <row r="10" spans="1:9" x14ac:dyDescent="0.45">
      <c r="A10" s="101" t="s">
        <v>324</v>
      </c>
      <c r="B10" s="102" t="str">
        <f t="shared" si="0"/>
        <v>Basic Info04_MEMBER(K)</v>
      </c>
      <c r="C10" s="101" t="s">
        <v>113</v>
      </c>
      <c r="D10" s="116" t="s">
        <v>121</v>
      </c>
      <c r="E10" s="103">
        <v>2962.6370000000002</v>
      </c>
      <c r="F10" s="103">
        <v>2335.5770000000002</v>
      </c>
      <c r="G10" s="105">
        <f t="shared" si="1"/>
        <v>0.26848183553785643</v>
      </c>
    </row>
    <row r="11" spans="1:9" x14ac:dyDescent="0.45">
      <c r="A11" s="101" t="s">
        <v>325</v>
      </c>
      <c r="B11" s="102" t="str">
        <f t="shared" si="0"/>
        <v>Basic Info05_MEMBERR ANNUAL SPENDING</v>
      </c>
      <c r="C11" s="101" t="s">
        <v>113</v>
      </c>
      <c r="D11" s="116" t="s">
        <v>122</v>
      </c>
      <c r="E11" s="103">
        <v>127.18489099999999</v>
      </c>
      <c r="F11" s="103">
        <v>105.840915</v>
      </c>
      <c r="G11" s="105">
        <f t="shared" si="1"/>
        <v>0.20166091723602353</v>
      </c>
    </row>
    <row r="12" spans="1:9" x14ac:dyDescent="0.45">
      <c r="A12" s="101" t="s">
        <v>326</v>
      </c>
      <c r="B12" s="102" t="str">
        <f t="shared" si="0"/>
        <v>Basic Info06_MEMBER_ATV</v>
      </c>
      <c r="C12" s="101" t="s">
        <v>113</v>
      </c>
      <c r="D12" s="116" t="s">
        <v>123</v>
      </c>
      <c r="E12" s="103">
        <v>105.21834200000001</v>
      </c>
      <c r="F12" s="103">
        <v>90.101538000000005</v>
      </c>
      <c r="G12" s="105">
        <f t="shared" si="1"/>
        <v>0.16777520490271769</v>
      </c>
    </row>
    <row r="13" spans="1:9" x14ac:dyDescent="0.45">
      <c r="A13" s="101" t="s">
        <v>327</v>
      </c>
      <c r="B13" s="102" t="str">
        <f t="shared" si="0"/>
        <v>Basic Info07_MEMBER_IPT</v>
      </c>
      <c r="C13" s="101" t="s">
        <v>113</v>
      </c>
      <c r="D13" s="116" t="s">
        <v>124</v>
      </c>
      <c r="E13" s="103">
        <v>2.2716910000000001</v>
      </c>
      <c r="F13" s="103">
        <v>2.525264</v>
      </c>
      <c r="G13" s="105">
        <f t="shared" si="1"/>
        <v>-0.10041445171673136</v>
      </c>
    </row>
    <row r="14" spans="1:9" x14ac:dyDescent="0.45">
      <c r="A14" s="101" t="s">
        <v>328</v>
      </c>
      <c r="B14" s="102" t="str">
        <f t="shared" si="0"/>
        <v>Basic Info08_MEMBER_FREQUENCY</v>
      </c>
      <c r="C14" s="101" t="s">
        <v>113</v>
      </c>
      <c r="D14" s="116" t="s">
        <v>125</v>
      </c>
      <c r="E14" s="103">
        <v>1.208771</v>
      </c>
      <c r="F14" s="103">
        <v>1.174685</v>
      </c>
      <c r="G14" s="105">
        <f t="shared" si="1"/>
        <v>2.9017140765396743E-2</v>
      </c>
    </row>
    <row r="15" spans="1:9" x14ac:dyDescent="0.45">
      <c r="A15" s="101" t="s">
        <v>329</v>
      </c>
      <c r="B15" s="102" t="str">
        <f t="shared" si="0"/>
        <v>Basic Info09_NEW_MEMBER(K)</v>
      </c>
      <c r="C15" s="101" t="s">
        <v>113</v>
      </c>
      <c r="D15" s="116" t="s">
        <v>126</v>
      </c>
      <c r="E15" s="103">
        <v>1656.098</v>
      </c>
      <c r="F15" s="103">
        <v>1562.32</v>
      </c>
      <c r="G15" s="105">
        <f t="shared" si="1"/>
        <v>6.0024834860975984E-2</v>
      </c>
    </row>
    <row r="16" spans="1:9" x14ac:dyDescent="0.45">
      <c r="A16" s="101" t="s">
        <v>16</v>
      </c>
      <c r="B16" s="102" t="str">
        <f t="shared" si="0"/>
        <v>Basic Info10_RECRUITMENT_RATE</v>
      </c>
      <c r="C16" s="101" t="s">
        <v>113</v>
      </c>
      <c r="D16" s="106" t="s">
        <v>127</v>
      </c>
      <c r="E16" s="103">
        <v>0.55899500000000002</v>
      </c>
      <c r="F16" s="103">
        <v>0.66892200000000002</v>
      </c>
      <c r="G16" s="107">
        <f>E16-F16</f>
        <v>-0.109927</v>
      </c>
    </row>
    <row r="17" spans="1:9" x14ac:dyDescent="0.45">
      <c r="A17" s="101" t="s">
        <v>330</v>
      </c>
      <c r="B17" s="102" t="str">
        <f t="shared" si="0"/>
        <v>Basic Info11_NEW_MEMBER_ANNUAL_SPENDING</v>
      </c>
      <c r="C17" s="101" t="s">
        <v>113</v>
      </c>
      <c r="D17" s="116" t="s">
        <v>128</v>
      </c>
      <c r="E17" s="103">
        <v>117.67071900000001</v>
      </c>
      <c r="F17" s="103">
        <v>99.484999999999999</v>
      </c>
      <c r="G17" s="105">
        <f t="shared" si="1"/>
        <v>0.18279860280444304</v>
      </c>
    </row>
    <row r="18" spans="1:9" x14ac:dyDescent="0.45">
      <c r="A18" s="101" t="s">
        <v>331</v>
      </c>
      <c r="B18" s="102" t="str">
        <f t="shared" si="0"/>
        <v>Basic Info12_NEW_MEMBER_ATV</v>
      </c>
      <c r="C18" s="101" t="s">
        <v>113</v>
      </c>
      <c r="D18" s="116" t="s">
        <v>129</v>
      </c>
      <c r="E18" s="103">
        <v>102.241608</v>
      </c>
      <c r="F18" s="103">
        <v>88.278523000000007</v>
      </c>
      <c r="G18" s="105">
        <f t="shared" si="1"/>
        <v>0.15817080446622334</v>
      </c>
    </row>
    <row r="19" spans="1:9" x14ac:dyDescent="0.45">
      <c r="A19" s="101" t="s">
        <v>332</v>
      </c>
      <c r="B19" s="102" t="str">
        <f t="shared" si="0"/>
        <v>Basic Info13_NEW_MEMBER_IPT</v>
      </c>
      <c r="C19" s="101" t="s">
        <v>113</v>
      </c>
      <c r="D19" s="116" t="s">
        <v>130</v>
      </c>
      <c r="E19" s="103">
        <v>2.1215299999999999</v>
      </c>
      <c r="F19" s="103">
        <v>2.419924</v>
      </c>
      <c r="G19" s="105">
        <f t="shared" si="1"/>
        <v>-0.12330717824196136</v>
      </c>
    </row>
    <row r="20" spans="1:9" x14ac:dyDescent="0.45">
      <c r="A20" s="101" t="s">
        <v>333</v>
      </c>
      <c r="B20" s="102" t="str">
        <f t="shared" si="0"/>
        <v>Basic Info14_NEW_MEMBER_FREQUENCY</v>
      </c>
      <c r="C20" s="101" t="s">
        <v>113</v>
      </c>
      <c r="D20" s="116" t="s">
        <v>131</v>
      </c>
      <c r="E20" s="103">
        <v>1.150908</v>
      </c>
      <c r="F20" s="103">
        <v>1.1269450000000001</v>
      </c>
      <c r="G20" s="105">
        <f t="shared" si="1"/>
        <v>2.1263681901068754E-2</v>
      </c>
    </row>
    <row r="21" spans="1:9" x14ac:dyDescent="0.45">
      <c r="A21" s="101" t="s">
        <v>17</v>
      </c>
      <c r="B21" s="102" t="str">
        <f t="shared" si="0"/>
        <v>Basic Info15_2ND_REPEAT_RATE</v>
      </c>
      <c r="C21" s="101" t="s">
        <v>113</v>
      </c>
      <c r="D21" s="106" t="s">
        <v>132</v>
      </c>
      <c r="E21" s="103">
        <v>0.23580599999999999</v>
      </c>
      <c r="F21" s="103">
        <v>0.200211</v>
      </c>
      <c r="G21" s="107">
        <f>E21-F21</f>
        <v>3.5594999999999988E-2</v>
      </c>
    </row>
    <row r="22" spans="1:9" x14ac:dyDescent="0.45">
      <c r="A22" s="101" t="s">
        <v>334</v>
      </c>
      <c r="B22" s="102" t="str">
        <f t="shared" si="0"/>
        <v>Basic Info16_EXISTING_MEMBER(K)</v>
      </c>
      <c r="C22" s="101" t="s">
        <v>113</v>
      </c>
      <c r="D22" s="116" t="s">
        <v>133</v>
      </c>
      <c r="E22" s="103">
        <v>1306.539</v>
      </c>
      <c r="F22" s="103">
        <v>773.25699999999995</v>
      </c>
      <c r="G22" s="105">
        <f t="shared" si="1"/>
        <v>0.68965686699247475</v>
      </c>
    </row>
    <row r="23" spans="1:9" x14ac:dyDescent="0.45">
      <c r="A23" s="101" t="s">
        <v>335</v>
      </c>
      <c r="B23" s="102" t="str">
        <f t="shared" si="0"/>
        <v>Basic Info17_EXISTING_MEMBER_ANNUAL_SPENDING</v>
      </c>
      <c r="C23" s="101" t="s">
        <v>113</v>
      </c>
      <c r="D23" s="116" t="s">
        <v>134</v>
      </c>
      <c r="E23" s="103">
        <v>139.24453800000001</v>
      </c>
      <c r="F23" s="103">
        <v>118.68266300000001</v>
      </c>
      <c r="G23" s="105">
        <f t="shared" si="1"/>
        <v>0.17325087321304888</v>
      </c>
    </row>
    <row r="24" spans="1:9" x14ac:dyDescent="0.45">
      <c r="A24" s="101" t="s">
        <v>336</v>
      </c>
      <c r="B24" s="102" t="str">
        <f t="shared" si="0"/>
        <v>Basic Info18_EXISTING_MEMBER_ATV</v>
      </c>
      <c r="C24" s="101" t="s">
        <v>113</v>
      </c>
      <c r="D24" s="116" t="s">
        <v>135</v>
      </c>
      <c r="E24" s="103">
        <v>108.605358</v>
      </c>
      <c r="F24" s="103">
        <v>93.367001999999999</v>
      </c>
      <c r="G24" s="105">
        <f t="shared" si="1"/>
        <v>0.1632092246037844</v>
      </c>
    </row>
    <row r="25" spans="1:9" x14ac:dyDescent="0.45">
      <c r="A25" s="101" t="s">
        <v>337</v>
      </c>
      <c r="B25" s="102" t="str">
        <f t="shared" si="0"/>
        <v>Basic Info19_EXISTING_MEMBER_IPT</v>
      </c>
      <c r="C25" s="101" t="s">
        <v>113</v>
      </c>
      <c r="D25" s="116" t="s">
        <v>136</v>
      </c>
      <c r="E25" s="103">
        <v>2.4425490000000001</v>
      </c>
      <c r="F25" s="103">
        <v>2.7139549999999999</v>
      </c>
      <c r="G25" s="105">
        <f t="shared" si="1"/>
        <v>-0.10000386889244661</v>
      </c>
    </row>
    <row r="26" spans="1:9" x14ac:dyDescent="0.45">
      <c r="A26" s="101" t="s">
        <v>338</v>
      </c>
      <c r="B26" s="102" t="str">
        <f t="shared" si="0"/>
        <v>Basic Info20_EXISTING_MEMBER_FREQUENCY</v>
      </c>
      <c r="C26" s="101" t="s">
        <v>113</v>
      </c>
      <c r="D26" s="116" t="s">
        <v>137</v>
      </c>
      <c r="E26" s="103">
        <v>1.2821149999999999</v>
      </c>
      <c r="F26" s="103">
        <v>1.2711410000000001</v>
      </c>
      <c r="G26" s="105">
        <f t="shared" si="1"/>
        <v>8.6331886077153364E-3</v>
      </c>
    </row>
    <row r="27" spans="1:9" x14ac:dyDescent="0.45">
      <c r="A27" s="101" t="s">
        <v>19</v>
      </c>
      <c r="B27" s="102" t="str">
        <f t="shared" si="0"/>
        <v>Basic Info21_RETENTION_RATE</v>
      </c>
      <c r="C27" s="101" t="s">
        <v>113</v>
      </c>
      <c r="D27" s="106" t="s">
        <v>138</v>
      </c>
      <c r="E27" s="103">
        <v>0.16780900000000001</v>
      </c>
      <c r="F27" s="103">
        <v>0.168596</v>
      </c>
      <c r="G27" s="107">
        <f>E27-F27</f>
        <v>-7.8699999999998216E-4</v>
      </c>
    </row>
    <row r="28" spans="1:9" x14ac:dyDescent="0.45">
      <c r="A28" s="101" t="s">
        <v>354</v>
      </c>
      <c r="B28" s="102" t="str">
        <f t="shared" si="0"/>
        <v>Basic Info22_VIP_MEMBER(K)</v>
      </c>
      <c r="C28" s="101" t="s">
        <v>113</v>
      </c>
      <c r="D28" s="116" t="s">
        <v>139</v>
      </c>
      <c r="E28" s="103">
        <v>4.1050000000000004</v>
      </c>
      <c r="F28" s="103">
        <v>2.4910000000000001</v>
      </c>
      <c r="G28" s="105">
        <f t="shared" si="1"/>
        <v>0.64793255720594156</v>
      </c>
    </row>
    <row r="29" spans="1:9" x14ac:dyDescent="0.45">
      <c r="A29" s="101" t="s">
        <v>355</v>
      </c>
      <c r="B29" s="102" t="str">
        <f t="shared" si="0"/>
        <v>Basic Info23_HIGH_TIER_RETENTION_RATE</v>
      </c>
      <c r="C29" s="101" t="s">
        <v>113</v>
      </c>
      <c r="D29" s="116" t="s">
        <v>140</v>
      </c>
      <c r="E29" s="103">
        <v>5.5960000000000003E-3</v>
      </c>
      <c r="F29" s="103">
        <v>4.1799999999999997E-3</v>
      </c>
      <c r="G29" s="105">
        <f t="shared" si="1"/>
        <v>0.33875598086124414</v>
      </c>
    </row>
    <row r="30" spans="1:9" x14ac:dyDescent="0.45">
      <c r="A30" s="110">
        <v>1</v>
      </c>
      <c r="B30" s="102" t="str">
        <f t="shared" si="0"/>
        <v>Category usage39_Category(Men Hair;Styling;Hair Care;Hair Color)</v>
      </c>
      <c r="C30" s="101" t="s">
        <v>141</v>
      </c>
      <c r="D30" s="116" t="s">
        <v>142</v>
      </c>
      <c r="E30" s="103">
        <v>2861372</v>
      </c>
      <c r="F30" s="103">
        <v>2311506</v>
      </c>
      <c r="G30" s="105">
        <f>H30/I30-1</f>
        <v>0.23788214263774354</v>
      </c>
      <c r="H30" s="115">
        <f>E30</f>
        <v>2861372</v>
      </c>
      <c r="I30" s="115">
        <f>F30</f>
        <v>2311506</v>
      </c>
    </row>
    <row r="31" spans="1:9" x14ac:dyDescent="0.45">
      <c r="A31" s="110">
        <v>2</v>
      </c>
      <c r="B31" s="102" t="str">
        <f t="shared" si="0"/>
        <v>Category usage40_1_CATEGORY</v>
      </c>
      <c r="C31" s="101" t="s">
        <v>141</v>
      </c>
      <c r="D31" s="101" t="s">
        <v>143</v>
      </c>
      <c r="E31" s="103">
        <v>2766064</v>
      </c>
      <c r="F31" s="103">
        <v>2247901</v>
      </c>
      <c r="G31" s="112">
        <f>H31-I31</f>
        <v>-5.7918041825830713E-3</v>
      </c>
      <c r="H31" s="105">
        <f>E31/E$30</f>
        <v>0.96669150323690878</v>
      </c>
      <c r="I31" s="105">
        <f>F31/F$30</f>
        <v>0.97248330741949185</v>
      </c>
    </row>
    <row r="32" spans="1:9" x14ac:dyDescent="0.45">
      <c r="A32" s="110">
        <v>3</v>
      </c>
      <c r="B32" s="102" t="str">
        <f t="shared" si="0"/>
        <v>Category usage41_2_CATEGORY</v>
      </c>
      <c r="C32" s="101" t="s">
        <v>141</v>
      </c>
      <c r="D32" s="101" t="s">
        <v>144</v>
      </c>
      <c r="E32" s="103">
        <v>94842</v>
      </c>
      <c r="F32" s="103">
        <v>62972</v>
      </c>
      <c r="G32" s="112">
        <f t="shared" ref="G32:G95" si="2">H32-I32</f>
        <v>5.9027926861016378E-3</v>
      </c>
      <c r="H32" s="105">
        <f t="shared" ref="H32:I32" si="3">E32/E$30</f>
        <v>3.314563782688864E-2</v>
      </c>
      <c r="I32" s="105">
        <f t="shared" si="3"/>
        <v>2.7242845140787002E-2</v>
      </c>
    </row>
    <row r="33" spans="1:9" x14ac:dyDescent="0.45">
      <c r="A33" s="110">
        <v>4</v>
      </c>
      <c r="B33" s="102" t="str">
        <f t="shared" si="0"/>
        <v>Category usage42_3_CATEGORY</v>
      </c>
      <c r="C33" s="101" t="s">
        <v>141</v>
      </c>
      <c r="D33" s="101" t="s">
        <v>145</v>
      </c>
      <c r="E33" s="103">
        <v>457</v>
      </c>
      <c r="F33" s="103">
        <v>624</v>
      </c>
      <c r="G33" s="112">
        <f t="shared" si="2"/>
        <v>-1.102402822862431E-4</v>
      </c>
      <c r="H33" s="105">
        <f t="shared" ref="H33:H38" si="4">E33/E$30</f>
        <v>1.5971359194120864E-4</v>
      </c>
      <c r="I33" s="105">
        <f t="shared" ref="I33:I38" si="5">F33/F$30</f>
        <v>2.6995387422745174E-4</v>
      </c>
    </row>
    <row r="34" spans="1:9" x14ac:dyDescent="0.45">
      <c r="A34" s="110">
        <v>5</v>
      </c>
      <c r="B34" s="102" t="str">
        <f t="shared" si="0"/>
        <v>Category usage43_4_CATEGORY</v>
      </c>
      <c r="C34" s="101" t="s">
        <v>141</v>
      </c>
      <c r="D34" s="101" t="s">
        <v>146</v>
      </c>
      <c r="E34" s="103">
        <v>9</v>
      </c>
      <c r="F34" s="103">
        <v>9</v>
      </c>
      <c r="G34" s="112">
        <f t="shared" si="2"/>
        <v>-7.482212322409286E-7</v>
      </c>
      <c r="H34" s="105">
        <f t="shared" si="4"/>
        <v>3.14534426142424E-6</v>
      </c>
      <c r="I34" s="105">
        <f t="shared" si="5"/>
        <v>3.8935654936651686E-6</v>
      </c>
    </row>
    <row r="35" spans="1:9" x14ac:dyDescent="0.45">
      <c r="A35" s="110">
        <v>7</v>
      </c>
      <c r="B35" s="102" t="str">
        <f t="shared" si="0"/>
        <v>Category usage44_Hair Care only</v>
      </c>
      <c r="C35" s="101" t="s">
        <v>141</v>
      </c>
      <c r="D35" s="101" t="s">
        <v>147</v>
      </c>
      <c r="E35" s="103">
        <v>1868173</v>
      </c>
      <c r="F35" s="103">
        <v>1493280</v>
      </c>
      <c r="G35" s="112">
        <f t="shared" si="2"/>
        <v>6.8737493908203051E-3</v>
      </c>
      <c r="H35" s="105">
        <f t="shared" si="4"/>
        <v>0.65289413609974511</v>
      </c>
      <c r="I35" s="105">
        <f t="shared" si="5"/>
        <v>0.64602038670892481</v>
      </c>
    </row>
    <row r="36" spans="1:9" x14ac:dyDescent="0.45">
      <c r="A36" s="110">
        <v>8</v>
      </c>
      <c r="B36" s="102" t="str">
        <f t="shared" si="0"/>
        <v>Category usage45_Hair Color only</v>
      </c>
      <c r="C36" s="101" t="s">
        <v>141</v>
      </c>
      <c r="D36" s="101" t="s">
        <v>148</v>
      </c>
      <c r="E36" s="103">
        <v>887602</v>
      </c>
      <c r="F36" s="103">
        <v>702605</v>
      </c>
      <c r="G36" s="112">
        <f t="shared" si="2"/>
        <v>6.2416970502291447E-3</v>
      </c>
      <c r="H36" s="105">
        <f t="shared" si="4"/>
        <v>0.31020153968096426</v>
      </c>
      <c r="I36" s="105">
        <f t="shared" si="5"/>
        <v>0.30395984263073511</v>
      </c>
    </row>
    <row r="37" spans="1:9" x14ac:dyDescent="0.45">
      <c r="A37" s="110">
        <v>9</v>
      </c>
      <c r="B37" s="102" t="str">
        <f t="shared" si="0"/>
        <v>Category usage46_Men Hair only</v>
      </c>
      <c r="C37" s="101" t="s">
        <v>141</v>
      </c>
      <c r="D37" s="101" t="s">
        <v>149</v>
      </c>
      <c r="E37" s="103">
        <v>4323</v>
      </c>
      <c r="F37" s="103">
        <v>9652</v>
      </c>
      <c r="G37" s="112">
        <f t="shared" si="2"/>
        <v>-2.6648189891910249E-3</v>
      </c>
      <c r="H37" s="105">
        <f t="shared" si="4"/>
        <v>1.5108136935707765E-3</v>
      </c>
      <c r="I37" s="105">
        <f t="shared" si="5"/>
        <v>4.1756326827618014E-3</v>
      </c>
    </row>
    <row r="38" spans="1:9" x14ac:dyDescent="0.45">
      <c r="A38" s="110">
        <v>10</v>
      </c>
      <c r="B38" s="102" t="str">
        <f t="shared" si="0"/>
        <v>Category usage47_Men Styling only</v>
      </c>
      <c r="C38" s="101" t="s">
        <v>141</v>
      </c>
      <c r="D38" s="101" t="s">
        <v>150</v>
      </c>
      <c r="E38" s="103">
        <v>5966</v>
      </c>
      <c r="F38" s="103">
        <v>42364</v>
      </c>
      <c r="G38" s="112">
        <f t="shared" si="2"/>
        <v>-1.6242431634441577E-2</v>
      </c>
      <c r="H38" s="105">
        <f t="shared" si="4"/>
        <v>2.0850137626285572E-3</v>
      </c>
      <c r="I38" s="105">
        <f t="shared" si="5"/>
        <v>1.8327445397070135E-2</v>
      </c>
    </row>
    <row r="39" spans="1:9" x14ac:dyDescent="0.45">
      <c r="A39" s="110">
        <v>11</v>
      </c>
      <c r="B39" s="102" t="str">
        <f t="shared" si="0"/>
        <v>ATV Distribution51_TTL_TRANS</v>
      </c>
      <c r="C39" s="101" t="s">
        <v>151</v>
      </c>
      <c r="D39" s="101" t="s">
        <v>152</v>
      </c>
      <c r="E39" s="103">
        <v>3580887</v>
      </c>
      <c r="F39" s="103">
        <v>2743449</v>
      </c>
      <c r="G39" s="112">
        <f t="shared" si="2"/>
        <v>0</v>
      </c>
      <c r="H39" s="105">
        <f>E39/E$39</f>
        <v>1</v>
      </c>
      <c r="I39" s="105">
        <f>F39/F$39</f>
        <v>1</v>
      </c>
    </row>
    <row r="40" spans="1:9" x14ac:dyDescent="0.45">
      <c r="A40" s="110">
        <v>12</v>
      </c>
      <c r="B40" s="102" t="str">
        <f t="shared" si="0"/>
        <v>ATV Distribution52_&lt;50</v>
      </c>
      <c r="C40" s="101" t="s">
        <v>151</v>
      </c>
      <c r="D40" s="101" t="s">
        <v>153</v>
      </c>
      <c r="E40" s="103">
        <v>74389</v>
      </c>
      <c r="F40" s="103">
        <v>145446</v>
      </c>
      <c r="G40" s="112">
        <f t="shared" si="2"/>
        <v>-3.2241844470039235E-2</v>
      </c>
      <c r="H40" s="105">
        <f t="shared" ref="H40:H43" si="6">E40/E$39</f>
        <v>2.0773903225653308E-2</v>
      </c>
      <c r="I40" s="105">
        <f t="shared" ref="I40:I43" si="7">F40/F$39</f>
        <v>5.301574769569254E-2</v>
      </c>
    </row>
    <row r="41" spans="1:9" x14ac:dyDescent="0.45">
      <c r="A41" s="110">
        <v>13</v>
      </c>
      <c r="B41" s="102" t="str">
        <f t="shared" si="0"/>
        <v>ATV Distribution53_50-100</v>
      </c>
      <c r="C41" s="101" t="s">
        <v>151</v>
      </c>
      <c r="D41" s="101" t="s">
        <v>154</v>
      </c>
      <c r="E41" s="103">
        <v>1972553</v>
      </c>
      <c r="F41" s="103">
        <v>1815056</v>
      </c>
      <c r="G41" s="112">
        <f t="shared" si="2"/>
        <v>-0.11074043149719814</v>
      </c>
      <c r="H41" s="105">
        <f t="shared" si="6"/>
        <v>0.55085597506986395</v>
      </c>
      <c r="I41" s="105">
        <f t="shared" si="7"/>
        <v>0.66159640656706209</v>
      </c>
    </row>
    <row r="42" spans="1:9" x14ac:dyDescent="0.45">
      <c r="A42" s="110">
        <v>14</v>
      </c>
      <c r="B42" s="102" t="str">
        <f t="shared" si="0"/>
        <v>ATV Distribution54_100-150</v>
      </c>
      <c r="C42" s="101" t="s">
        <v>151</v>
      </c>
      <c r="D42" s="101" t="s">
        <v>155</v>
      </c>
      <c r="E42" s="103">
        <v>1073902</v>
      </c>
      <c r="F42" s="103">
        <v>637359</v>
      </c>
      <c r="G42" s="112">
        <f t="shared" si="2"/>
        <v>6.7577982904865413E-2</v>
      </c>
      <c r="H42" s="105">
        <f t="shared" si="6"/>
        <v>0.29989832128185001</v>
      </c>
      <c r="I42" s="105">
        <f t="shared" si="7"/>
        <v>0.2323203383769846</v>
      </c>
    </row>
    <row r="43" spans="1:9" x14ac:dyDescent="0.45">
      <c r="A43" s="110">
        <v>15</v>
      </c>
      <c r="B43" s="102" t="str">
        <f t="shared" si="0"/>
        <v>ATV Distribution55_150-200</v>
      </c>
      <c r="C43" s="101" t="s">
        <v>151</v>
      </c>
      <c r="D43" s="101" t="s">
        <v>156</v>
      </c>
      <c r="E43" s="103">
        <v>328447</v>
      </c>
      <c r="F43" s="103">
        <v>100659</v>
      </c>
      <c r="G43" s="112">
        <f t="shared" si="2"/>
        <v>5.5031569881393093E-2</v>
      </c>
      <c r="H43" s="105">
        <f t="shared" si="6"/>
        <v>9.1722246471335173E-2</v>
      </c>
      <c r="I43" s="105">
        <f t="shared" si="7"/>
        <v>3.669067658994208E-2</v>
      </c>
    </row>
    <row r="44" spans="1:9" x14ac:dyDescent="0.45">
      <c r="A44" s="110">
        <v>16</v>
      </c>
      <c r="B44" s="102" t="str">
        <f t="shared" si="0"/>
        <v>ATV Distribution56_200-250</v>
      </c>
      <c r="C44" s="101" t="s">
        <v>151</v>
      </c>
      <c r="D44" s="101" t="s">
        <v>157</v>
      </c>
      <c r="E44" s="103">
        <v>82254</v>
      </c>
      <c r="F44" s="103">
        <v>25798</v>
      </c>
      <c r="G44" s="112">
        <f t="shared" si="2"/>
        <v>1.3566794676145034E-2</v>
      </c>
      <c r="H44" s="105">
        <f t="shared" ref="H44:H54" si="8">E44/E$39</f>
        <v>2.2970286412277181E-2</v>
      </c>
      <c r="I44" s="105">
        <f t="shared" ref="I44:I54" si="9">F44/F$39</f>
        <v>9.4034917361321465E-3</v>
      </c>
    </row>
    <row r="45" spans="1:9" x14ac:dyDescent="0.45">
      <c r="A45" s="110">
        <v>17</v>
      </c>
      <c r="B45" s="102" t="str">
        <f t="shared" si="0"/>
        <v>ATV Distribution57_250-300</v>
      </c>
      <c r="C45" s="101" t="s">
        <v>151</v>
      </c>
      <c r="D45" s="101" t="s">
        <v>158</v>
      </c>
      <c r="E45" s="103">
        <v>25307</v>
      </c>
      <c r="F45" s="103">
        <v>11716</v>
      </c>
      <c r="G45" s="112">
        <f t="shared" si="2"/>
        <v>2.7967065637240236E-3</v>
      </c>
      <c r="H45" s="105">
        <f t="shared" si="8"/>
        <v>7.0672433952816719E-3</v>
      </c>
      <c r="I45" s="105">
        <f t="shared" si="9"/>
        <v>4.2705368315576484E-3</v>
      </c>
    </row>
    <row r="46" spans="1:9" x14ac:dyDescent="0.45">
      <c r="A46" s="110">
        <v>18</v>
      </c>
      <c r="B46" s="102" t="str">
        <f t="shared" si="0"/>
        <v>ATV Distribution58_300-350</v>
      </c>
      <c r="C46" s="101" t="s">
        <v>151</v>
      </c>
      <c r="D46" s="101" t="s">
        <v>159</v>
      </c>
      <c r="E46" s="103">
        <v>11802</v>
      </c>
      <c r="F46" s="103">
        <v>3595</v>
      </c>
      <c r="G46" s="112">
        <f t="shared" si="2"/>
        <v>1.9854371270083345E-3</v>
      </c>
      <c r="H46" s="105">
        <f t="shared" si="8"/>
        <v>3.2958314518162679E-3</v>
      </c>
      <c r="I46" s="105">
        <f t="shared" si="9"/>
        <v>1.3103943248079335E-3</v>
      </c>
    </row>
    <row r="47" spans="1:9" x14ac:dyDescent="0.45">
      <c r="A47" s="110">
        <v>19</v>
      </c>
      <c r="B47" s="102" t="str">
        <f t="shared" si="0"/>
        <v>ATV Distribution59_350-400</v>
      </c>
      <c r="C47" s="101" t="s">
        <v>151</v>
      </c>
      <c r="D47" s="101" t="s">
        <v>160</v>
      </c>
      <c r="E47" s="103">
        <v>6017</v>
      </c>
      <c r="F47" s="103">
        <v>1623</v>
      </c>
      <c r="G47" s="112">
        <f t="shared" si="2"/>
        <v>1.088718838648306E-3</v>
      </c>
      <c r="H47" s="105">
        <f t="shared" si="8"/>
        <v>1.6803099343821795E-3</v>
      </c>
      <c r="I47" s="105">
        <f t="shared" si="9"/>
        <v>5.9159109573387366E-4</v>
      </c>
    </row>
    <row r="48" spans="1:9" x14ac:dyDescent="0.45">
      <c r="A48" s="110">
        <v>20</v>
      </c>
      <c r="B48" s="102" t="str">
        <f t="shared" si="0"/>
        <v>ATV Distribution60_400-450</v>
      </c>
      <c r="C48" s="101" t="s">
        <v>151</v>
      </c>
      <c r="D48" s="101" t="s">
        <v>161</v>
      </c>
      <c r="E48" s="103">
        <v>2098</v>
      </c>
      <c r="F48" s="103">
        <v>719</v>
      </c>
      <c r="G48" s="112">
        <f t="shared" si="2"/>
        <v>3.2380949175003256E-4</v>
      </c>
      <c r="H48" s="105">
        <f t="shared" si="8"/>
        <v>5.8588835671161924E-4</v>
      </c>
      <c r="I48" s="105">
        <f t="shared" si="9"/>
        <v>2.6207886496158668E-4</v>
      </c>
    </row>
    <row r="49" spans="1:9" x14ac:dyDescent="0.45">
      <c r="A49" s="110">
        <v>21</v>
      </c>
      <c r="B49" s="102" t="str">
        <f t="shared" si="0"/>
        <v>ATV Distribution61_450-500</v>
      </c>
      <c r="C49" s="101" t="s">
        <v>151</v>
      </c>
      <c r="D49" s="101" t="s">
        <v>162</v>
      </c>
      <c r="E49" s="103">
        <v>1519</v>
      </c>
      <c r="F49" s="103">
        <v>363</v>
      </c>
      <c r="G49" s="112">
        <f t="shared" si="2"/>
        <v>2.9188137589827477E-4</v>
      </c>
      <c r="H49" s="105">
        <f t="shared" si="8"/>
        <v>4.2419657475927056E-4</v>
      </c>
      <c r="I49" s="105">
        <f t="shared" si="9"/>
        <v>1.3231519886099577E-4</v>
      </c>
    </row>
    <row r="50" spans="1:9" x14ac:dyDescent="0.45">
      <c r="A50" s="110">
        <v>22</v>
      </c>
      <c r="B50" s="102" t="str">
        <f t="shared" si="0"/>
        <v>ATV Distribution62_500-550</v>
      </c>
      <c r="C50" s="101" t="s">
        <v>151</v>
      </c>
      <c r="D50" s="101" t="s">
        <v>163</v>
      </c>
      <c r="E50" s="103">
        <v>834</v>
      </c>
      <c r="F50" s="103">
        <v>242</v>
      </c>
      <c r="G50" s="112">
        <f t="shared" si="2"/>
        <v>1.4469305593767603E-4</v>
      </c>
      <c r="H50" s="105">
        <f t="shared" si="8"/>
        <v>2.3290318851167322E-4</v>
      </c>
      <c r="I50" s="105">
        <f t="shared" si="9"/>
        <v>8.8210132573997188E-5</v>
      </c>
    </row>
    <row r="51" spans="1:9" x14ac:dyDescent="0.45">
      <c r="A51" s="110">
        <v>23</v>
      </c>
      <c r="B51" s="102" t="str">
        <f t="shared" si="0"/>
        <v>ATV Distribution63_550-600</v>
      </c>
      <c r="C51" s="101" t="s">
        <v>151</v>
      </c>
      <c r="D51" s="101" t="s">
        <v>164</v>
      </c>
      <c r="E51" s="103">
        <v>427</v>
      </c>
      <c r="F51" s="103">
        <v>166</v>
      </c>
      <c r="G51" s="112">
        <f t="shared" si="2"/>
        <v>5.8736421545032288E-5</v>
      </c>
      <c r="H51" s="105">
        <f t="shared" si="8"/>
        <v>1.1924419843463366E-4</v>
      </c>
      <c r="I51" s="105">
        <f t="shared" si="9"/>
        <v>6.0507776889601372E-5</v>
      </c>
    </row>
    <row r="52" spans="1:9" x14ac:dyDescent="0.45">
      <c r="A52" s="110">
        <v>24</v>
      </c>
      <c r="B52" s="102" t="str">
        <f t="shared" si="0"/>
        <v>ATV Distribution64_600-650</v>
      </c>
      <c r="C52" s="101" t="s">
        <v>151</v>
      </c>
      <c r="D52" s="101" t="s">
        <v>165</v>
      </c>
      <c r="E52" s="103">
        <v>261</v>
      </c>
      <c r="F52" s="103">
        <v>110</v>
      </c>
      <c r="G52" s="112">
        <f t="shared" si="2"/>
        <v>3.2791454260240411E-5</v>
      </c>
      <c r="H52" s="105">
        <f t="shared" si="8"/>
        <v>7.2886969066602767E-5</v>
      </c>
      <c r="I52" s="105">
        <f t="shared" si="9"/>
        <v>4.0095514806362356E-5</v>
      </c>
    </row>
    <row r="53" spans="1:9" x14ac:dyDescent="0.45">
      <c r="A53" s="110">
        <v>25</v>
      </c>
      <c r="B53" s="102" t="str">
        <f t="shared" si="0"/>
        <v>ATV Distribution65_650-700</v>
      </c>
      <c r="C53" s="101" t="s">
        <v>151</v>
      </c>
      <c r="D53" s="101" t="s">
        <v>166</v>
      </c>
      <c r="E53" s="103">
        <v>176</v>
      </c>
      <c r="F53" s="103">
        <v>73</v>
      </c>
      <c r="G53" s="112">
        <f t="shared" si="2"/>
        <v>2.2540991902605632E-5</v>
      </c>
      <c r="H53" s="105">
        <f t="shared" si="8"/>
        <v>4.9149833546827922E-5</v>
      </c>
      <c r="I53" s="105">
        <f t="shared" si="9"/>
        <v>2.6608841644222289E-5</v>
      </c>
    </row>
    <row r="54" spans="1:9" x14ac:dyDescent="0.45">
      <c r="A54" s="110">
        <v>26</v>
      </c>
      <c r="B54" s="102" t="str">
        <f t="shared" si="0"/>
        <v>ATV Distribution66_&gt;700</v>
      </c>
      <c r="C54" s="101" t="s">
        <v>151</v>
      </c>
      <c r="D54" s="101" t="s">
        <v>167</v>
      </c>
      <c r="E54" s="103">
        <v>901</v>
      </c>
      <c r="F54" s="103">
        <v>524</v>
      </c>
      <c r="G54" s="112">
        <f t="shared" si="2"/>
        <v>6.0613184159305424E-5</v>
      </c>
      <c r="H54" s="105">
        <f t="shared" si="8"/>
        <v>2.5161363650961339E-4</v>
      </c>
      <c r="I54" s="105">
        <f t="shared" si="9"/>
        <v>1.9100045235030796E-4</v>
      </c>
    </row>
    <row r="55" spans="1:9" x14ac:dyDescent="0.45">
      <c r="A55" s="101">
        <v>75</v>
      </c>
      <c r="B55" s="102" t="str">
        <f t="shared" si="0"/>
        <v>IPT Distribution115_TTL_TRANS</v>
      </c>
      <c r="C55" s="101" t="s">
        <v>63</v>
      </c>
      <c r="D55" s="101" t="s">
        <v>168</v>
      </c>
      <c r="E55" s="103">
        <v>3551866</v>
      </c>
      <c r="F55" s="103">
        <v>2709961</v>
      </c>
      <c r="G55" s="112">
        <f t="shared" si="2"/>
        <v>0</v>
      </c>
      <c r="H55" s="105">
        <f>E55/E$55</f>
        <v>1</v>
      </c>
      <c r="I55" s="105">
        <f>F55/F$55</f>
        <v>1</v>
      </c>
    </row>
    <row r="56" spans="1:9" x14ac:dyDescent="0.45">
      <c r="A56" s="101">
        <v>76</v>
      </c>
      <c r="B56" s="102" t="str">
        <f t="shared" si="0"/>
        <v>IPT Distribution116_1_ITEM_TRANS</v>
      </c>
      <c r="C56" s="101" t="s">
        <v>63</v>
      </c>
      <c r="D56" s="101" t="s">
        <v>169</v>
      </c>
      <c r="E56" s="103">
        <v>1638530</v>
      </c>
      <c r="F56" s="103">
        <v>1034779</v>
      </c>
      <c r="G56" s="112">
        <f t="shared" si="2"/>
        <v>7.94724990557093E-2</v>
      </c>
      <c r="H56" s="105">
        <f t="shared" ref="H56:H61" si="10">E56/E$55</f>
        <v>0.46131526358257885</v>
      </c>
      <c r="I56" s="105">
        <f t="shared" ref="I56:I61" si="11">F56/F$55</f>
        <v>0.38184276452686955</v>
      </c>
    </row>
    <row r="57" spans="1:9" x14ac:dyDescent="0.45">
      <c r="A57" s="101">
        <v>77</v>
      </c>
      <c r="B57" s="102" t="str">
        <f t="shared" si="0"/>
        <v>IPT Distribution117_2_ITEM_TRANS</v>
      </c>
      <c r="C57" s="101" t="s">
        <v>63</v>
      </c>
      <c r="D57" s="101" t="s">
        <v>170</v>
      </c>
      <c r="E57" s="103">
        <v>934027</v>
      </c>
      <c r="F57" s="103">
        <v>702517</v>
      </c>
      <c r="G57" s="112">
        <f t="shared" si="2"/>
        <v>3.7328763245582652E-3</v>
      </c>
      <c r="H57" s="105">
        <f t="shared" si="10"/>
        <v>0.2629679723277849</v>
      </c>
      <c r="I57" s="105">
        <f t="shared" si="11"/>
        <v>0.25923509600322664</v>
      </c>
    </row>
    <row r="58" spans="1:9" x14ac:dyDescent="0.45">
      <c r="A58" s="101">
        <v>78</v>
      </c>
      <c r="B58" s="102" t="str">
        <f t="shared" si="0"/>
        <v>IPT Distribution118_3_ITEM_TRANS</v>
      </c>
      <c r="C58" s="101" t="s">
        <v>63</v>
      </c>
      <c r="D58" s="101" t="s">
        <v>171</v>
      </c>
      <c r="E58" s="103">
        <v>517903</v>
      </c>
      <c r="F58" s="103">
        <v>460021</v>
      </c>
      <c r="G58" s="112">
        <f t="shared" si="2"/>
        <v>-2.3940363870918302E-2</v>
      </c>
      <c r="H58" s="105">
        <f t="shared" si="10"/>
        <v>0.1458115255474165</v>
      </c>
      <c r="I58" s="105">
        <f t="shared" si="11"/>
        <v>0.1697518894183348</v>
      </c>
    </row>
    <row r="59" spans="1:9" x14ac:dyDescent="0.45">
      <c r="A59" s="101">
        <v>79</v>
      </c>
      <c r="B59" s="102" t="str">
        <f t="shared" si="0"/>
        <v>IPT Distribution119_4_ITEM_TRANS</v>
      </c>
      <c r="C59" s="101" t="s">
        <v>63</v>
      </c>
      <c r="D59" s="101" t="s">
        <v>172</v>
      </c>
      <c r="E59" s="103">
        <v>71308</v>
      </c>
      <c r="F59" s="103">
        <v>108676</v>
      </c>
      <c r="G59" s="112">
        <f t="shared" si="2"/>
        <v>-2.0026214308265868E-2</v>
      </c>
      <c r="H59" s="105">
        <f t="shared" si="10"/>
        <v>2.0076207829912502E-2</v>
      </c>
      <c r="I59" s="105">
        <f t="shared" si="11"/>
        <v>4.010242213817837E-2</v>
      </c>
    </row>
    <row r="60" spans="1:9" x14ac:dyDescent="0.45">
      <c r="A60" s="101">
        <v>80</v>
      </c>
      <c r="B60" s="102" t="str">
        <f t="shared" si="0"/>
        <v>IPT Distribution120_5_ITEM_TRANS</v>
      </c>
      <c r="C60" s="101" t="s">
        <v>63</v>
      </c>
      <c r="D60" s="101" t="s">
        <v>173</v>
      </c>
      <c r="E60" s="103">
        <v>41010</v>
      </c>
      <c r="F60" s="103">
        <v>46626</v>
      </c>
      <c r="G60" s="112">
        <f t="shared" si="2"/>
        <v>-5.6593699720379215E-3</v>
      </c>
      <c r="H60" s="105">
        <f t="shared" si="10"/>
        <v>1.1546043685206593E-2</v>
      </c>
      <c r="I60" s="105">
        <f t="shared" si="11"/>
        <v>1.7205413657244515E-2</v>
      </c>
    </row>
    <row r="61" spans="1:9" x14ac:dyDescent="0.45">
      <c r="A61" s="101">
        <v>81</v>
      </c>
      <c r="B61" s="102" t="str">
        <f t="shared" si="0"/>
        <v>IPT Distribution121_6_ITEM_TRANS</v>
      </c>
      <c r="C61" s="101" t="s">
        <v>63</v>
      </c>
      <c r="D61" s="101" t="s">
        <v>174</v>
      </c>
      <c r="E61" s="103">
        <v>349088</v>
      </c>
      <c r="F61" s="103">
        <v>357342</v>
      </c>
      <c r="G61" s="112">
        <f t="shared" si="2"/>
        <v>-3.357942722904543E-2</v>
      </c>
      <c r="H61" s="105">
        <f t="shared" si="10"/>
        <v>9.8282987027100685E-2</v>
      </c>
      <c r="I61" s="105">
        <f t="shared" si="11"/>
        <v>0.13186241425614612</v>
      </c>
    </row>
    <row r="62" spans="1:9" x14ac:dyDescent="0.45">
      <c r="A62" s="101">
        <v>27</v>
      </c>
      <c r="B62" s="102" t="str">
        <f t="shared" si="0"/>
        <v>Hair Care Only ATV Distribution67_Hair Care only Transaction</v>
      </c>
      <c r="C62" s="101" t="s">
        <v>175</v>
      </c>
      <c r="D62" s="101" t="s">
        <v>176</v>
      </c>
      <c r="E62" s="103">
        <v>2165923</v>
      </c>
      <c r="F62" s="103">
        <v>1708896</v>
      </c>
      <c r="G62" s="112">
        <f t="shared" si="2"/>
        <v>0</v>
      </c>
      <c r="H62" s="105">
        <f>E62/E$62</f>
        <v>1</v>
      </c>
      <c r="I62" s="105">
        <f>F62/F$62</f>
        <v>1</v>
      </c>
    </row>
    <row r="63" spans="1:9" x14ac:dyDescent="0.45">
      <c r="A63" s="101">
        <v>28</v>
      </c>
      <c r="B63" s="102" t="str">
        <f t="shared" si="0"/>
        <v>Hair Care Only ATV Distribution68_&lt;50</v>
      </c>
      <c r="C63" s="101" t="s">
        <v>175</v>
      </c>
      <c r="D63" s="101" t="s">
        <v>177</v>
      </c>
      <c r="E63" s="103">
        <v>47234</v>
      </c>
      <c r="F63" s="103">
        <v>75843</v>
      </c>
      <c r="G63" s="112">
        <f t="shared" si="2"/>
        <v>-2.2573491961478277E-2</v>
      </c>
      <c r="H63" s="105">
        <f t="shared" ref="H63:H77" si="12">E63/E$62</f>
        <v>2.1807792797804908E-2</v>
      </c>
      <c r="I63" s="105">
        <f t="shared" ref="I63:I77" si="13">F63/F$62</f>
        <v>4.4381284759283185E-2</v>
      </c>
    </row>
    <row r="64" spans="1:9" x14ac:dyDescent="0.45">
      <c r="A64" s="101">
        <v>29</v>
      </c>
      <c r="B64" s="102" t="str">
        <f t="shared" si="0"/>
        <v>Hair Care Only ATV Distribution69_50-100</v>
      </c>
      <c r="C64" s="101" t="s">
        <v>175</v>
      </c>
      <c r="D64" s="101" t="s">
        <v>178</v>
      </c>
      <c r="E64" s="103">
        <v>1159177</v>
      </c>
      <c r="F64" s="103">
        <v>1083134</v>
      </c>
      <c r="G64" s="112">
        <f t="shared" si="2"/>
        <v>-9.8632437196535472E-2</v>
      </c>
      <c r="H64" s="105">
        <f t="shared" si="12"/>
        <v>0.53518846237839479</v>
      </c>
      <c r="I64" s="105">
        <f t="shared" si="13"/>
        <v>0.63382089957493026</v>
      </c>
    </row>
    <row r="65" spans="1:9" x14ac:dyDescent="0.45">
      <c r="A65" s="101">
        <v>30</v>
      </c>
      <c r="B65" s="102" t="str">
        <f t="shared" si="0"/>
        <v>Hair Care Only ATV Distribution70_100-150</v>
      </c>
      <c r="C65" s="101" t="s">
        <v>175</v>
      </c>
      <c r="D65" s="101" t="s">
        <v>179</v>
      </c>
      <c r="E65" s="103">
        <v>639633</v>
      </c>
      <c r="F65" s="103">
        <v>458196</v>
      </c>
      <c r="G65" s="112">
        <f t="shared" si="2"/>
        <v>2.7192610711669396E-2</v>
      </c>
      <c r="H65" s="105">
        <f t="shared" si="12"/>
        <v>0.29531659251044473</v>
      </c>
      <c r="I65" s="105">
        <f t="shared" si="13"/>
        <v>0.26812398179877533</v>
      </c>
    </row>
    <row r="66" spans="1:9" x14ac:dyDescent="0.45">
      <c r="A66" s="101">
        <v>31</v>
      </c>
      <c r="B66" s="102" t="str">
        <f t="shared" si="0"/>
        <v>Hair Care Only ATV Distribution71_150-200</v>
      </c>
      <c r="C66" s="101" t="s">
        <v>175</v>
      </c>
      <c r="D66" s="101" t="s">
        <v>180</v>
      </c>
      <c r="E66" s="103">
        <v>240959</v>
      </c>
      <c r="F66" s="103">
        <v>68436</v>
      </c>
      <c r="G66" s="112">
        <f t="shared" si="2"/>
        <v>7.1203123110313599E-2</v>
      </c>
      <c r="H66" s="105">
        <f t="shared" si="12"/>
        <v>0.11125003058742162</v>
      </c>
      <c r="I66" s="105">
        <f t="shared" si="13"/>
        <v>4.0046907477108026E-2</v>
      </c>
    </row>
    <row r="67" spans="1:9" x14ac:dyDescent="0.45">
      <c r="A67" s="101">
        <v>32</v>
      </c>
      <c r="B67" s="102" t="str">
        <f t="shared" si="0"/>
        <v>Hair Care Only ATV Distribution72_200-250</v>
      </c>
      <c r="C67" s="101" t="s">
        <v>175</v>
      </c>
      <c r="D67" s="101" t="s">
        <v>181</v>
      </c>
      <c r="E67" s="103">
        <v>53272</v>
      </c>
      <c r="F67" s="103">
        <v>13587</v>
      </c>
      <c r="G67" s="112">
        <f t="shared" si="2"/>
        <v>1.6644771712898965E-2</v>
      </c>
      <c r="H67" s="105">
        <f t="shared" si="12"/>
        <v>2.4595518861935534E-2</v>
      </c>
      <c r="I67" s="105">
        <f t="shared" si="13"/>
        <v>7.9507471490365706E-3</v>
      </c>
    </row>
    <row r="68" spans="1:9" x14ac:dyDescent="0.45">
      <c r="A68" s="101">
        <v>33</v>
      </c>
      <c r="B68" s="102" t="str">
        <f t="shared" ref="B68:B130" si="14">C68&amp;D68</f>
        <v>Hair Care Only ATV Distribution73_250-300</v>
      </c>
      <c r="C68" s="101" t="s">
        <v>175</v>
      </c>
      <c r="D68" s="101" t="s">
        <v>182</v>
      </c>
      <c r="E68" s="103">
        <v>14504</v>
      </c>
      <c r="F68" s="103">
        <v>6120</v>
      </c>
      <c r="G68" s="112">
        <f t="shared" si="2"/>
        <v>3.1151927948146756E-3</v>
      </c>
      <c r="H68" s="105">
        <f t="shared" si="12"/>
        <v>6.696452274619181E-3</v>
      </c>
      <c r="I68" s="105">
        <f t="shared" si="13"/>
        <v>3.5812594798045054E-3</v>
      </c>
    </row>
    <row r="69" spans="1:9" x14ac:dyDescent="0.45">
      <c r="A69" s="101">
        <v>34</v>
      </c>
      <c r="B69" s="102" t="str">
        <f t="shared" si="14"/>
        <v>Hair Care Only ATV Distribution74_300-350</v>
      </c>
      <c r="C69" s="101" t="s">
        <v>175</v>
      </c>
      <c r="D69" s="101" t="s">
        <v>183</v>
      </c>
      <c r="E69" s="103">
        <v>5883</v>
      </c>
      <c r="F69" s="103">
        <v>1703</v>
      </c>
      <c r="G69" s="112">
        <f t="shared" si="2"/>
        <v>1.7196132206617894E-3</v>
      </c>
      <c r="H69" s="105">
        <f t="shared" si="12"/>
        <v>2.7161630399603308E-3</v>
      </c>
      <c r="I69" s="105">
        <f t="shared" si="13"/>
        <v>9.9654981929854134E-4</v>
      </c>
    </row>
    <row r="70" spans="1:9" x14ac:dyDescent="0.45">
      <c r="A70" s="101">
        <v>35</v>
      </c>
      <c r="B70" s="102" t="str">
        <f t="shared" si="14"/>
        <v>Hair Care Only ATV Distribution75_350-400</v>
      </c>
      <c r="C70" s="101" t="s">
        <v>175</v>
      </c>
      <c r="D70" s="101" t="s">
        <v>184</v>
      </c>
      <c r="E70" s="103">
        <v>2384</v>
      </c>
      <c r="F70" s="103">
        <v>734</v>
      </c>
      <c r="G70" s="112">
        <f t="shared" si="2"/>
        <v>6.7116841310267076E-4</v>
      </c>
      <c r="H70" s="105">
        <f t="shared" si="12"/>
        <v>1.1006854814321653E-3</v>
      </c>
      <c r="I70" s="105">
        <f t="shared" si="13"/>
        <v>4.295170683294946E-4</v>
      </c>
    </row>
    <row r="71" spans="1:9" x14ac:dyDescent="0.45">
      <c r="A71" s="101">
        <v>36</v>
      </c>
      <c r="B71" s="102" t="str">
        <f t="shared" si="14"/>
        <v>Hair Care Only ATV Distribution76_400-450</v>
      </c>
      <c r="C71" s="101" t="s">
        <v>175</v>
      </c>
      <c r="D71" s="101" t="s">
        <v>185</v>
      </c>
      <c r="E71" s="103">
        <v>1010</v>
      </c>
      <c r="F71" s="103">
        <v>306</v>
      </c>
      <c r="G71" s="112">
        <f t="shared" si="2"/>
        <v>2.8725092544202603E-4</v>
      </c>
      <c r="H71" s="105">
        <f t="shared" si="12"/>
        <v>4.6631389943225127E-4</v>
      </c>
      <c r="I71" s="105">
        <f t="shared" si="13"/>
        <v>1.7906297399022527E-4</v>
      </c>
    </row>
    <row r="72" spans="1:9" x14ac:dyDescent="0.45">
      <c r="A72" s="101">
        <v>37</v>
      </c>
      <c r="B72" s="102" t="str">
        <f t="shared" si="14"/>
        <v>Hair Care Only ATV Distribution77_450-500</v>
      </c>
      <c r="C72" s="101" t="s">
        <v>175</v>
      </c>
      <c r="D72" s="101" t="s">
        <v>186</v>
      </c>
      <c r="E72" s="103">
        <v>702</v>
      </c>
      <c r="F72" s="103">
        <v>162</v>
      </c>
      <c r="G72" s="112">
        <f t="shared" si="2"/>
        <v>2.293131998982725E-4</v>
      </c>
      <c r="H72" s="105">
        <f t="shared" si="12"/>
        <v>3.2411124495192119E-4</v>
      </c>
      <c r="I72" s="105">
        <f t="shared" si="13"/>
        <v>9.4798045053648674E-5</v>
      </c>
    </row>
    <row r="73" spans="1:9" x14ac:dyDescent="0.45">
      <c r="A73" s="101">
        <v>38</v>
      </c>
      <c r="B73" s="102" t="str">
        <f t="shared" si="14"/>
        <v>Hair Care Only ATV Distribution78_500-550</v>
      </c>
      <c r="C73" s="101" t="s">
        <v>175</v>
      </c>
      <c r="D73" s="101" t="s">
        <v>187</v>
      </c>
      <c r="E73" s="103">
        <v>452</v>
      </c>
      <c r="F73" s="103">
        <v>85</v>
      </c>
      <c r="G73" s="112">
        <f t="shared" si="2"/>
        <v>1.5894729742190093E-4</v>
      </c>
      <c r="H73" s="105">
        <f t="shared" si="12"/>
        <v>2.0868701241918573E-4</v>
      </c>
      <c r="I73" s="105">
        <f t="shared" si="13"/>
        <v>4.9739714997284794E-5</v>
      </c>
    </row>
    <row r="74" spans="1:9" x14ac:dyDescent="0.45">
      <c r="A74" s="101">
        <v>39</v>
      </c>
      <c r="B74" s="102" t="str">
        <f t="shared" si="14"/>
        <v>Hair Care Only ATV Distribution79_550-600</v>
      </c>
      <c r="C74" s="101" t="s">
        <v>175</v>
      </c>
      <c r="D74" s="101" t="s">
        <v>188</v>
      </c>
      <c r="E74" s="103">
        <v>195</v>
      </c>
      <c r="F74" s="103">
        <v>92</v>
      </c>
      <c r="G74" s="112">
        <f t="shared" si="2"/>
        <v>3.6194974554943058E-5</v>
      </c>
      <c r="H74" s="105">
        <f t="shared" si="12"/>
        <v>9.0030901375533665E-5</v>
      </c>
      <c r="I74" s="105">
        <f t="shared" si="13"/>
        <v>5.3835926820590607E-5</v>
      </c>
    </row>
    <row r="75" spans="1:9" x14ac:dyDescent="0.45">
      <c r="A75" s="101">
        <v>40</v>
      </c>
      <c r="B75" s="102" t="str">
        <f t="shared" si="14"/>
        <v>Hair Care Only ATV Distribution80_600-650</v>
      </c>
      <c r="C75" s="101" t="s">
        <v>175</v>
      </c>
      <c r="D75" s="101" t="s">
        <v>189</v>
      </c>
      <c r="E75" s="103">
        <v>97</v>
      </c>
      <c r="F75" s="103">
        <v>58</v>
      </c>
      <c r="G75" s="112">
        <f t="shared" si="2"/>
        <v>1.084456140102468E-5</v>
      </c>
      <c r="H75" s="105">
        <f t="shared" si="12"/>
        <v>4.4784602222701364E-5</v>
      </c>
      <c r="I75" s="105">
        <f t="shared" si="13"/>
        <v>3.3940040821676684E-5</v>
      </c>
    </row>
    <row r="76" spans="1:9" x14ac:dyDescent="0.45">
      <c r="A76" s="101">
        <v>41</v>
      </c>
      <c r="B76" s="102" t="str">
        <f t="shared" si="14"/>
        <v>Hair Care Only ATV Distribution81_650-700</v>
      </c>
      <c r="C76" s="101" t="s">
        <v>175</v>
      </c>
      <c r="D76" s="101" t="s">
        <v>190</v>
      </c>
      <c r="E76" s="103">
        <v>88</v>
      </c>
      <c r="F76" s="103">
        <v>32</v>
      </c>
      <c r="G76" s="112">
        <f t="shared" si="2"/>
        <v>2.1903790087839198E-5</v>
      </c>
      <c r="H76" s="105">
        <f t="shared" si="12"/>
        <v>4.0629329851522886E-5</v>
      </c>
      <c r="I76" s="105">
        <f t="shared" si="13"/>
        <v>1.8725539763683688E-5</v>
      </c>
    </row>
    <row r="77" spans="1:9" x14ac:dyDescent="0.45">
      <c r="A77" s="101">
        <v>42</v>
      </c>
      <c r="B77" s="102" t="str">
        <f t="shared" si="14"/>
        <v>Hair Care Only ATV Distribution82_&gt;700</v>
      </c>
      <c r="C77" s="101" t="s">
        <v>175</v>
      </c>
      <c r="D77" s="101" t="s">
        <v>191</v>
      </c>
      <c r="E77" s="103">
        <v>333</v>
      </c>
      <c r="F77" s="103">
        <v>408</v>
      </c>
      <c r="G77" s="112">
        <f t="shared" si="2"/>
        <v>-8.5005554253363369E-5</v>
      </c>
      <c r="H77" s="105">
        <f t="shared" si="12"/>
        <v>1.5374507773360365E-4</v>
      </c>
      <c r="I77" s="105">
        <f t="shared" si="13"/>
        <v>2.3875063198696702E-4</v>
      </c>
    </row>
    <row r="78" spans="1:9" x14ac:dyDescent="0.45">
      <c r="A78" s="101">
        <v>82</v>
      </c>
      <c r="B78" s="102" t="str">
        <f t="shared" si="14"/>
        <v>Hair Care Only IPT Distribution122_Men Only Transaction</v>
      </c>
      <c r="C78" s="101" t="s">
        <v>192</v>
      </c>
      <c r="D78" s="101" t="s">
        <v>193</v>
      </c>
      <c r="E78" s="103">
        <v>2165923</v>
      </c>
      <c r="F78" s="103">
        <v>1708527</v>
      </c>
      <c r="G78" s="112">
        <f t="shared" si="2"/>
        <v>0</v>
      </c>
      <c r="H78" s="105">
        <f>E78/E$78</f>
        <v>1</v>
      </c>
      <c r="I78" s="105">
        <f>F78/F$78</f>
        <v>1</v>
      </c>
    </row>
    <row r="79" spans="1:9" x14ac:dyDescent="0.45">
      <c r="A79" s="101">
        <v>83</v>
      </c>
      <c r="B79" s="102" t="str">
        <f t="shared" si="14"/>
        <v>Hair Care Only IPT Distribution123_1_ITEM_TRANS</v>
      </c>
      <c r="C79" s="101" t="s">
        <v>192</v>
      </c>
      <c r="D79" s="101" t="s">
        <v>194</v>
      </c>
      <c r="E79" s="103">
        <v>953582</v>
      </c>
      <c r="F79" s="103">
        <v>525207</v>
      </c>
      <c r="G79" s="112">
        <f t="shared" si="2"/>
        <v>0.13286248717395999</v>
      </c>
      <c r="H79" s="105">
        <f t="shared" ref="H79:H84" si="15">E79/E$78</f>
        <v>0.44026588202812383</v>
      </c>
      <c r="I79" s="105">
        <f t="shared" ref="I79:I84" si="16">F79/F$78</f>
        <v>0.30740339485416385</v>
      </c>
    </row>
    <row r="80" spans="1:9" x14ac:dyDescent="0.45">
      <c r="A80" s="101">
        <v>84</v>
      </c>
      <c r="B80" s="102" t="str">
        <f t="shared" si="14"/>
        <v>Hair Care Only IPT Distribution124_2_ITEM_TRANS</v>
      </c>
      <c r="C80" s="101" t="s">
        <v>192</v>
      </c>
      <c r="D80" s="101" t="s">
        <v>195</v>
      </c>
      <c r="E80" s="103">
        <v>618692</v>
      </c>
      <c r="F80" s="103">
        <v>409500</v>
      </c>
      <c r="G80" s="112">
        <f t="shared" si="2"/>
        <v>4.5968051567704837E-2</v>
      </c>
      <c r="H80" s="105">
        <f t="shared" si="15"/>
        <v>0.28564819709657269</v>
      </c>
      <c r="I80" s="105">
        <f t="shared" si="16"/>
        <v>0.23968014552886785</v>
      </c>
    </row>
    <row r="81" spans="1:9" x14ac:dyDescent="0.45">
      <c r="A81" s="101">
        <v>85</v>
      </c>
      <c r="B81" s="102" t="str">
        <f t="shared" si="14"/>
        <v>Hair Care Only IPT Distribution125_3_ITEM_TRANS</v>
      </c>
      <c r="C81" s="101" t="s">
        <v>192</v>
      </c>
      <c r="D81" s="101" t="s">
        <v>196</v>
      </c>
      <c r="E81" s="103">
        <v>223812</v>
      </c>
      <c r="F81" s="103">
        <v>311847</v>
      </c>
      <c r="G81" s="112">
        <f t="shared" si="2"/>
        <v>-7.9190580062400179E-2</v>
      </c>
      <c r="H81" s="105">
        <f t="shared" si="15"/>
        <v>0.10333331332646636</v>
      </c>
      <c r="I81" s="105">
        <f t="shared" si="16"/>
        <v>0.18252389338886654</v>
      </c>
    </row>
    <row r="82" spans="1:9" x14ac:dyDescent="0.45">
      <c r="A82" s="101">
        <v>86</v>
      </c>
      <c r="B82" s="102" t="str">
        <f t="shared" si="14"/>
        <v>Hair Care Only IPT Distribution126_4_ITEM_TRANS</v>
      </c>
      <c r="C82" s="101" t="s">
        <v>192</v>
      </c>
      <c r="D82" s="101" t="s">
        <v>197</v>
      </c>
      <c r="E82" s="103">
        <v>35594</v>
      </c>
      <c r="F82" s="103">
        <v>80521</v>
      </c>
      <c r="G82" s="112">
        <f t="shared" si="2"/>
        <v>-3.0695260563253734E-2</v>
      </c>
      <c r="H82" s="105">
        <f t="shared" si="15"/>
        <v>1.6433640531080745E-2</v>
      </c>
      <c r="I82" s="105">
        <f t="shared" si="16"/>
        <v>4.7128901094334479E-2</v>
      </c>
    </row>
    <row r="83" spans="1:9" x14ac:dyDescent="0.45">
      <c r="A83" s="101">
        <v>87</v>
      </c>
      <c r="B83" s="102" t="str">
        <f t="shared" si="14"/>
        <v>Hair Care Only IPT Distribution127_5_ITEM_TRANS</v>
      </c>
      <c r="C83" s="101" t="s">
        <v>192</v>
      </c>
      <c r="D83" s="101" t="s">
        <v>198</v>
      </c>
      <c r="E83" s="103">
        <v>33218</v>
      </c>
      <c r="F83" s="103">
        <v>39699</v>
      </c>
      <c r="G83" s="112">
        <f t="shared" si="2"/>
        <v>-7.8991562524452323E-3</v>
      </c>
      <c r="H83" s="105">
        <f t="shared" si="15"/>
        <v>1.5336648625089627E-2</v>
      </c>
      <c r="I83" s="105">
        <f t="shared" si="16"/>
        <v>2.323580487753486E-2</v>
      </c>
    </row>
    <row r="84" spans="1:9" x14ac:dyDescent="0.45">
      <c r="A84" s="101">
        <v>88</v>
      </c>
      <c r="B84" s="102" t="str">
        <f t="shared" si="14"/>
        <v>Hair Care Only IPT Distribution128_6_ITEM_TRANS</v>
      </c>
      <c r="C84" s="101" t="s">
        <v>192</v>
      </c>
      <c r="D84" s="101" t="s">
        <v>199</v>
      </c>
      <c r="E84" s="103">
        <v>301025</v>
      </c>
      <c r="F84" s="103">
        <v>341753</v>
      </c>
      <c r="G84" s="112">
        <f t="shared" si="2"/>
        <v>-6.1045541863565644E-2</v>
      </c>
      <c r="H84" s="105">
        <f t="shared" si="15"/>
        <v>0.13898231839266678</v>
      </c>
      <c r="I84" s="105">
        <f t="shared" si="16"/>
        <v>0.20002786025623243</v>
      </c>
    </row>
    <row r="85" spans="1:9" x14ac:dyDescent="0.45">
      <c r="A85" s="101">
        <v>96</v>
      </c>
      <c r="B85" s="102" t="str">
        <f t="shared" si="14"/>
        <v>Hair Care&amp;Color IPT Distribution136_Men&amp;Hair Transaction</v>
      </c>
      <c r="C85" s="101" t="s">
        <v>200</v>
      </c>
      <c r="D85" s="101" t="s">
        <v>201</v>
      </c>
      <c r="E85" s="103">
        <v>25842</v>
      </c>
      <c r="F85" s="103">
        <v>19641</v>
      </c>
      <c r="G85" s="112">
        <f t="shared" si="2"/>
        <v>0</v>
      </c>
      <c r="H85" s="105">
        <f>E85/E$85</f>
        <v>1</v>
      </c>
      <c r="I85" s="105">
        <f>F85/F$85</f>
        <v>1</v>
      </c>
    </row>
    <row r="86" spans="1:9" ht="15" customHeight="1" x14ac:dyDescent="0.45">
      <c r="A86" s="101">
        <v>97</v>
      </c>
      <c r="B86" s="102" t="str">
        <f t="shared" si="14"/>
        <v>Hair Care&amp;Color IPT Distribution137_1_ITEM_TRANS</v>
      </c>
      <c r="C86" s="101" t="s">
        <v>200</v>
      </c>
      <c r="D86" s="101" t="s">
        <v>202</v>
      </c>
      <c r="E86" s="103">
        <v>18</v>
      </c>
      <c r="F86" s="103">
        <v>14</v>
      </c>
      <c r="G86" s="112">
        <f t="shared" si="2"/>
        <v>-1.6254148782817823E-5</v>
      </c>
      <c r="H86" s="105">
        <f t="shared" ref="H86:H91" si="17">E86/E$85</f>
        <v>6.9654051543998144E-4</v>
      </c>
      <c r="I86" s="105">
        <f t="shared" ref="I86:I91" si="18">F86/F$85</f>
        <v>7.1279466422279926E-4</v>
      </c>
    </row>
    <row r="87" spans="1:9" x14ac:dyDescent="0.45">
      <c r="A87" s="101">
        <v>98</v>
      </c>
      <c r="B87" s="102" t="str">
        <f t="shared" si="14"/>
        <v>Hair Care&amp;Color IPT Distribution138_2_ITEM_TRANS</v>
      </c>
      <c r="C87" s="101" t="s">
        <v>200</v>
      </c>
      <c r="D87" s="101" t="s">
        <v>203</v>
      </c>
      <c r="E87" s="103">
        <v>3854</v>
      </c>
      <c r="F87" s="103">
        <v>3367</v>
      </c>
      <c r="G87" s="112">
        <f t="shared" si="2"/>
        <v>-2.2290053050822767E-2</v>
      </c>
      <c r="H87" s="105">
        <f t="shared" si="17"/>
        <v>0.14913706369476046</v>
      </c>
      <c r="I87" s="105">
        <f t="shared" si="18"/>
        <v>0.17142711674558322</v>
      </c>
    </row>
    <row r="88" spans="1:9" x14ac:dyDescent="0.45">
      <c r="A88" s="101">
        <v>99</v>
      </c>
      <c r="B88" s="102" t="str">
        <f t="shared" si="14"/>
        <v>Hair Care&amp;Color IPT Distribution139_3_ITEM_TRANS</v>
      </c>
      <c r="C88" s="101" t="s">
        <v>200</v>
      </c>
      <c r="D88" s="101" t="s">
        <v>204</v>
      </c>
      <c r="E88" s="103">
        <v>10629</v>
      </c>
      <c r="F88" s="103">
        <v>3881</v>
      </c>
      <c r="G88" s="112">
        <f t="shared" si="2"/>
        <v>0.21371031066383159</v>
      </c>
      <c r="H88" s="105">
        <f t="shared" si="17"/>
        <v>0.41130717436730901</v>
      </c>
      <c r="I88" s="105">
        <f t="shared" si="18"/>
        <v>0.19759686370347743</v>
      </c>
    </row>
    <row r="89" spans="1:9" x14ac:dyDescent="0.45">
      <c r="A89" s="101">
        <v>100</v>
      </c>
      <c r="B89" s="102" t="str">
        <f t="shared" si="14"/>
        <v>Hair Care&amp;Color IPT Distribution140_4_ITEM_TRANS</v>
      </c>
      <c r="C89" s="101" t="s">
        <v>200</v>
      </c>
      <c r="D89" s="101" t="s">
        <v>205</v>
      </c>
      <c r="E89" s="103">
        <v>4736</v>
      </c>
      <c r="F89" s="103">
        <v>3533</v>
      </c>
      <c r="G89" s="112">
        <f t="shared" si="2"/>
        <v>3.3887240442374289E-3</v>
      </c>
      <c r="H89" s="105">
        <f t="shared" si="17"/>
        <v>0.18326754895131955</v>
      </c>
      <c r="I89" s="105">
        <f t="shared" si="18"/>
        <v>0.17987882490708212</v>
      </c>
    </row>
    <row r="90" spans="1:9" x14ac:dyDescent="0.45">
      <c r="A90" s="101">
        <v>101</v>
      </c>
      <c r="B90" s="102" t="str">
        <f t="shared" si="14"/>
        <v>Hair Care&amp;Color IPT Distribution141_5_ITEM_TRANS</v>
      </c>
      <c r="C90" s="101" t="s">
        <v>200</v>
      </c>
      <c r="D90" s="101" t="s">
        <v>206</v>
      </c>
      <c r="E90" s="103">
        <v>2673</v>
      </c>
      <c r="F90" s="103">
        <v>2948</v>
      </c>
      <c r="G90" s="112">
        <f t="shared" si="2"/>
        <v>-4.6657924180649346E-2</v>
      </c>
      <c r="H90" s="105">
        <f t="shared" si="17"/>
        <v>0.10343626654283725</v>
      </c>
      <c r="I90" s="105">
        <f t="shared" si="18"/>
        <v>0.15009419072348659</v>
      </c>
    </row>
    <row r="91" spans="1:9" x14ac:dyDescent="0.45">
      <c r="A91" s="101">
        <v>102</v>
      </c>
      <c r="B91" s="102" t="str">
        <f t="shared" si="14"/>
        <v>Hair Care&amp;Color IPT Distribution142_6_ITEM_TRANS</v>
      </c>
      <c r="C91" s="101" t="s">
        <v>200</v>
      </c>
      <c r="D91" s="101" t="s">
        <v>207</v>
      </c>
      <c r="E91" s="103">
        <v>3932</v>
      </c>
      <c r="F91" s="103">
        <v>5898</v>
      </c>
      <c r="G91" s="112">
        <f t="shared" si="2"/>
        <v>-0.14813480332781415</v>
      </c>
      <c r="H91" s="105">
        <f t="shared" si="17"/>
        <v>0.15215540592833371</v>
      </c>
      <c r="I91" s="105">
        <f t="shared" si="18"/>
        <v>0.30029020925614786</v>
      </c>
    </row>
    <row r="92" spans="1:9" x14ac:dyDescent="0.45">
      <c r="A92" s="110">
        <v>60</v>
      </c>
      <c r="B92" s="102" t="str">
        <f t="shared" si="14"/>
        <v>Hair Care&amp;Color Only ATV Distribution100_&lt;50</v>
      </c>
      <c r="C92" s="101" t="s">
        <v>208</v>
      </c>
      <c r="D92" s="101" t="s">
        <v>209</v>
      </c>
      <c r="E92" s="103">
        <v>90</v>
      </c>
      <c r="F92" s="103">
        <v>541</v>
      </c>
      <c r="G92" s="112">
        <f t="shared" si="2"/>
        <v>-2.4061719804552548E-2</v>
      </c>
      <c r="H92" s="105">
        <f t="shared" ref="H92" si="19">E92/E$107</f>
        <v>3.4827025771999071E-3</v>
      </c>
      <c r="I92" s="105">
        <f t="shared" ref="I92" si="20">F92/F$107</f>
        <v>2.7544422381752455E-2</v>
      </c>
    </row>
    <row r="93" spans="1:9" x14ac:dyDescent="0.45">
      <c r="A93" s="110">
        <v>61</v>
      </c>
      <c r="B93" s="102" t="str">
        <f t="shared" si="14"/>
        <v>Hair Care&amp;Color Only ATV Distribution101_50-100</v>
      </c>
      <c r="C93" s="101" t="s">
        <v>208</v>
      </c>
      <c r="D93" s="101" t="s">
        <v>210</v>
      </c>
      <c r="E93" s="103">
        <v>831</v>
      </c>
      <c r="F93" s="103">
        <v>1085</v>
      </c>
      <c r="G93" s="112">
        <f t="shared" si="2"/>
        <v>-2.3084632681121132E-2</v>
      </c>
      <c r="H93" s="105">
        <f t="shared" ref="H93:H106" si="21">E93/E$107</f>
        <v>3.2156953796145811E-2</v>
      </c>
      <c r="I93" s="105">
        <f t="shared" ref="I93:I106" si="22">F93/F$107</f>
        <v>5.5241586477266943E-2</v>
      </c>
    </row>
    <row r="94" spans="1:9" x14ac:dyDescent="0.45">
      <c r="A94" s="110">
        <v>62</v>
      </c>
      <c r="B94" s="102" t="str">
        <f t="shared" si="14"/>
        <v>Hair Care&amp;Color Only ATV Distribution102_100-150</v>
      </c>
      <c r="C94" s="101" t="s">
        <v>208</v>
      </c>
      <c r="D94" s="101" t="s">
        <v>211</v>
      </c>
      <c r="E94" s="103">
        <v>9650</v>
      </c>
      <c r="F94" s="103">
        <v>5911</v>
      </c>
      <c r="G94" s="112">
        <f t="shared" si="2"/>
        <v>7.2471019650651169E-2</v>
      </c>
      <c r="H94" s="105">
        <f t="shared" si="21"/>
        <v>0.37342310966643449</v>
      </c>
      <c r="I94" s="105">
        <f t="shared" si="22"/>
        <v>0.30095209001578332</v>
      </c>
    </row>
    <row r="95" spans="1:9" x14ac:dyDescent="0.45">
      <c r="A95" s="110">
        <v>63</v>
      </c>
      <c r="B95" s="102" t="str">
        <f t="shared" si="14"/>
        <v>Hair Care&amp;Color Only ATV Distribution103_150-200</v>
      </c>
      <c r="C95" s="101" t="s">
        <v>208</v>
      </c>
      <c r="D95" s="101" t="s">
        <v>212</v>
      </c>
      <c r="E95" s="103">
        <v>5570</v>
      </c>
      <c r="F95" s="103">
        <v>6446</v>
      </c>
      <c r="G95" s="112">
        <f t="shared" si="2"/>
        <v>-0.11265043613663969</v>
      </c>
      <c r="H95" s="105">
        <f t="shared" si="21"/>
        <v>0.21554059283337204</v>
      </c>
      <c r="I95" s="105">
        <f t="shared" si="22"/>
        <v>0.32819102897001173</v>
      </c>
    </row>
    <row r="96" spans="1:9" x14ac:dyDescent="0.45">
      <c r="A96" s="110">
        <v>64</v>
      </c>
      <c r="B96" s="102" t="str">
        <f t="shared" si="14"/>
        <v>Hair Care&amp;Color Only ATV Distribution104_200-250</v>
      </c>
      <c r="C96" s="101" t="s">
        <v>208</v>
      </c>
      <c r="D96" s="101" t="s">
        <v>213</v>
      </c>
      <c r="E96" s="103">
        <v>3942</v>
      </c>
      <c r="F96" s="103">
        <v>3082</v>
      </c>
      <c r="G96" s="112">
        <f t="shared" ref="G96:G130" si="23">H96-I96</f>
        <v>-4.3742810568345725E-3</v>
      </c>
      <c r="H96" s="105">
        <f t="shared" si="21"/>
        <v>0.15254237288135594</v>
      </c>
      <c r="I96" s="105">
        <f t="shared" si="22"/>
        <v>0.15691665393819051</v>
      </c>
    </row>
    <row r="97" spans="1:9" x14ac:dyDescent="0.45">
      <c r="A97" s="110">
        <v>65</v>
      </c>
      <c r="B97" s="102" t="str">
        <f t="shared" si="14"/>
        <v>Hair Care&amp;Color Only ATV Distribution105_250-300</v>
      </c>
      <c r="C97" s="101" t="s">
        <v>208</v>
      </c>
      <c r="D97" s="101" t="s">
        <v>214</v>
      </c>
      <c r="E97" s="103">
        <v>2779</v>
      </c>
      <c r="F97" s="103">
        <v>1486</v>
      </c>
      <c r="G97" s="112">
        <f t="shared" si="23"/>
        <v>3.1880054028081292E-2</v>
      </c>
      <c r="H97" s="105">
        <f t="shared" si="21"/>
        <v>0.10753811624487269</v>
      </c>
      <c r="I97" s="105">
        <f t="shared" si="22"/>
        <v>7.5658062216791402E-2</v>
      </c>
    </row>
    <row r="98" spans="1:9" x14ac:dyDescent="0.45">
      <c r="A98" s="110">
        <v>66</v>
      </c>
      <c r="B98" s="102" t="str">
        <f t="shared" si="14"/>
        <v>Hair Care&amp;Color Only ATV Distribution106_300-350</v>
      </c>
      <c r="C98" s="101" t="s">
        <v>208</v>
      </c>
      <c r="D98" s="101" t="s">
        <v>215</v>
      </c>
      <c r="E98" s="103">
        <v>1405</v>
      </c>
      <c r="F98" s="103">
        <v>597</v>
      </c>
      <c r="G98" s="112">
        <f t="shared" si="23"/>
        <v>2.3973255860977122E-2</v>
      </c>
      <c r="H98" s="105">
        <f t="shared" si="21"/>
        <v>5.4368856899620774E-2</v>
      </c>
      <c r="I98" s="105">
        <f t="shared" si="22"/>
        <v>3.0395601038643652E-2</v>
      </c>
    </row>
    <row r="99" spans="1:9" x14ac:dyDescent="0.45">
      <c r="A99" s="110">
        <v>67</v>
      </c>
      <c r="B99" s="102" t="str">
        <f t="shared" si="14"/>
        <v>Hair Care&amp;Color Only ATV Distribution107_350-400</v>
      </c>
      <c r="C99" s="101" t="s">
        <v>208</v>
      </c>
      <c r="D99" s="101" t="s">
        <v>216</v>
      </c>
      <c r="E99" s="103">
        <v>699</v>
      </c>
      <c r="F99" s="103">
        <v>242</v>
      </c>
      <c r="G99" s="112">
        <f t="shared" si="23"/>
        <v>1.4727825106115654E-2</v>
      </c>
      <c r="H99" s="105">
        <f t="shared" si="21"/>
        <v>2.7048990016252612E-2</v>
      </c>
      <c r="I99" s="105">
        <f t="shared" si="22"/>
        <v>1.2321164910136958E-2</v>
      </c>
    </row>
    <row r="100" spans="1:9" x14ac:dyDescent="0.45">
      <c r="A100" s="110">
        <v>68</v>
      </c>
      <c r="B100" s="102" t="str">
        <f t="shared" si="14"/>
        <v>Hair Care&amp;Color Only ATV Distribution108_400-450</v>
      </c>
      <c r="C100" s="101" t="s">
        <v>208</v>
      </c>
      <c r="D100" s="101" t="s">
        <v>217</v>
      </c>
      <c r="E100" s="103">
        <v>349</v>
      </c>
      <c r="F100" s="103">
        <v>105</v>
      </c>
      <c r="G100" s="112">
        <f t="shared" si="23"/>
        <v>8.1591866788042026E-3</v>
      </c>
      <c r="H100" s="105">
        <f t="shared" si="21"/>
        <v>1.3505146660475196E-2</v>
      </c>
      <c r="I100" s="105">
        <f t="shared" si="22"/>
        <v>5.3459599816709944E-3</v>
      </c>
    </row>
    <row r="101" spans="1:9" x14ac:dyDescent="0.45">
      <c r="A101" s="110">
        <v>69</v>
      </c>
      <c r="B101" s="102" t="str">
        <f t="shared" si="14"/>
        <v>Hair Care&amp;Color Only ATV Distribution109_450-500</v>
      </c>
      <c r="C101" s="101" t="s">
        <v>208</v>
      </c>
      <c r="D101" s="101" t="s">
        <v>218</v>
      </c>
      <c r="E101" s="103">
        <v>183</v>
      </c>
      <c r="F101" s="103">
        <v>57</v>
      </c>
      <c r="G101" s="112">
        <f t="shared" si="23"/>
        <v>4.1794026788279388E-3</v>
      </c>
      <c r="H101" s="105">
        <f t="shared" si="21"/>
        <v>7.081495240306478E-3</v>
      </c>
      <c r="I101" s="105">
        <f t="shared" si="22"/>
        <v>2.9020925614785397E-3</v>
      </c>
    </row>
    <row r="102" spans="1:9" x14ac:dyDescent="0.45">
      <c r="A102" s="110">
        <v>70</v>
      </c>
      <c r="B102" s="102" t="str">
        <f t="shared" si="14"/>
        <v>Hair Care&amp;Color Only ATV Distribution110_500-550</v>
      </c>
      <c r="C102" s="101" t="s">
        <v>208</v>
      </c>
      <c r="D102" s="101" t="s">
        <v>219</v>
      </c>
      <c r="E102" s="103">
        <v>132</v>
      </c>
      <c r="F102" s="103">
        <v>35</v>
      </c>
      <c r="G102" s="112">
        <f t="shared" si="23"/>
        <v>3.3259771193361988E-3</v>
      </c>
      <c r="H102" s="105">
        <f t="shared" si="21"/>
        <v>5.107963779893197E-3</v>
      </c>
      <c r="I102" s="105">
        <f t="shared" si="22"/>
        <v>1.7819866605569981E-3</v>
      </c>
    </row>
    <row r="103" spans="1:9" x14ac:dyDescent="0.45">
      <c r="A103" s="110">
        <v>71</v>
      </c>
      <c r="B103" s="102" t="str">
        <f t="shared" si="14"/>
        <v>Hair Care&amp;Color Only ATV Distribution111_550-600</v>
      </c>
      <c r="C103" s="101" t="s">
        <v>208</v>
      </c>
      <c r="D103" s="101" t="s">
        <v>220</v>
      </c>
      <c r="E103" s="103">
        <v>78</v>
      </c>
      <c r="F103" s="103">
        <v>18</v>
      </c>
      <c r="G103" s="112">
        <f t="shared" si="23"/>
        <v>2.1018919510010824E-3</v>
      </c>
      <c r="H103" s="105">
        <f t="shared" si="21"/>
        <v>3.018342233573253E-3</v>
      </c>
      <c r="I103" s="105">
        <f t="shared" si="22"/>
        <v>9.1645028257217049E-4</v>
      </c>
    </row>
    <row r="104" spans="1:9" x14ac:dyDescent="0.45">
      <c r="A104" s="110">
        <v>72</v>
      </c>
      <c r="B104" s="102" t="str">
        <f t="shared" si="14"/>
        <v>Hair Care&amp;Color Only ATV Distribution112_600-650</v>
      </c>
      <c r="C104" s="101" t="s">
        <v>208</v>
      </c>
      <c r="D104" s="101" t="s">
        <v>221</v>
      </c>
      <c r="E104" s="103">
        <v>50</v>
      </c>
      <c r="F104" s="103">
        <v>15</v>
      </c>
      <c r="G104" s="112">
        <f t="shared" si="23"/>
        <v>1.1711261963009173E-3</v>
      </c>
      <c r="H104" s="105">
        <f t="shared" si="21"/>
        <v>1.9348347651110594E-3</v>
      </c>
      <c r="I104" s="105">
        <f t="shared" si="22"/>
        <v>7.6370856881014209E-4</v>
      </c>
    </row>
    <row r="105" spans="1:9" x14ac:dyDescent="0.45">
      <c r="A105" s="110">
        <v>73</v>
      </c>
      <c r="B105" s="102" t="str">
        <f t="shared" si="14"/>
        <v>Hair Care&amp;Color Only ATV Distribution113_650-700</v>
      </c>
      <c r="C105" s="101" t="s">
        <v>208</v>
      </c>
      <c r="D105" s="101" t="s">
        <v>222</v>
      </c>
      <c r="E105" s="103">
        <v>19</v>
      </c>
      <c r="F105" s="103">
        <v>8</v>
      </c>
      <c r="G105" s="112">
        <f t="shared" si="23"/>
        <v>3.2792597404346016E-4</v>
      </c>
      <c r="H105" s="105">
        <f t="shared" si="21"/>
        <v>7.3523721074220257E-4</v>
      </c>
      <c r="I105" s="105">
        <f t="shared" si="22"/>
        <v>4.0731123669874241E-4</v>
      </c>
    </row>
    <row r="106" spans="1:9" x14ac:dyDescent="0.45">
      <c r="A106" s="110">
        <v>74</v>
      </c>
      <c r="B106" s="102" t="str">
        <f t="shared" si="14"/>
        <v>Hair Care&amp;Color Only ATV Distribution114_&gt;700</v>
      </c>
      <c r="C106" s="101" t="s">
        <v>208</v>
      </c>
      <c r="D106" s="101" t="s">
        <v>223</v>
      </c>
      <c r="E106" s="103">
        <v>65</v>
      </c>
      <c r="F106" s="103">
        <v>13</v>
      </c>
      <c r="G106" s="112">
        <f t="shared" si="23"/>
        <v>1.8534044350089209E-3</v>
      </c>
      <c r="H106" s="105">
        <f t="shared" si="21"/>
        <v>2.5152851946443774E-3</v>
      </c>
      <c r="I106" s="105">
        <f t="shared" si="22"/>
        <v>6.6188075963545642E-4</v>
      </c>
    </row>
    <row r="107" spans="1:9" x14ac:dyDescent="0.45">
      <c r="A107" s="101">
        <v>59</v>
      </c>
      <c r="B107" s="102" t="str">
        <f t="shared" si="14"/>
        <v>Hair Care&amp;Color Only ATV Distribution99_Hair Care&amp;Color only Transaction</v>
      </c>
      <c r="C107" s="101" t="s">
        <v>208</v>
      </c>
      <c r="D107" s="101" t="s">
        <v>224</v>
      </c>
      <c r="E107" s="103">
        <v>25842</v>
      </c>
      <c r="F107" s="103">
        <v>19641</v>
      </c>
      <c r="G107" s="112">
        <f t="shared" si="23"/>
        <v>0</v>
      </c>
      <c r="H107" s="105">
        <f>E107/E$107</f>
        <v>1</v>
      </c>
      <c r="I107" s="105">
        <f>F107/F$107</f>
        <v>1</v>
      </c>
    </row>
    <row r="108" spans="1:9" x14ac:dyDescent="0.45">
      <c r="A108" s="101">
        <v>43</v>
      </c>
      <c r="B108" s="102" t="str">
        <f t="shared" si="14"/>
        <v>Hair Color Only ATV Distribution83_Hair Color only Transaction</v>
      </c>
      <c r="C108" s="101" t="s">
        <v>225</v>
      </c>
      <c r="D108" s="101" t="s">
        <v>226</v>
      </c>
      <c r="E108" s="103">
        <v>1235723</v>
      </c>
      <c r="F108" s="103">
        <v>918671</v>
      </c>
      <c r="G108" s="112">
        <f t="shared" si="23"/>
        <v>0</v>
      </c>
      <c r="H108" s="105">
        <f>E108/E$108</f>
        <v>1</v>
      </c>
      <c r="I108" s="105">
        <f>F108/F$108</f>
        <v>1</v>
      </c>
    </row>
    <row r="109" spans="1:9" x14ac:dyDescent="0.45">
      <c r="A109" s="101">
        <v>44</v>
      </c>
      <c r="B109" s="102" t="str">
        <f t="shared" si="14"/>
        <v>Hair Color Only ATV Distribution84_&lt;50</v>
      </c>
      <c r="C109" s="101" t="s">
        <v>225</v>
      </c>
      <c r="D109" s="101" t="s">
        <v>227</v>
      </c>
      <c r="E109" s="103">
        <v>16263</v>
      </c>
      <c r="F109" s="103">
        <v>24577</v>
      </c>
      <c r="G109" s="112">
        <f t="shared" si="23"/>
        <v>-1.3592060126399156E-2</v>
      </c>
      <c r="H109" s="105">
        <f t="shared" ref="H109:H123" si="24">E109/E$108</f>
        <v>1.3160716438878292E-2</v>
      </c>
      <c r="I109" s="105">
        <f t="shared" ref="I109:I123" si="25">F109/F$108</f>
        <v>2.6752776565277449E-2</v>
      </c>
    </row>
    <row r="110" spans="1:9" x14ac:dyDescent="0.45">
      <c r="A110" s="101">
        <v>45</v>
      </c>
      <c r="B110" s="102" t="str">
        <f t="shared" si="14"/>
        <v>Hair Color Only ATV Distribution85_50-100</v>
      </c>
      <c r="C110" s="101" t="s">
        <v>225</v>
      </c>
      <c r="D110" s="101" t="s">
        <v>228</v>
      </c>
      <c r="E110" s="103">
        <v>751984</v>
      </c>
      <c r="F110" s="103">
        <v>688581</v>
      </c>
      <c r="G110" s="112">
        <f t="shared" si="23"/>
        <v>-0.14100269474504945</v>
      </c>
      <c r="H110" s="105">
        <f t="shared" si="24"/>
        <v>0.60853767389617253</v>
      </c>
      <c r="I110" s="105">
        <f t="shared" si="25"/>
        <v>0.74954036864122198</v>
      </c>
    </row>
    <row r="111" spans="1:9" x14ac:dyDescent="0.45">
      <c r="A111" s="101">
        <v>46</v>
      </c>
      <c r="B111" s="102" t="str">
        <f t="shared" si="14"/>
        <v>Hair Color Only ATV Distribution86_100-150</v>
      </c>
      <c r="C111" s="101" t="s">
        <v>225</v>
      </c>
      <c r="D111" s="101" t="s">
        <v>229</v>
      </c>
      <c r="E111" s="103">
        <v>356572</v>
      </c>
      <c r="F111" s="103">
        <v>166940</v>
      </c>
      <c r="G111" s="112">
        <f t="shared" si="23"/>
        <v>0.10683431411323718</v>
      </c>
      <c r="H111" s="105">
        <f t="shared" si="24"/>
        <v>0.288553340837712</v>
      </c>
      <c r="I111" s="105">
        <f t="shared" si="25"/>
        <v>0.18171902672447482</v>
      </c>
    </row>
    <row r="112" spans="1:9" x14ac:dyDescent="0.45">
      <c r="A112" s="101">
        <v>47</v>
      </c>
      <c r="B112" s="102" t="str">
        <f t="shared" si="14"/>
        <v>Hair Color Only ATV Distribution87_150-200</v>
      </c>
      <c r="C112" s="101" t="s">
        <v>225</v>
      </c>
      <c r="D112" s="101" t="s">
        <v>230</v>
      </c>
      <c r="E112" s="103">
        <v>75331</v>
      </c>
      <c r="F112" s="103">
        <v>23710</v>
      </c>
      <c r="G112" s="112">
        <f t="shared" si="23"/>
        <v>3.5152051045444548E-2</v>
      </c>
      <c r="H112" s="105">
        <f t="shared" si="24"/>
        <v>6.096107299127717E-2</v>
      </c>
      <c r="I112" s="105">
        <f t="shared" si="25"/>
        <v>2.5809021945832622E-2</v>
      </c>
    </row>
    <row r="113" spans="1:9" x14ac:dyDescent="0.45">
      <c r="A113" s="101">
        <v>48</v>
      </c>
      <c r="B113" s="102" t="str">
        <f t="shared" si="14"/>
        <v>Hair Color Only ATV Distribution88_200-250</v>
      </c>
      <c r="C113" s="101" t="s">
        <v>225</v>
      </c>
      <c r="D113" s="101" t="s">
        <v>231</v>
      </c>
      <c r="E113" s="103">
        <v>19258</v>
      </c>
      <c r="F113" s="103">
        <v>8535</v>
      </c>
      <c r="G113" s="112">
        <f t="shared" si="23"/>
        <v>6.293803985863735E-3</v>
      </c>
      <c r="H113" s="105">
        <f t="shared" si="24"/>
        <v>1.558439876897978E-2</v>
      </c>
      <c r="I113" s="105">
        <f t="shared" si="25"/>
        <v>9.2905947831160452E-3</v>
      </c>
    </row>
    <row r="114" spans="1:9" x14ac:dyDescent="0.45">
      <c r="A114" s="101">
        <v>49</v>
      </c>
      <c r="B114" s="102" t="str">
        <f t="shared" si="14"/>
        <v>Hair Color Only ATV Distribution89_250-300</v>
      </c>
      <c r="C114" s="101" t="s">
        <v>225</v>
      </c>
      <c r="D114" s="101" t="s">
        <v>232</v>
      </c>
      <c r="E114" s="103">
        <v>7002</v>
      </c>
      <c r="F114" s="103">
        <v>3829</v>
      </c>
      <c r="G114" s="112">
        <f t="shared" si="23"/>
        <v>1.4983409855229106E-3</v>
      </c>
      <c r="H114" s="105">
        <f t="shared" si="24"/>
        <v>5.6663184224943616E-3</v>
      </c>
      <c r="I114" s="105">
        <f t="shared" si="25"/>
        <v>4.167977436971451E-3</v>
      </c>
    </row>
    <row r="115" spans="1:9" x14ac:dyDescent="0.45">
      <c r="A115" s="101">
        <v>50</v>
      </c>
      <c r="B115" s="102" t="str">
        <f t="shared" si="14"/>
        <v>Hair Color Only ATV Distribution90_300-350</v>
      </c>
      <c r="C115" s="101" t="s">
        <v>225</v>
      </c>
      <c r="D115" s="101" t="s">
        <v>233</v>
      </c>
      <c r="E115" s="103">
        <v>4258</v>
      </c>
      <c r="F115" s="103">
        <v>1196</v>
      </c>
      <c r="G115" s="112">
        <f t="shared" si="23"/>
        <v>2.1438753957631323E-3</v>
      </c>
      <c r="H115" s="105">
        <f t="shared" si="24"/>
        <v>3.4457560472694933E-3</v>
      </c>
      <c r="I115" s="105">
        <f t="shared" si="25"/>
        <v>1.3018806515063608E-3</v>
      </c>
    </row>
    <row r="116" spans="1:9" x14ac:dyDescent="0.45">
      <c r="A116" s="101">
        <v>51</v>
      </c>
      <c r="B116" s="102" t="str">
        <f t="shared" si="14"/>
        <v>Hair Color Only ATV Distribution91_350-400</v>
      </c>
      <c r="C116" s="101" t="s">
        <v>225</v>
      </c>
      <c r="D116" s="101" t="s">
        <v>234</v>
      </c>
      <c r="E116" s="103">
        <v>2783</v>
      </c>
      <c r="F116" s="103">
        <v>604</v>
      </c>
      <c r="G116" s="112">
        <f t="shared" si="23"/>
        <v>1.5946513467111462E-3</v>
      </c>
      <c r="H116" s="105">
        <f t="shared" si="24"/>
        <v>2.2521228463013151E-3</v>
      </c>
      <c r="I116" s="105">
        <f t="shared" si="25"/>
        <v>6.5747149959016879E-4</v>
      </c>
    </row>
    <row r="117" spans="1:9" x14ac:dyDescent="0.45">
      <c r="A117" s="101">
        <v>52</v>
      </c>
      <c r="B117" s="102" t="str">
        <f t="shared" si="14"/>
        <v>Hair Color Only ATV Distribution92_400-450</v>
      </c>
      <c r="C117" s="101" t="s">
        <v>225</v>
      </c>
      <c r="D117" s="101" t="s">
        <v>235</v>
      </c>
      <c r="E117" s="103">
        <v>681</v>
      </c>
      <c r="F117" s="103">
        <v>274</v>
      </c>
      <c r="G117" s="112">
        <f t="shared" si="23"/>
        <v>2.5283744100984188E-4</v>
      </c>
      <c r="H117" s="105">
        <f t="shared" si="24"/>
        <v>5.5109437956564694E-4</v>
      </c>
      <c r="I117" s="105">
        <f t="shared" si="25"/>
        <v>2.9825693855580507E-4</v>
      </c>
    </row>
    <row r="118" spans="1:9" x14ac:dyDescent="0.45">
      <c r="A118" s="101">
        <v>53</v>
      </c>
      <c r="B118" s="102" t="str">
        <f t="shared" si="14"/>
        <v>Hair Color Only ATV Distribution93_450-500</v>
      </c>
      <c r="C118" s="101" t="s">
        <v>225</v>
      </c>
      <c r="D118" s="101" t="s">
        <v>236</v>
      </c>
      <c r="E118" s="103">
        <v>576</v>
      </c>
      <c r="F118" s="103">
        <v>124</v>
      </c>
      <c r="G118" s="112">
        <f t="shared" si="23"/>
        <v>3.3114628788258072E-4</v>
      </c>
      <c r="H118" s="105">
        <f t="shared" si="24"/>
        <v>4.6612388051367498E-4</v>
      </c>
      <c r="I118" s="105">
        <f t="shared" si="25"/>
        <v>1.3497759263109426E-4</v>
      </c>
    </row>
    <row r="119" spans="1:9" x14ac:dyDescent="0.45">
      <c r="A119" s="101">
        <v>54</v>
      </c>
      <c r="B119" s="102" t="str">
        <f t="shared" si="14"/>
        <v>Hair Color Only ATV Distribution94_500-550</v>
      </c>
      <c r="C119" s="101" t="s">
        <v>225</v>
      </c>
      <c r="D119" s="101" t="s">
        <v>237</v>
      </c>
      <c r="E119" s="103">
        <v>228</v>
      </c>
      <c r="F119" s="103">
        <v>108</v>
      </c>
      <c r="G119" s="112">
        <f t="shared" si="23"/>
        <v>6.6946240304204574E-5</v>
      </c>
      <c r="H119" s="105">
        <f t="shared" si="24"/>
        <v>1.8450736936999635E-4</v>
      </c>
      <c r="I119" s="105">
        <f t="shared" si="25"/>
        <v>1.1756112906579178E-4</v>
      </c>
    </row>
    <row r="120" spans="1:9" x14ac:dyDescent="0.45">
      <c r="A120" s="101">
        <v>55</v>
      </c>
      <c r="B120" s="102" t="str">
        <f t="shared" si="14"/>
        <v>Hair Color Only ATV Distribution95_550-600</v>
      </c>
      <c r="C120" s="101" t="s">
        <v>225</v>
      </c>
      <c r="D120" s="101" t="s">
        <v>238</v>
      </c>
      <c r="E120" s="103">
        <v>142</v>
      </c>
      <c r="F120" s="103">
        <v>53</v>
      </c>
      <c r="G120" s="112">
        <f t="shared" si="23"/>
        <v>5.722044887212622E-5</v>
      </c>
      <c r="H120" s="105">
        <f t="shared" si="24"/>
        <v>1.1491248443219071E-4</v>
      </c>
      <c r="I120" s="105">
        <f t="shared" si="25"/>
        <v>5.7692035560064485E-5</v>
      </c>
    </row>
    <row r="121" spans="1:9" x14ac:dyDescent="0.45">
      <c r="A121" s="101">
        <v>56</v>
      </c>
      <c r="B121" s="102" t="str">
        <f t="shared" si="14"/>
        <v>Hair Color Only ATV Distribution96_600-650</v>
      </c>
      <c r="C121" s="101" t="s">
        <v>225</v>
      </c>
      <c r="D121" s="101" t="s">
        <v>239</v>
      </c>
      <c r="E121" s="103">
        <v>108</v>
      </c>
      <c r="F121" s="103">
        <v>32</v>
      </c>
      <c r="G121" s="112">
        <f t="shared" si="23"/>
        <v>5.2565300465709092E-5</v>
      </c>
      <c r="H121" s="105">
        <f t="shared" si="24"/>
        <v>8.7398227596314061E-5</v>
      </c>
      <c r="I121" s="105">
        <f t="shared" si="25"/>
        <v>3.4832927130604969E-5</v>
      </c>
    </row>
    <row r="122" spans="1:9" x14ac:dyDescent="0.45">
      <c r="A122" s="101">
        <v>57</v>
      </c>
      <c r="B122" s="102" t="str">
        <f t="shared" si="14"/>
        <v>Hair Color Only ATV Distribution97_650-700</v>
      </c>
      <c r="C122" s="101" t="s">
        <v>225</v>
      </c>
      <c r="D122" s="101" t="s">
        <v>240</v>
      </c>
      <c r="E122" s="103">
        <v>67</v>
      </c>
      <c r="F122" s="103">
        <v>30</v>
      </c>
      <c r="G122" s="112">
        <f t="shared" si="23"/>
        <v>2.1563401638697117E-5</v>
      </c>
      <c r="H122" s="105">
        <f t="shared" si="24"/>
        <v>5.4219270823639275E-5</v>
      </c>
      <c r="I122" s="105">
        <f t="shared" si="25"/>
        <v>3.2655869184942158E-5</v>
      </c>
    </row>
    <row r="123" spans="1:9" x14ac:dyDescent="0.45">
      <c r="A123" s="101">
        <v>58</v>
      </c>
      <c r="B123" s="102" t="str">
        <f t="shared" si="14"/>
        <v>Hair Color Only ATV Distribution98_&gt;700</v>
      </c>
      <c r="C123" s="101" t="s">
        <v>225</v>
      </c>
      <c r="D123" s="101" t="s">
        <v>241</v>
      </c>
      <c r="E123" s="103">
        <v>470</v>
      </c>
      <c r="F123" s="103">
        <v>78</v>
      </c>
      <c r="G123" s="112">
        <f t="shared" si="23"/>
        <v>2.9543887873273938E-4</v>
      </c>
      <c r="H123" s="105">
        <f t="shared" si="24"/>
        <v>3.8034413861358899E-4</v>
      </c>
      <c r="I123" s="105">
        <f t="shared" si="25"/>
        <v>8.4905259880849616E-5</v>
      </c>
    </row>
    <row r="124" spans="1:9" x14ac:dyDescent="0.45">
      <c r="A124" s="101">
        <v>89</v>
      </c>
      <c r="B124" s="102" t="str">
        <f t="shared" si="14"/>
        <v>Hair Color Only IPT Distribution129_Hair Only Transaction</v>
      </c>
      <c r="C124" s="101" t="s">
        <v>242</v>
      </c>
      <c r="D124" s="101" t="s">
        <v>243</v>
      </c>
      <c r="E124" s="103">
        <v>1233832</v>
      </c>
      <c r="F124" s="103">
        <v>917792</v>
      </c>
      <c r="G124" s="112">
        <f t="shared" si="23"/>
        <v>0</v>
      </c>
      <c r="H124" s="105">
        <f>E124/E$124</f>
        <v>1</v>
      </c>
      <c r="I124" s="105">
        <f>F124/F$124</f>
        <v>1</v>
      </c>
    </row>
    <row r="125" spans="1:9" x14ac:dyDescent="0.45">
      <c r="A125" s="101">
        <v>90</v>
      </c>
      <c r="B125" s="102" t="str">
        <f t="shared" si="14"/>
        <v>Hair Color Only IPT Distribution130_1_ITEM_TRANS</v>
      </c>
      <c r="C125" s="101" t="s">
        <v>242</v>
      </c>
      <c r="D125" s="101" t="s">
        <v>244</v>
      </c>
      <c r="E125" s="103">
        <v>632154</v>
      </c>
      <c r="F125" s="103">
        <v>466195</v>
      </c>
      <c r="G125" s="112">
        <f t="shared" si="23"/>
        <v>4.3973593426827051E-3</v>
      </c>
      <c r="H125" s="105">
        <f t="shared" ref="H125:H130" si="26">E125/E$124</f>
        <v>0.51235014167244808</v>
      </c>
      <c r="I125" s="105">
        <f t="shared" ref="I125:I130" si="27">F125/F$124</f>
        <v>0.50795278232976537</v>
      </c>
    </row>
    <row r="126" spans="1:9" x14ac:dyDescent="0.45">
      <c r="A126" s="101">
        <v>91</v>
      </c>
      <c r="B126" s="102" t="str">
        <f t="shared" si="14"/>
        <v>Hair Color Only IPT Distribution131_2_ITEM_TRANS</v>
      </c>
      <c r="C126" s="101" t="s">
        <v>242</v>
      </c>
      <c r="D126" s="101" t="s">
        <v>245</v>
      </c>
      <c r="E126" s="103">
        <v>266453</v>
      </c>
      <c r="F126" s="103">
        <v>272763</v>
      </c>
      <c r="G126" s="112">
        <f t="shared" si="23"/>
        <v>-8.1239132385356433E-2</v>
      </c>
      <c r="H126" s="105">
        <f t="shared" si="26"/>
        <v>0.21595565684793391</v>
      </c>
      <c r="I126" s="105">
        <f t="shared" si="27"/>
        <v>0.29719478923329035</v>
      </c>
    </row>
    <row r="127" spans="1:9" x14ac:dyDescent="0.45">
      <c r="A127" s="101">
        <v>92</v>
      </c>
      <c r="B127" s="102" t="str">
        <f t="shared" si="14"/>
        <v>Hair Color Only IPT Distribution132_3_ITEM_TRANS</v>
      </c>
      <c r="C127" s="101" t="s">
        <v>242</v>
      </c>
      <c r="D127" s="101" t="s">
        <v>246</v>
      </c>
      <c r="E127" s="103">
        <v>282011</v>
      </c>
      <c r="F127" s="103">
        <v>143121</v>
      </c>
      <c r="G127" s="112">
        <f t="shared" si="23"/>
        <v>7.2624591420573426E-2</v>
      </c>
      <c r="H127" s="105">
        <f t="shared" si="26"/>
        <v>0.22856515311646966</v>
      </c>
      <c r="I127" s="105">
        <f t="shared" si="27"/>
        <v>0.15594056169589623</v>
      </c>
    </row>
    <row r="128" spans="1:9" x14ac:dyDescent="0.45">
      <c r="A128" s="101">
        <v>93</v>
      </c>
      <c r="B128" s="102" t="str">
        <f t="shared" si="14"/>
        <v>Hair Color Only IPT Distribution133_4_ITEM_TRANS</v>
      </c>
      <c r="C128" s="101" t="s">
        <v>242</v>
      </c>
      <c r="D128" s="101" t="s">
        <v>247</v>
      </c>
      <c r="E128" s="103">
        <v>29550</v>
      </c>
      <c r="F128" s="103">
        <v>23561</v>
      </c>
      <c r="G128" s="112">
        <f t="shared" si="23"/>
        <v>-1.7216179717180688E-3</v>
      </c>
      <c r="H128" s="105">
        <f t="shared" si="26"/>
        <v>2.3949775982467628E-2</v>
      </c>
      <c r="I128" s="105">
        <f t="shared" si="27"/>
        <v>2.5671393954185696E-2</v>
      </c>
    </row>
    <row r="129" spans="1:9" x14ac:dyDescent="0.45">
      <c r="A129" s="101">
        <v>94</v>
      </c>
      <c r="B129" s="102" t="str">
        <f t="shared" si="14"/>
        <v>Hair Color Only IPT Distribution134_5_ITEM_TRANS</v>
      </c>
      <c r="C129" s="101" t="s">
        <v>242</v>
      </c>
      <c r="D129" s="101" t="s">
        <v>248</v>
      </c>
      <c r="E129" s="103">
        <v>4493</v>
      </c>
      <c r="F129" s="103">
        <v>3404</v>
      </c>
      <c r="G129" s="112">
        <f t="shared" si="23"/>
        <v>-6.740073757888947E-5</v>
      </c>
      <c r="H129" s="105">
        <f t="shared" si="26"/>
        <v>3.6415006256929629E-3</v>
      </c>
      <c r="I129" s="105">
        <f t="shared" si="27"/>
        <v>3.7089013632718524E-3</v>
      </c>
    </row>
    <row r="130" spans="1:9" x14ac:dyDescent="0.45">
      <c r="A130" s="101">
        <v>95</v>
      </c>
      <c r="B130" s="102" t="str">
        <f t="shared" si="14"/>
        <v>Hair Color Only IPT Distribution135_6_ITEM_TRANS</v>
      </c>
      <c r="C130" s="101" t="s">
        <v>242</v>
      </c>
      <c r="D130" s="101" t="s">
        <v>249</v>
      </c>
      <c r="E130" s="103">
        <v>19171</v>
      </c>
      <c r="F130" s="103">
        <v>8748</v>
      </c>
      <c r="G130" s="112">
        <f t="shared" si="23"/>
        <v>6.0062003313971837E-3</v>
      </c>
      <c r="H130" s="105">
        <f t="shared" si="26"/>
        <v>1.5537771754987714E-2</v>
      </c>
      <c r="I130" s="105">
        <f t="shared" si="27"/>
        <v>9.5315714235905298E-3</v>
      </c>
    </row>
  </sheetData>
  <autoFilter ref="A2:I2" xr:uid="{00000000-0009-0000-0000-000005000000}"/>
  <phoneticPr fontId="13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I130"/>
  <sheetViews>
    <sheetView topLeftCell="D1" workbookViewId="0">
      <selection activeCell="E3" sqref="E3:F130"/>
    </sheetView>
  </sheetViews>
  <sheetFormatPr defaultColWidth="8.73046875" defaultRowHeight="13.9" x14ac:dyDescent="0.45"/>
  <cols>
    <col min="1" max="1" width="39" style="101" customWidth="1"/>
    <col min="2" max="2" width="26.86328125" style="102" customWidth="1"/>
    <col min="3" max="3" width="35.73046875" style="102" customWidth="1"/>
    <col min="4" max="4" width="51.73046875" style="102" customWidth="1"/>
    <col min="5" max="6" width="12.73046875" style="104" customWidth="1"/>
    <col min="7" max="7" width="8.73046875" style="99"/>
    <col min="8" max="9" width="16.19921875" style="105" customWidth="1"/>
    <col min="10" max="16384" width="8.73046875" style="99"/>
  </cols>
  <sheetData>
    <row r="1" spans="1:9" ht="27.75" x14ac:dyDescent="0.45">
      <c r="C1" s="101"/>
      <c r="D1" s="101"/>
      <c r="E1" s="103" t="s">
        <v>348</v>
      </c>
      <c r="F1" s="103" t="s">
        <v>348</v>
      </c>
      <c r="H1" s="113" t="s">
        <v>353</v>
      </c>
      <c r="I1" s="113" t="s">
        <v>353</v>
      </c>
    </row>
    <row r="2" spans="1:9" x14ac:dyDescent="0.45">
      <c r="B2" s="102" t="s">
        <v>356</v>
      </c>
      <c r="C2" s="101" t="s">
        <v>349</v>
      </c>
      <c r="D2" s="117" t="s">
        <v>350</v>
      </c>
      <c r="E2" s="103" t="s">
        <v>322</v>
      </c>
      <c r="F2" s="103" t="s">
        <v>323</v>
      </c>
      <c r="G2" s="99" t="s">
        <v>351</v>
      </c>
      <c r="H2" s="105" t="s">
        <v>322</v>
      </c>
      <c r="I2" s="105" t="s">
        <v>323</v>
      </c>
    </row>
    <row r="3" spans="1:9" x14ac:dyDescent="0.45">
      <c r="A3" s="101" t="s">
        <v>7</v>
      </c>
      <c r="B3" s="102" t="str">
        <f>C3&amp;D3</f>
        <v>Basic Info01_SALES(MRMB)</v>
      </c>
      <c r="C3" s="101" t="s">
        <v>113</v>
      </c>
      <c r="D3" s="116" t="s">
        <v>114</v>
      </c>
      <c r="E3" s="103">
        <v>241.540738</v>
      </c>
      <c r="F3" s="103">
        <v>158.211319</v>
      </c>
      <c r="G3" s="105">
        <f>E3/F3-1</f>
        <v>0.52669694890793495</v>
      </c>
    </row>
    <row r="4" spans="1:9" x14ac:dyDescent="0.45">
      <c r="A4" s="101" t="s">
        <v>9</v>
      </c>
      <c r="B4" s="102" t="str">
        <f t="shared" ref="B4:B67" si="0">C4&amp;D4</f>
        <v>Basic Info02_MEMBER_SALES(MRMB)</v>
      </c>
      <c r="C4" s="101" t="s">
        <v>113</v>
      </c>
      <c r="D4" s="116" t="s">
        <v>115</v>
      </c>
      <c r="E4" s="103">
        <v>241.540738</v>
      </c>
      <c r="F4" s="103">
        <v>158.211319</v>
      </c>
      <c r="G4" s="105">
        <f t="shared" ref="G4:G30" si="1">E4/F4-1</f>
        <v>0.52669694890793495</v>
      </c>
    </row>
    <row r="5" spans="1:9" x14ac:dyDescent="0.45">
      <c r="A5" s="101" t="s">
        <v>11</v>
      </c>
      <c r="B5" s="102" t="str">
        <f t="shared" si="0"/>
        <v>Basic Info03_MEMBER_SALES_WEIGHT%</v>
      </c>
      <c r="C5" s="101" t="s">
        <v>113</v>
      </c>
      <c r="D5" s="106" t="s">
        <v>116</v>
      </c>
      <c r="E5" s="103">
        <v>1</v>
      </c>
      <c r="F5" s="103">
        <v>1</v>
      </c>
      <c r="G5" s="105">
        <f>E5-F5</f>
        <v>0</v>
      </c>
    </row>
    <row r="6" spans="1:9" x14ac:dyDescent="0.45">
      <c r="A6" s="101" t="s">
        <v>318</v>
      </c>
      <c r="B6" s="102" t="str">
        <f t="shared" si="0"/>
        <v>Basic Info031_TMALL_BIND_MEMBER_SALES(MRMB)</v>
      </c>
      <c r="C6" s="101" t="s">
        <v>113</v>
      </c>
      <c r="D6" s="116" t="s">
        <v>117</v>
      </c>
      <c r="E6" s="103">
        <v>75.089059000000006</v>
      </c>
      <c r="F6" s="103">
        <v>35.474812</v>
      </c>
      <c r="G6" s="105">
        <f t="shared" si="1"/>
        <v>1.1166865944208531</v>
      </c>
    </row>
    <row r="7" spans="1:9" x14ac:dyDescent="0.45">
      <c r="A7" s="101" t="s">
        <v>319</v>
      </c>
      <c r="B7" s="102" t="str">
        <f t="shared" si="0"/>
        <v>Basic Info032_TMALL_BIND_MEMBER_SALES_WEIGHT%</v>
      </c>
      <c r="C7" s="101" t="s">
        <v>113</v>
      </c>
      <c r="D7" s="106" t="s">
        <v>118</v>
      </c>
      <c r="E7" s="103">
        <v>0.31087500000000001</v>
      </c>
      <c r="F7" s="103">
        <v>0.22422400000000001</v>
      </c>
      <c r="G7" s="105">
        <f>E7-F7</f>
        <v>8.6651000000000006E-2</v>
      </c>
    </row>
    <row r="8" spans="1:9" x14ac:dyDescent="0.45">
      <c r="A8" s="101" t="s">
        <v>320</v>
      </c>
      <c r="B8" s="102" t="str">
        <f t="shared" si="0"/>
        <v>Basic Info033_TMALL_BIND_MEMBER(K)</v>
      </c>
      <c r="C8" s="101" t="s">
        <v>113</v>
      </c>
      <c r="D8" s="116" t="s">
        <v>119</v>
      </c>
      <c r="E8" s="103">
        <v>482.56599999999997</v>
      </c>
      <c r="F8" s="103">
        <v>292.51799999999997</v>
      </c>
      <c r="G8" s="105">
        <f t="shared" si="1"/>
        <v>0.64969677079701094</v>
      </c>
    </row>
    <row r="9" spans="1:9" x14ac:dyDescent="0.45">
      <c r="A9" s="101" t="s">
        <v>321</v>
      </c>
      <c r="B9" s="102" t="str">
        <f t="shared" si="0"/>
        <v>Basic Info034_TMALL_BIND_MEMBER_WEIGHT%</v>
      </c>
      <c r="C9" s="101" t="s">
        <v>113</v>
      </c>
      <c r="D9" s="106" t="s">
        <v>120</v>
      </c>
      <c r="E9" s="103">
        <v>0.25484400000000001</v>
      </c>
      <c r="F9" s="103">
        <v>0.185782</v>
      </c>
      <c r="G9" s="105">
        <f>E9-F9</f>
        <v>6.9062000000000012E-2</v>
      </c>
    </row>
    <row r="10" spans="1:9" x14ac:dyDescent="0.45">
      <c r="A10" s="101" t="s">
        <v>324</v>
      </c>
      <c r="B10" s="102" t="str">
        <f t="shared" si="0"/>
        <v>Basic Info04_MEMBER(K)</v>
      </c>
      <c r="C10" s="101" t="s">
        <v>113</v>
      </c>
      <c r="D10" s="116" t="s">
        <v>121</v>
      </c>
      <c r="E10" s="103">
        <v>1893.5740000000001</v>
      </c>
      <c r="F10" s="103">
        <v>1574.5229999999999</v>
      </c>
      <c r="G10" s="105">
        <f t="shared" si="1"/>
        <v>0.20263343247447008</v>
      </c>
    </row>
    <row r="11" spans="1:9" x14ac:dyDescent="0.45">
      <c r="A11" s="101" t="s">
        <v>325</v>
      </c>
      <c r="B11" s="102" t="str">
        <f t="shared" si="0"/>
        <v>Basic Info05_MEMBERR ANNUAL SPENDING</v>
      </c>
      <c r="C11" s="101" t="s">
        <v>113</v>
      </c>
      <c r="D11" s="116" t="s">
        <v>122</v>
      </c>
      <c r="E11" s="103">
        <v>127.558119</v>
      </c>
      <c r="F11" s="103">
        <v>100.482063</v>
      </c>
      <c r="G11" s="105">
        <f t="shared" si="1"/>
        <v>0.26946158539758502</v>
      </c>
    </row>
    <row r="12" spans="1:9" x14ac:dyDescent="0.45">
      <c r="A12" s="101" t="s">
        <v>326</v>
      </c>
      <c r="B12" s="102" t="str">
        <f t="shared" si="0"/>
        <v>Basic Info06_MEMBER_ATV</v>
      </c>
      <c r="C12" s="101" t="s">
        <v>113</v>
      </c>
      <c r="D12" s="116" t="s">
        <v>123</v>
      </c>
      <c r="E12" s="103">
        <v>108.702686</v>
      </c>
      <c r="F12" s="103">
        <v>89.668927999999994</v>
      </c>
      <c r="G12" s="105">
        <f t="shared" si="1"/>
        <v>0.21226704081931258</v>
      </c>
    </row>
    <row r="13" spans="1:9" x14ac:dyDescent="0.45">
      <c r="A13" s="101" t="s">
        <v>327</v>
      </c>
      <c r="B13" s="102" t="str">
        <f t="shared" si="0"/>
        <v>Basic Info07_MEMBER_IPT</v>
      </c>
      <c r="C13" s="101" t="s">
        <v>113</v>
      </c>
      <c r="D13" s="116" t="s">
        <v>124</v>
      </c>
      <c r="E13" s="103">
        <v>2.3829699999999998</v>
      </c>
      <c r="F13" s="103">
        <v>2.1789540000000001</v>
      </c>
      <c r="G13" s="105">
        <f t="shared" si="1"/>
        <v>9.3630246439346365E-2</v>
      </c>
    </row>
    <row r="14" spans="1:9" x14ac:dyDescent="0.45">
      <c r="A14" s="101" t="s">
        <v>328</v>
      </c>
      <c r="B14" s="102" t="str">
        <f t="shared" si="0"/>
        <v>Basic Info08_MEMBER_FREQUENCY</v>
      </c>
      <c r="C14" s="101" t="s">
        <v>113</v>
      </c>
      <c r="D14" s="116" t="s">
        <v>125</v>
      </c>
      <c r="E14" s="103">
        <v>1.173459</v>
      </c>
      <c r="F14" s="103">
        <v>1.12059</v>
      </c>
      <c r="G14" s="105">
        <f t="shared" si="1"/>
        <v>4.7179610740770483E-2</v>
      </c>
    </row>
    <row r="15" spans="1:9" x14ac:dyDescent="0.45">
      <c r="A15" s="101" t="s">
        <v>329</v>
      </c>
      <c r="B15" s="102" t="str">
        <f t="shared" si="0"/>
        <v>Basic Info09_NEW_MEMBER(K)</v>
      </c>
      <c r="C15" s="101" t="s">
        <v>113</v>
      </c>
      <c r="D15" s="116" t="s">
        <v>126</v>
      </c>
      <c r="E15" s="103">
        <v>986.39400000000001</v>
      </c>
      <c r="F15" s="103">
        <v>1017.309</v>
      </c>
      <c r="G15" s="105">
        <f t="shared" si="1"/>
        <v>-3.0388996853463413E-2</v>
      </c>
    </row>
    <row r="16" spans="1:9" x14ac:dyDescent="0.45">
      <c r="A16" s="101" t="s">
        <v>16</v>
      </c>
      <c r="B16" s="102" t="str">
        <f t="shared" si="0"/>
        <v>Basic Info10_RECRUITMENT_RATE</v>
      </c>
      <c r="C16" s="101" t="s">
        <v>113</v>
      </c>
      <c r="D16" s="106" t="s">
        <v>127</v>
      </c>
      <c r="E16" s="103">
        <v>0.52091699999999996</v>
      </c>
      <c r="F16" s="103">
        <v>0.64610599999999996</v>
      </c>
      <c r="G16" s="105">
        <f>E16-F16</f>
        <v>-0.12518899999999999</v>
      </c>
    </row>
    <row r="17" spans="1:9" x14ac:dyDescent="0.45">
      <c r="A17" s="101" t="s">
        <v>330</v>
      </c>
      <c r="B17" s="102" t="str">
        <f t="shared" si="0"/>
        <v>Basic Info11_NEW_MEMBER_ANNUAL_SPENDING</v>
      </c>
      <c r="C17" s="101" t="s">
        <v>113</v>
      </c>
      <c r="D17" s="116" t="s">
        <v>128</v>
      </c>
      <c r="E17" s="103">
        <v>118.703554</v>
      </c>
      <c r="F17" s="103">
        <v>95.084575999999998</v>
      </c>
      <c r="G17" s="105">
        <f t="shared" si="1"/>
        <v>0.24839967735671453</v>
      </c>
    </row>
    <row r="18" spans="1:9" x14ac:dyDescent="0.45">
      <c r="A18" s="101" t="s">
        <v>331</v>
      </c>
      <c r="B18" s="102" t="str">
        <f t="shared" si="0"/>
        <v>Basic Info12_NEW_MEMBER_ATV</v>
      </c>
      <c r="C18" s="101" t="s">
        <v>113</v>
      </c>
      <c r="D18" s="116" t="s">
        <v>129</v>
      </c>
      <c r="E18" s="103">
        <v>105.279768</v>
      </c>
      <c r="F18" s="103">
        <v>87.298491999999996</v>
      </c>
      <c r="G18" s="105">
        <f t="shared" si="1"/>
        <v>0.20597464615998184</v>
      </c>
    </row>
    <row r="19" spans="1:9" x14ac:dyDescent="0.45">
      <c r="A19" s="101" t="s">
        <v>332</v>
      </c>
      <c r="B19" s="102" t="str">
        <f t="shared" si="0"/>
        <v>Basic Info13_NEW_MEMBER_IPT</v>
      </c>
      <c r="C19" s="101" t="s">
        <v>113</v>
      </c>
      <c r="D19" s="116" t="s">
        <v>130</v>
      </c>
      <c r="E19" s="103">
        <v>2.2184020000000002</v>
      </c>
      <c r="F19" s="103">
        <v>2.0744060000000002</v>
      </c>
      <c r="G19" s="105">
        <f t="shared" si="1"/>
        <v>6.9415533892593917E-2</v>
      </c>
    </row>
    <row r="20" spans="1:9" x14ac:dyDescent="0.45">
      <c r="A20" s="101" t="s">
        <v>333</v>
      </c>
      <c r="B20" s="102" t="str">
        <f t="shared" si="0"/>
        <v>Basic Info14_NEW_MEMBER_FREQUENCY</v>
      </c>
      <c r="C20" s="101" t="s">
        <v>113</v>
      </c>
      <c r="D20" s="116" t="s">
        <v>131</v>
      </c>
      <c r="E20" s="103">
        <v>1.1275059999999999</v>
      </c>
      <c r="F20" s="103">
        <v>1.089189</v>
      </c>
      <c r="G20" s="105">
        <f t="shared" si="1"/>
        <v>3.5179385763168591E-2</v>
      </c>
    </row>
    <row r="21" spans="1:9" x14ac:dyDescent="0.45">
      <c r="A21" s="101" t="s">
        <v>17</v>
      </c>
      <c r="B21" s="102" t="str">
        <f t="shared" si="0"/>
        <v>Basic Info15_2ND_REPEAT_RATE</v>
      </c>
      <c r="C21" s="101" t="s">
        <v>113</v>
      </c>
      <c r="D21" s="106" t="s">
        <v>132</v>
      </c>
      <c r="E21" s="103">
        <v>0.20263300000000001</v>
      </c>
      <c r="F21" s="103">
        <v>0.16156999999999999</v>
      </c>
      <c r="G21" s="105">
        <f>E21-F21</f>
        <v>4.1063000000000016E-2</v>
      </c>
    </row>
    <row r="22" spans="1:9" x14ac:dyDescent="0.45">
      <c r="A22" s="101" t="s">
        <v>334</v>
      </c>
      <c r="B22" s="102" t="str">
        <f t="shared" si="0"/>
        <v>Basic Info16_EXISTING_MEMBER(K)</v>
      </c>
      <c r="C22" s="101" t="s">
        <v>113</v>
      </c>
      <c r="D22" s="116" t="s">
        <v>133</v>
      </c>
      <c r="E22" s="103">
        <v>907.18</v>
      </c>
      <c r="F22" s="103">
        <v>557.21400000000006</v>
      </c>
      <c r="G22" s="105">
        <f t="shared" si="1"/>
        <v>0.62806390363486897</v>
      </c>
    </row>
    <row r="23" spans="1:9" x14ac:dyDescent="0.45">
      <c r="A23" s="101" t="s">
        <v>335</v>
      </c>
      <c r="B23" s="102" t="str">
        <f t="shared" si="0"/>
        <v>Basic Info17_EXISTING_MEMBER_ANNUAL_SPENDING</v>
      </c>
      <c r="C23" s="101" t="s">
        <v>113</v>
      </c>
      <c r="D23" s="116" t="s">
        <v>134</v>
      </c>
      <c r="E23" s="103">
        <v>137.185855</v>
      </c>
      <c r="F23" s="103">
        <v>110.336286</v>
      </c>
      <c r="G23" s="105">
        <f t="shared" si="1"/>
        <v>0.24334305579218074</v>
      </c>
    </row>
    <row r="24" spans="1:9" x14ac:dyDescent="0.45">
      <c r="A24" s="101" t="s">
        <v>336</v>
      </c>
      <c r="B24" s="102" t="str">
        <f t="shared" si="0"/>
        <v>Basic Info18_EXISTING_MEMBER_ATV</v>
      </c>
      <c r="C24" s="101" t="s">
        <v>113</v>
      </c>
      <c r="D24" s="116" t="s">
        <v>135</v>
      </c>
      <c r="E24" s="103">
        <v>112.132693</v>
      </c>
      <c r="F24" s="103">
        <v>93.670657000000006</v>
      </c>
      <c r="G24" s="105">
        <f t="shared" si="1"/>
        <v>0.19709519065292769</v>
      </c>
    </row>
    <row r="25" spans="1:9" x14ac:dyDescent="0.45">
      <c r="A25" s="101" t="s">
        <v>337</v>
      </c>
      <c r="B25" s="102" t="str">
        <f t="shared" si="0"/>
        <v>Basic Info19_EXISTING_MEMBER_IPT</v>
      </c>
      <c r="C25" s="101" t="s">
        <v>113</v>
      </c>
      <c r="D25" s="116" t="s">
        <v>136</v>
      </c>
      <c r="E25" s="103">
        <v>2.547879</v>
      </c>
      <c r="F25" s="103">
        <v>2.355451</v>
      </c>
      <c r="G25" s="105">
        <f t="shared" si="1"/>
        <v>8.1694758243750387E-2</v>
      </c>
    </row>
    <row r="26" spans="1:9" x14ac:dyDescent="0.45">
      <c r="A26" s="101" t="s">
        <v>338</v>
      </c>
      <c r="B26" s="102" t="str">
        <f t="shared" si="0"/>
        <v>Basic Info20_EXISTING_MEMBER_FREQUENCY</v>
      </c>
      <c r="C26" s="101" t="s">
        <v>113</v>
      </c>
      <c r="D26" s="116" t="s">
        <v>137</v>
      </c>
      <c r="E26" s="103">
        <v>1.2234240000000001</v>
      </c>
      <c r="F26" s="103">
        <v>1.1779170000000001</v>
      </c>
      <c r="G26" s="105">
        <f t="shared" si="1"/>
        <v>3.8633452102312837E-2</v>
      </c>
    </row>
    <row r="27" spans="1:9" x14ac:dyDescent="0.45">
      <c r="A27" s="101" t="s">
        <v>19</v>
      </c>
      <c r="B27" s="102" t="str">
        <f t="shared" si="0"/>
        <v>Basic Info21_RETENTION_RATE</v>
      </c>
      <c r="C27" s="101" t="s">
        <v>113</v>
      </c>
      <c r="D27" s="106" t="s">
        <v>138</v>
      </c>
      <c r="E27" s="103">
        <v>0.108348</v>
      </c>
      <c r="F27" s="103">
        <v>0.112294</v>
      </c>
      <c r="G27" s="105">
        <f>E27-F27</f>
        <v>-3.9460000000000051E-3</v>
      </c>
    </row>
    <row r="28" spans="1:9" x14ac:dyDescent="0.45">
      <c r="A28" s="101" t="s">
        <v>354</v>
      </c>
      <c r="B28" s="102" t="str">
        <f t="shared" si="0"/>
        <v>Basic Info22_VIP_MEMBER(K)</v>
      </c>
      <c r="C28" s="101" t="s">
        <v>113</v>
      </c>
      <c r="D28" s="116" t="s">
        <v>139</v>
      </c>
      <c r="E28" s="103">
        <v>2.9820000000000002</v>
      </c>
      <c r="F28" s="103">
        <v>1.792</v>
      </c>
      <c r="G28" s="105">
        <f t="shared" si="1"/>
        <v>0.6640625</v>
      </c>
    </row>
    <row r="29" spans="1:9" x14ac:dyDescent="0.45">
      <c r="A29" s="101" t="s">
        <v>355</v>
      </c>
      <c r="B29" s="102" t="str">
        <f t="shared" si="0"/>
        <v>Basic Info23_HIGH_TIER_RETENTION_RATE</v>
      </c>
      <c r="C29" s="101" t="s">
        <v>113</v>
      </c>
      <c r="D29" s="116" t="s">
        <v>140</v>
      </c>
      <c r="E29" s="103">
        <v>5.8609999999999999E-3</v>
      </c>
      <c r="F29" s="103">
        <v>3.993E-3</v>
      </c>
      <c r="G29" s="105">
        <f t="shared" si="1"/>
        <v>0.46781868269471572</v>
      </c>
    </row>
    <row r="30" spans="1:9" x14ac:dyDescent="0.45">
      <c r="A30" s="110">
        <v>1</v>
      </c>
      <c r="B30" s="102" t="str">
        <f t="shared" si="0"/>
        <v>Category usage39_Category(Men Hair;Styling;Hair Care;Hair Color)</v>
      </c>
      <c r="C30" s="101" t="s">
        <v>141</v>
      </c>
      <c r="D30" s="116" t="s">
        <v>142</v>
      </c>
      <c r="E30" s="103">
        <v>1801087</v>
      </c>
      <c r="F30" s="103">
        <v>1556523</v>
      </c>
      <c r="G30" s="105">
        <f t="shared" si="1"/>
        <v>0.15712199562743367</v>
      </c>
      <c r="H30" s="115">
        <f>E30</f>
        <v>1801087</v>
      </c>
      <c r="I30" s="115">
        <f>F30</f>
        <v>1556523</v>
      </c>
    </row>
    <row r="31" spans="1:9" x14ac:dyDescent="0.45">
      <c r="A31" s="110">
        <v>2</v>
      </c>
      <c r="B31" s="102" t="str">
        <f t="shared" si="0"/>
        <v>Category usage40_1_CATEGORY</v>
      </c>
      <c r="C31" s="101" t="s">
        <v>141</v>
      </c>
      <c r="D31" s="101" t="s">
        <v>143</v>
      </c>
      <c r="E31" s="103">
        <v>1748196</v>
      </c>
      <c r="F31" s="103">
        <v>1522041</v>
      </c>
      <c r="G31" s="112">
        <f>H31-I31</f>
        <v>-7.2129327160624923E-3</v>
      </c>
      <c r="H31" s="105">
        <f>E31/E$30</f>
        <v>0.97063384500582151</v>
      </c>
      <c r="I31" s="105">
        <f>F31/F$30</f>
        <v>0.977846777721884</v>
      </c>
    </row>
    <row r="32" spans="1:9" x14ac:dyDescent="0.45">
      <c r="A32" s="110">
        <v>3</v>
      </c>
      <c r="B32" s="102" t="str">
        <f t="shared" si="0"/>
        <v>Category usage41_2_CATEGORY</v>
      </c>
      <c r="C32" s="101" t="s">
        <v>141</v>
      </c>
      <c r="D32" s="101" t="s">
        <v>144</v>
      </c>
      <c r="E32" s="103">
        <v>52686</v>
      </c>
      <c r="F32" s="103">
        <v>34196</v>
      </c>
      <c r="G32" s="112">
        <f t="shared" ref="G32:G95" si="2">H32-I32</f>
        <v>7.2828554298178146E-3</v>
      </c>
      <c r="H32" s="105">
        <f t="shared" ref="H32:I38" si="3">E32/E$30</f>
        <v>2.9252334840016058E-2</v>
      </c>
      <c r="I32" s="105">
        <f t="shared" si="3"/>
        <v>2.1969479410198244E-2</v>
      </c>
    </row>
    <row r="33" spans="1:9" x14ac:dyDescent="0.45">
      <c r="A33" s="110">
        <v>4</v>
      </c>
      <c r="B33" s="102" t="str">
        <f t="shared" si="0"/>
        <v>Category usage42_3_CATEGORY</v>
      </c>
      <c r="C33" s="101" t="s">
        <v>141</v>
      </c>
      <c r="D33" s="101" t="s">
        <v>145</v>
      </c>
      <c r="E33" s="103">
        <v>202</v>
      </c>
      <c r="F33" s="103">
        <v>281</v>
      </c>
      <c r="G33" s="112">
        <f t="shared" si="2"/>
        <v>-6.8376086647290712E-5</v>
      </c>
      <c r="H33" s="105">
        <f t="shared" si="3"/>
        <v>1.1215449336983721E-4</v>
      </c>
      <c r="I33" s="105">
        <f t="shared" si="3"/>
        <v>1.8053058001712792E-4</v>
      </c>
    </row>
    <row r="34" spans="1:9" x14ac:dyDescent="0.45">
      <c r="A34" s="110">
        <v>5</v>
      </c>
      <c r="B34" s="102" t="str">
        <f t="shared" si="0"/>
        <v>Category usage43_4_CATEGORY</v>
      </c>
      <c r="C34" s="101" t="s">
        <v>141</v>
      </c>
      <c r="D34" s="101" t="s">
        <v>146</v>
      </c>
      <c r="E34" s="103">
        <v>3</v>
      </c>
      <c r="F34" s="103">
        <v>5</v>
      </c>
      <c r="G34" s="112">
        <f t="shared" si="2"/>
        <v>-1.5466271080392943E-6</v>
      </c>
      <c r="H34" s="105">
        <f t="shared" si="3"/>
        <v>1.6656607926213447E-6</v>
      </c>
      <c r="I34" s="105">
        <f t="shared" si="3"/>
        <v>3.212287900660639E-6</v>
      </c>
    </row>
    <row r="35" spans="1:9" x14ac:dyDescent="0.45">
      <c r="A35" s="110">
        <v>7</v>
      </c>
      <c r="B35" s="102" t="str">
        <f t="shared" si="0"/>
        <v>Category usage44_Hair Care only</v>
      </c>
      <c r="C35" s="101" t="s">
        <v>141</v>
      </c>
      <c r="D35" s="101" t="s">
        <v>147</v>
      </c>
      <c r="E35" s="103">
        <v>1105466</v>
      </c>
      <c r="F35" s="103">
        <v>984350</v>
      </c>
      <c r="G35" s="112">
        <f t="shared" si="2"/>
        <v>-1.8625994411077484E-2</v>
      </c>
      <c r="H35" s="105">
        <f t="shared" si="3"/>
        <v>0.61377712459198253</v>
      </c>
      <c r="I35" s="105">
        <f t="shared" si="3"/>
        <v>0.63240311900306001</v>
      </c>
    </row>
    <row r="36" spans="1:9" x14ac:dyDescent="0.45">
      <c r="A36" s="110">
        <v>8</v>
      </c>
      <c r="B36" s="102" t="str">
        <f t="shared" si="0"/>
        <v>Category usage45_Hair Color only</v>
      </c>
      <c r="C36" s="101" t="s">
        <v>141</v>
      </c>
      <c r="D36" s="101" t="s">
        <v>148</v>
      </c>
      <c r="E36" s="103">
        <v>637089</v>
      </c>
      <c r="F36" s="103">
        <v>502587</v>
      </c>
      <c r="G36" s="112">
        <f t="shared" si="2"/>
        <v>3.0833895077580942E-2</v>
      </c>
      <c r="H36" s="105">
        <f t="shared" si="3"/>
        <v>0.35372472290344664</v>
      </c>
      <c r="I36" s="105">
        <f t="shared" si="3"/>
        <v>0.3228908278258657</v>
      </c>
    </row>
    <row r="37" spans="1:9" x14ac:dyDescent="0.45">
      <c r="A37" s="110">
        <v>9</v>
      </c>
      <c r="B37" s="102" t="str">
        <f t="shared" si="0"/>
        <v>Category usage46_Men Hair only</v>
      </c>
      <c r="C37" s="101" t="s">
        <v>141</v>
      </c>
      <c r="D37" s="101" t="s">
        <v>149</v>
      </c>
      <c r="E37" s="103">
        <v>1975</v>
      </c>
      <c r="F37" s="103">
        <v>5566</v>
      </c>
      <c r="G37" s="112">
        <f t="shared" si="2"/>
        <v>-2.479358869206371E-3</v>
      </c>
      <c r="H37" s="105">
        <f t="shared" si="3"/>
        <v>1.0965600218090521E-3</v>
      </c>
      <c r="I37" s="105">
        <f t="shared" si="3"/>
        <v>3.5759188910154233E-3</v>
      </c>
    </row>
    <row r="38" spans="1:9" x14ac:dyDescent="0.45">
      <c r="A38" s="110">
        <v>10</v>
      </c>
      <c r="B38" s="102" t="str">
        <f t="shared" si="0"/>
        <v>Category usage47_Men Styling only</v>
      </c>
      <c r="C38" s="101" t="s">
        <v>141</v>
      </c>
      <c r="D38" s="101" t="s">
        <v>150</v>
      </c>
      <c r="E38" s="103">
        <v>3666</v>
      </c>
      <c r="F38" s="103">
        <v>29538</v>
      </c>
      <c r="G38" s="112">
        <f t="shared" si="2"/>
        <v>-1.6941474513359509E-2</v>
      </c>
      <c r="H38" s="105">
        <f t="shared" si="3"/>
        <v>2.0354374885832834E-3</v>
      </c>
      <c r="I38" s="105">
        <f t="shared" si="3"/>
        <v>1.8976912001942792E-2</v>
      </c>
    </row>
    <row r="39" spans="1:9" x14ac:dyDescent="0.45">
      <c r="A39" s="110">
        <v>11</v>
      </c>
      <c r="B39" s="102" t="str">
        <f t="shared" si="0"/>
        <v>ATV Distribution51_TTL_TRANS</v>
      </c>
      <c r="C39" s="101" t="s">
        <v>151</v>
      </c>
      <c r="D39" s="101" t="s">
        <v>152</v>
      </c>
      <c r="E39" s="103">
        <v>2221774</v>
      </c>
      <c r="F39" s="103">
        <v>1764308</v>
      </c>
      <c r="G39" s="112">
        <f t="shared" si="2"/>
        <v>0</v>
      </c>
      <c r="H39" s="105">
        <f>E39/E$39</f>
        <v>1</v>
      </c>
      <c r="I39" s="105">
        <f>F39/F$39</f>
        <v>1</v>
      </c>
    </row>
    <row r="40" spans="1:9" x14ac:dyDescent="0.45">
      <c r="A40" s="110">
        <v>12</v>
      </c>
      <c r="B40" s="102" t="str">
        <f t="shared" si="0"/>
        <v>ATV Distribution52_&lt;50</v>
      </c>
      <c r="C40" s="101" t="s">
        <v>151</v>
      </c>
      <c r="D40" s="101" t="s">
        <v>153</v>
      </c>
      <c r="E40" s="103">
        <v>38288</v>
      </c>
      <c r="F40" s="103">
        <v>89348</v>
      </c>
      <c r="G40" s="112">
        <f t="shared" si="2"/>
        <v>-3.3408875493898857E-2</v>
      </c>
      <c r="H40" s="105">
        <f t="shared" ref="H40:I54" si="4">E40/E$39</f>
        <v>1.7233075911411332E-2</v>
      </c>
      <c r="I40" s="105">
        <f t="shared" si="4"/>
        <v>5.0641951405310186E-2</v>
      </c>
    </row>
    <row r="41" spans="1:9" x14ac:dyDescent="0.45">
      <c r="A41" s="110">
        <v>13</v>
      </c>
      <c r="B41" s="102" t="str">
        <f t="shared" si="0"/>
        <v>ATV Distribution53_50-100</v>
      </c>
      <c r="C41" s="101" t="s">
        <v>151</v>
      </c>
      <c r="D41" s="101" t="s">
        <v>154</v>
      </c>
      <c r="E41" s="103">
        <v>1128310</v>
      </c>
      <c r="F41" s="103">
        <v>1152304</v>
      </c>
      <c r="G41" s="112">
        <f t="shared" si="2"/>
        <v>-0.14527759163090348</v>
      </c>
      <c r="H41" s="105">
        <f t="shared" si="4"/>
        <v>0.50784193171762748</v>
      </c>
      <c r="I41" s="105">
        <f t="shared" si="4"/>
        <v>0.65311952334853096</v>
      </c>
    </row>
    <row r="42" spans="1:9" x14ac:dyDescent="0.45">
      <c r="A42" s="110">
        <v>14</v>
      </c>
      <c r="B42" s="102" t="str">
        <f t="shared" si="0"/>
        <v>ATV Distribution54_100-150</v>
      </c>
      <c r="C42" s="101" t="s">
        <v>151</v>
      </c>
      <c r="D42" s="101" t="s">
        <v>155</v>
      </c>
      <c r="E42" s="103">
        <v>696730</v>
      </c>
      <c r="F42" s="103">
        <v>429712</v>
      </c>
      <c r="G42" s="112">
        <f t="shared" si="2"/>
        <v>7.0033370493307601E-2</v>
      </c>
      <c r="H42" s="105">
        <f t="shared" si="4"/>
        <v>0.31359175145626872</v>
      </c>
      <c r="I42" s="105">
        <f t="shared" si="4"/>
        <v>0.24355838096296112</v>
      </c>
    </row>
    <row r="43" spans="1:9" x14ac:dyDescent="0.45">
      <c r="A43" s="110">
        <v>15</v>
      </c>
      <c r="B43" s="102" t="str">
        <f t="shared" si="0"/>
        <v>ATV Distribution55_150-200</v>
      </c>
      <c r="C43" s="101" t="s">
        <v>151</v>
      </c>
      <c r="D43" s="101" t="s">
        <v>156</v>
      </c>
      <c r="E43" s="103">
        <v>263339</v>
      </c>
      <c r="F43" s="103">
        <v>65101</v>
      </c>
      <c r="G43" s="112">
        <f t="shared" si="2"/>
        <v>8.1627570650806447E-2</v>
      </c>
      <c r="H43" s="105">
        <f t="shared" si="4"/>
        <v>0.11852645678633381</v>
      </c>
      <c r="I43" s="105">
        <f t="shared" si="4"/>
        <v>3.6898886135527359E-2</v>
      </c>
    </row>
    <row r="44" spans="1:9" x14ac:dyDescent="0.45">
      <c r="A44" s="110">
        <v>16</v>
      </c>
      <c r="B44" s="102" t="str">
        <f t="shared" si="0"/>
        <v>ATV Distribution56_200-250</v>
      </c>
      <c r="C44" s="101" t="s">
        <v>151</v>
      </c>
      <c r="D44" s="101" t="s">
        <v>157</v>
      </c>
      <c r="E44" s="103">
        <v>63247</v>
      </c>
      <c r="F44" s="103">
        <v>16023</v>
      </c>
      <c r="G44" s="112">
        <f t="shared" si="2"/>
        <v>1.9385144140704476E-2</v>
      </c>
      <c r="H44" s="105">
        <f t="shared" si="4"/>
        <v>2.8466891772070426E-2</v>
      </c>
      <c r="I44" s="105">
        <f t="shared" si="4"/>
        <v>9.081747631365952E-3</v>
      </c>
    </row>
    <row r="45" spans="1:9" x14ac:dyDescent="0.45">
      <c r="A45" s="110">
        <v>17</v>
      </c>
      <c r="B45" s="102" t="str">
        <f t="shared" si="0"/>
        <v>ATV Distribution57_250-300</v>
      </c>
      <c r="C45" s="101" t="s">
        <v>151</v>
      </c>
      <c r="D45" s="101" t="s">
        <v>158</v>
      </c>
      <c r="E45" s="103">
        <v>17040</v>
      </c>
      <c r="F45" s="103">
        <v>7616</v>
      </c>
      <c r="G45" s="112">
        <f t="shared" si="2"/>
        <v>3.3528403408363923E-3</v>
      </c>
      <c r="H45" s="105">
        <f t="shared" si="4"/>
        <v>7.6695469476193347E-3</v>
      </c>
      <c r="I45" s="105">
        <f t="shared" si="4"/>
        <v>4.3167066067829425E-3</v>
      </c>
    </row>
    <row r="46" spans="1:9" x14ac:dyDescent="0.45">
      <c r="A46" s="110">
        <v>18</v>
      </c>
      <c r="B46" s="102" t="str">
        <f t="shared" si="0"/>
        <v>ATV Distribution58_300-350</v>
      </c>
      <c r="C46" s="101" t="s">
        <v>151</v>
      </c>
      <c r="D46" s="101" t="s">
        <v>159</v>
      </c>
      <c r="E46" s="103">
        <v>8093</v>
      </c>
      <c r="F46" s="103">
        <v>2261</v>
      </c>
      <c r="G46" s="112">
        <f t="shared" si="2"/>
        <v>2.3610624354471867E-3</v>
      </c>
      <c r="H46" s="105">
        <f t="shared" si="4"/>
        <v>3.642584709335873E-3</v>
      </c>
      <c r="I46" s="105">
        <f t="shared" si="4"/>
        <v>1.281522273888686E-3</v>
      </c>
    </row>
    <row r="47" spans="1:9" x14ac:dyDescent="0.45">
      <c r="A47" s="110">
        <v>19</v>
      </c>
      <c r="B47" s="102" t="str">
        <f t="shared" si="0"/>
        <v>ATV Distribution59_350-400</v>
      </c>
      <c r="C47" s="101" t="s">
        <v>151</v>
      </c>
      <c r="D47" s="101" t="s">
        <v>160</v>
      </c>
      <c r="E47" s="103">
        <v>2982</v>
      </c>
      <c r="F47" s="103">
        <v>897</v>
      </c>
      <c r="G47" s="112">
        <f t="shared" si="2"/>
        <v>8.3375608528134845E-4</v>
      </c>
      <c r="H47" s="105">
        <f t="shared" si="4"/>
        <v>1.3421707158333836E-3</v>
      </c>
      <c r="I47" s="105">
        <f t="shared" si="4"/>
        <v>5.0841463055203517E-4</v>
      </c>
    </row>
    <row r="48" spans="1:9" x14ac:dyDescent="0.45">
      <c r="A48" s="110">
        <v>20</v>
      </c>
      <c r="B48" s="102" t="str">
        <f t="shared" si="0"/>
        <v>ATV Distribution60_400-450</v>
      </c>
      <c r="C48" s="101" t="s">
        <v>151</v>
      </c>
      <c r="D48" s="101" t="s">
        <v>161</v>
      </c>
      <c r="E48" s="103">
        <v>1247</v>
      </c>
      <c r="F48" s="103">
        <v>325</v>
      </c>
      <c r="G48" s="112">
        <f t="shared" si="2"/>
        <v>3.770550073134342E-4</v>
      </c>
      <c r="H48" s="105">
        <f t="shared" si="4"/>
        <v>5.6126320678880927E-4</v>
      </c>
      <c r="I48" s="105">
        <f t="shared" si="4"/>
        <v>1.8420819947537504E-4</v>
      </c>
    </row>
    <row r="49" spans="1:9" x14ac:dyDescent="0.45">
      <c r="A49" s="110">
        <v>21</v>
      </c>
      <c r="B49" s="102" t="str">
        <f t="shared" si="0"/>
        <v>ATV Distribution61_450-500</v>
      </c>
      <c r="C49" s="101" t="s">
        <v>151</v>
      </c>
      <c r="D49" s="101" t="s">
        <v>162</v>
      </c>
      <c r="E49" s="103">
        <v>1003</v>
      </c>
      <c r="F49" s="103">
        <v>195</v>
      </c>
      <c r="G49" s="112">
        <f t="shared" si="2"/>
        <v>3.4091613597570175E-4</v>
      </c>
      <c r="H49" s="105">
        <f t="shared" si="4"/>
        <v>4.5144105566092679E-4</v>
      </c>
      <c r="I49" s="105">
        <f t="shared" si="4"/>
        <v>1.1052491968522503E-4</v>
      </c>
    </row>
    <row r="50" spans="1:9" x14ac:dyDescent="0.45">
      <c r="A50" s="110">
        <v>22</v>
      </c>
      <c r="B50" s="102" t="str">
        <f t="shared" si="0"/>
        <v>ATV Distribution62_500-550</v>
      </c>
      <c r="C50" s="101" t="s">
        <v>151</v>
      </c>
      <c r="D50" s="101" t="s">
        <v>163</v>
      </c>
      <c r="E50" s="103">
        <v>513</v>
      </c>
      <c r="F50" s="103">
        <v>116</v>
      </c>
      <c r="G50" s="112">
        <f t="shared" si="2"/>
        <v>1.6514841448732906E-4</v>
      </c>
      <c r="H50" s="105">
        <f t="shared" si="4"/>
        <v>2.3089657183853984E-4</v>
      </c>
      <c r="I50" s="105">
        <f t="shared" si="4"/>
        <v>6.5748157351210791E-5</v>
      </c>
    </row>
    <row r="51" spans="1:9" x14ac:dyDescent="0.45">
      <c r="A51" s="110">
        <v>23</v>
      </c>
      <c r="B51" s="102" t="str">
        <f t="shared" si="0"/>
        <v>ATV Distribution63_550-600</v>
      </c>
      <c r="C51" s="101" t="s">
        <v>151</v>
      </c>
      <c r="D51" s="101" t="s">
        <v>164</v>
      </c>
      <c r="E51" s="103">
        <v>258</v>
      </c>
      <c r="F51" s="103">
        <v>79</v>
      </c>
      <c r="G51" s="112">
        <f t="shared" si="2"/>
        <v>7.1346659760222167E-5</v>
      </c>
      <c r="H51" s="105">
        <f t="shared" si="4"/>
        <v>1.1612342209423641E-4</v>
      </c>
      <c r="I51" s="105">
        <f t="shared" si="4"/>
        <v>4.477676233401424E-5</v>
      </c>
    </row>
    <row r="52" spans="1:9" x14ac:dyDescent="0.45">
      <c r="A52" s="110">
        <v>24</v>
      </c>
      <c r="B52" s="102" t="str">
        <f t="shared" si="0"/>
        <v>ATV Distribution64_600-650</v>
      </c>
      <c r="C52" s="101" t="s">
        <v>151</v>
      </c>
      <c r="D52" s="101" t="s">
        <v>165</v>
      </c>
      <c r="E52" s="103">
        <v>156</v>
      </c>
      <c r="F52" s="103">
        <v>66</v>
      </c>
      <c r="G52" s="112">
        <f t="shared" si="2"/>
        <v>3.2805727841515799E-5</v>
      </c>
      <c r="H52" s="105">
        <f t="shared" si="4"/>
        <v>7.0214162196515037E-5</v>
      </c>
      <c r="I52" s="105">
        <f t="shared" si="4"/>
        <v>3.7408434354999239E-5</v>
      </c>
    </row>
    <row r="53" spans="1:9" x14ac:dyDescent="0.45">
      <c r="A53" s="110">
        <v>25</v>
      </c>
      <c r="B53" s="102" t="str">
        <f t="shared" si="0"/>
        <v>ATV Distribution65_650-700</v>
      </c>
      <c r="C53" s="101" t="s">
        <v>151</v>
      </c>
      <c r="D53" s="101" t="s">
        <v>166</v>
      </c>
      <c r="E53" s="103">
        <v>79</v>
      </c>
      <c r="F53" s="103">
        <v>38</v>
      </c>
      <c r="G53" s="112">
        <f t="shared" si="2"/>
        <v>1.4018982404447739E-5</v>
      </c>
      <c r="H53" s="105">
        <f t="shared" si="4"/>
        <v>3.5557171881568513E-5</v>
      </c>
      <c r="I53" s="105">
        <f t="shared" si="4"/>
        <v>2.1538189477120774E-5</v>
      </c>
    </row>
    <row r="54" spans="1:9" x14ac:dyDescent="0.45">
      <c r="A54" s="110">
        <v>26</v>
      </c>
      <c r="B54" s="102" t="str">
        <f t="shared" si="0"/>
        <v>ATV Distribution66_&gt;700</v>
      </c>
      <c r="C54" s="101" t="s">
        <v>151</v>
      </c>
      <c r="D54" s="101" t="s">
        <v>167</v>
      </c>
      <c r="E54" s="103">
        <v>489</v>
      </c>
      <c r="F54" s="103">
        <v>227</v>
      </c>
      <c r="G54" s="112">
        <f t="shared" si="2"/>
        <v>9.1432050636275542E-5</v>
      </c>
      <c r="H54" s="105">
        <f t="shared" si="4"/>
        <v>2.2009439303907597E-4</v>
      </c>
      <c r="I54" s="105">
        <f t="shared" si="4"/>
        <v>1.2866234240280043E-4</v>
      </c>
    </row>
    <row r="55" spans="1:9" x14ac:dyDescent="0.45">
      <c r="A55" s="101">
        <v>75</v>
      </c>
      <c r="B55" s="102" t="str">
        <f t="shared" si="0"/>
        <v>IPT Distribution115_TTL_TRANS</v>
      </c>
      <c r="C55" s="101" t="s">
        <v>63</v>
      </c>
      <c r="D55" s="101" t="s">
        <v>168</v>
      </c>
      <c r="E55" s="103">
        <v>2203073</v>
      </c>
      <c r="F55" s="103">
        <v>1741614</v>
      </c>
      <c r="G55" s="112">
        <f t="shared" si="2"/>
        <v>0</v>
      </c>
      <c r="H55" s="105">
        <f>E55/E$55</f>
        <v>1</v>
      </c>
      <c r="I55" s="105">
        <f>F55/F$55</f>
        <v>1</v>
      </c>
    </row>
    <row r="56" spans="1:9" x14ac:dyDescent="0.45">
      <c r="A56" s="101">
        <v>76</v>
      </c>
      <c r="B56" s="102" t="str">
        <f t="shared" si="0"/>
        <v>IPT Distribution116_1_ITEM_TRANS</v>
      </c>
      <c r="C56" s="101" t="s">
        <v>63</v>
      </c>
      <c r="D56" s="101" t="s">
        <v>169</v>
      </c>
      <c r="E56" s="103">
        <v>1035548</v>
      </c>
      <c r="F56" s="103">
        <v>722631</v>
      </c>
      <c r="G56" s="112">
        <f t="shared" si="2"/>
        <v>5.5126768007088378E-2</v>
      </c>
      <c r="H56" s="105">
        <f t="shared" ref="H56:I61" si="5">E56/E$55</f>
        <v>0.4700470660754319</v>
      </c>
      <c r="I56" s="105">
        <f t="shared" si="5"/>
        <v>0.41492029806834352</v>
      </c>
    </row>
    <row r="57" spans="1:9" x14ac:dyDescent="0.45">
      <c r="A57" s="101">
        <v>77</v>
      </c>
      <c r="B57" s="102" t="str">
        <f t="shared" si="0"/>
        <v>IPT Distribution117_2_ITEM_TRANS</v>
      </c>
      <c r="C57" s="101" t="s">
        <v>63</v>
      </c>
      <c r="D57" s="101" t="s">
        <v>170</v>
      </c>
      <c r="E57" s="103">
        <v>556282</v>
      </c>
      <c r="F57" s="103">
        <v>523986</v>
      </c>
      <c r="G57" s="112">
        <f t="shared" si="2"/>
        <v>-4.8359549479804087E-2</v>
      </c>
      <c r="H57" s="105">
        <f t="shared" si="5"/>
        <v>0.25250275410755796</v>
      </c>
      <c r="I57" s="105">
        <f t="shared" si="5"/>
        <v>0.30086230358736205</v>
      </c>
    </row>
    <row r="58" spans="1:9" x14ac:dyDescent="0.45">
      <c r="A58" s="101">
        <v>78</v>
      </c>
      <c r="B58" s="102" t="str">
        <f t="shared" si="0"/>
        <v>IPT Distribution118_3_ITEM_TRANS</v>
      </c>
      <c r="C58" s="101" t="s">
        <v>63</v>
      </c>
      <c r="D58" s="101" t="s">
        <v>171</v>
      </c>
      <c r="E58" s="103">
        <v>271545</v>
      </c>
      <c r="F58" s="103">
        <v>267123</v>
      </c>
      <c r="G58" s="112">
        <f t="shared" si="2"/>
        <v>-3.0119318101242396E-2</v>
      </c>
      <c r="H58" s="105">
        <f t="shared" si="5"/>
        <v>0.12325737730887719</v>
      </c>
      <c r="I58" s="105">
        <f t="shared" si="5"/>
        <v>0.15337669541011958</v>
      </c>
    </row>
    <row r="59" spans="1:9" x14ac:dyDescent="0.45">
      <c r="A59" s="101">
        <v>79</v>
      </c>
      <c r="B59" s="102" t="str">
        <f t="shared" si="0"/>
        <v>IPT Distribution119_4_ITEM_TRANS</v>
      </c>
      <c r="C59" s="101" t="s">
        <v>63</v>
      </c>
      <c r="D59" s="101" t="s">
        <v>172</v>
      </c>
      <c r="E59" s="103">
        <v>48601</v>
      </c>
      <c r="F59" s="103">
        <v>75914</v>
      </c>
      <c r="G59" s="112">
        <f t="shared" si="2"/>
        <v>-2.1527754662533292E-2</v>
      </c>
      <c r="H59" s="105">
        <f t="shared" si="5"/>
        <v>2.2060549060335267E-2</v>
      </c>
      <c r="I59" s="105">
        <f t="shared" si="5"/>
        <v>4.3588303722868559E-2</v>
      </c>
    </row>
    <row r="60" spans="1:9" x14ac:dyDescent="0.45">
      <c r="A60" s="101">
        <v>80</v>
      </c>
      <c r="B60" s="102" t="str">
        <f t="shared" si="0"/>
        <v>IPT Distribution120_5_ITEM_TRANS</v>
      </c>
      <c r="C60" s="101" t="s">
        <v>63</v>
      </c>
      <c r="D60" s="101" t="s">
        <v>173</v>
      </c>
      <c r="E60" s="103">
        <v>28714</v>
      </c>
      <c r="F60" s="103">
        <v>27917</v>
      </c>
      <c r="G60" s="112">
        <f t="shared" si="2"/>
        <v>-2.9957716430681243E-3</v>
      </c>
      <c r="H60" s="105">
        <f t="shared" si="5"/>
        <v>1.3033612594771031E-2</v>
      </c>
      <c r="I60" s="105">
        <f t="shared" si="5"/>
        <v>1.6029384237839155E-2</v>
      </c>
    </row>
    <row r="61" spans="1:9" x14ac:dyDescent="0.45">
      <c r="A61" s="101">
        <v>81</v>
      </c>
      <c r="B61" s="102" t="str">
        <f t="shared" si="0"/>
        <v>IPT Distribution121_6_ITEM_TRANS</v>
      </c>
      <c r="C61" s="101" t="s">
        <v>63</v>
      </c>
      <c r="D61" s="101" t="s">
        <v>174</v>
      </c>
      <c r="E61" s="103">
        <v>262383</v>
      </c>
      <c r="F61" s="103">
        <v>124043</v>
      </c>
      <c r="G61" s="112">
        <f t="shared" si="2"/>
        <v>4.7875625879559514E-2</v>
      </c>
      <c r="H61" s="105">
        <f t="shared" si="5"/>
        <v>0.11909864085302665</v>
      </c>
      <c r="I61" s="105">
        <f t="shared" si="5"/>
        <v>7.1223014973467141E-2</v>
      </c>
    </row>
    <row r="62" spans="1:9" x14ac:dyDescent="0.45">
      <c r="A62" s="101">
        <v>27</v>
      </c>
      <c r="B62" s="102" t="str">
        <f t="shared" si="0"/>
        <v>Hair Care Only ATV Distribution67_Hair Care only Transaction</v>
      </c>
      <c r="C62" s="101" t="s">
        <v>175</v>
      </c>
      <c r="D62" s="101" t="s">
        <v>176</v>
      </c>
      <c r="E62" s="103">
        <v>1242592</v>
      </c>
      <c r="F62" s="103">
        <v>1083992</v>
      </c>
      <c r="G62" s="112">
        <f t="shared" si="2"/>
        <v>0</v>
      </c>
      <c r="H62" s="105">
        <f>E62/E$62</f>
        <v>1</v>
      </c>
      <c r="I62" s="105">
        <f>F62/F$62</f>
        <v>1</v>
      </c>
    </row>
    <row r="63" spans="1:9" x14ac:dyDescent="0.45">
      <c r="A63" s="101">
        <v>28</v>
      </c>
      <c r="B63" s="102" t="str">
        <f t="shared" si="0"/>
        <v>Hair Care Only ATV Distribution68_&lt;50</v>
      </c>
      <c r="C63" s="101" t="s">
        <v>175</v>
      </c>
      <c r="D63" s="101" t="s">
        <v>177</v>
      </c>
      <c r="E63" s="103">
        <v>23749</v>
      </c>
      <c r="F63" s="103">
        <v>47917</v>
      </c>
      <c r="G63" s="112">
        <f t="shared" si="2"/>
        <v>-2.5091732637877021E-2</v>
      </c>
      <c r="H63" s="105">
        <f t="shared" ref="H63:I77" si="6">E63/E$62</f>
        <v>1.9112468131132342E-2</v>
      </c>
      <c r="I63" s="105">
        <f t="shared" si="6"/>
        <v>4.4204200769009362E-2</v>
      </c>
    </row>
    <row r="64" spans="1:9" x14ac:dyDescent="0.45">
      <c r="A64" s="101">
        <v>29</v>
      </c>
      <c r="B64" s="102" t="str">
        <f t="shared" si="0"/>
        <v>Hair Care Only ATV Distribution69_50-100</v>
      </c>
      <c r="C64" s="101" t="s">
        <v>175</v>
      </c>
      <c r="D64" s="101" t="s">
        <v>178</v>
      </c>
      <c r="E64" s="103">
        <v>559774</v>
      </c>
      <c r="F64" s="103">
        <v>673074</v>
      </c>
      <c r="G64" s="112">
        <f t="shared" si="2"/>
        <v>-0.17043257873815493</v>
      </c>
      <c r="H64" s="105">
        <f t="shared" si="6"/>
        <v>0.45048897787849912</v>
      </c>
      <c r="I64" s="105">
        <f t="shared" si="6"/>
        <v>0.62092155661665405</v>
      </c>
    </row>
    <row r="65" spans="1:9" x14ac:dyDescent="0.45">
      <c r="A65" s="101">
        <v>30</v>
      </c>
      <c r="B65" s="102" t="str">
        <f t="shared" si="0"/>
        <v>Hair Care Only ATV Distribution70_100-150</v>
      </c>
      <c r="C65" s="101" t="s">
        <v>175</v>
      </c>
      <c r="D65" s="101" t="s">
        <v>179</v>
      </c>
      <c r="E65" s="103">
        <v>393704</v>
      </c>
      <c r="F65" s="103">
        <v>301844</v>
      </c>
      <c r="G65" s="112">
        <f t="shared" si="2"/>
        <v>3.8384996500171187E-2</v>
      </c>
      <c r="H65" s="105">
        <f t="shared" si="6"/>
        <v>0.31684092606422704</v>
      </c>
      <c r="I65" s="105">
        <f t="shared" si="6"/>
        <v>0.27845592956405585</v>
      </c>
    </row>
    <row r="66" spans="1:9" x14ac:dyDescent="0.45">
      <c r="A66" s="101">
        <v>31</v>
      </c>
      <c r="B66" s="102" t="str">
        <f t="shared" si="0"/>
        <v>Hair Care Only ATV Distribution71_150-200</v>
      </c>
      <c r="C66" s="101" t="s">
        <v>175</v>
      </c>
      <c r="D66" s="101" t="s">
        <v>180</v>
      </c>
      <c r="E66" s="103">
        <v>202933</v>
      </c>
      <c r="F66" s="103">
        <v>46083</v>
      </c>
      <c r="G66" s="112">
        <f t="shared" si="2"/>
        <v>0.12080195930014671</v>
      </c>
      <c r="H66" s="105">
        <f t="shared" si="6"/>
        <v>0.16331426566403132</v>
      </c>
      <c r="I66" s="105">
        <f t="shared" si="6"/>
        <v>4.2512306363884603E-2</v>
      </c>
    </row>
    <row r="67" spans="1:9" x14ac:dyDescent="0.45">
      <c r="A67" s="101">
        <v>32</v>
      </c>
      <c r="B67" s="102" t="str">
        <f t="shared" si="0"/>
        <v>Hair Care Only ATV Distribution72_200-250</v>
      </c>
      <c r="C67" s="101" t="s">
        <v>175</v>
      </c>
      <c r="D67" s="101" t="s">
        <v>181</v>
      </c>
      <c r="E67" s="103">
        <v>44876</v>
      </c>
      <c r="F67" s="103">
        <v>8552</v>
      </c>
      <c r="G67" s="112">
        <f t="shared" si="2"/>
        <v>2.8225473817020848E-2</v>
      </c>
      <c r="H67" s="105">
        <f t="shared" si="6"/>
        <v>3.6114830934047541E-2</v>
      </c>
      <c r="I67" s="105">
        <f t="shared" si="6"/>
        <v>7.8893571170266935E-3</v>
      </c>
    </row>
    <row r="68" spans="1:9" x14ac:dyDescent="0.45">
      <c r="A68" s="101">
        <v>33</v>
      </c>
      <c r="B68" s="102" t="str">
        <f t="shared" ref="B68:B130" si="7">C68&amp;D68</f>
        <v>Hair Care Only ATV Distribution73_250-300</v>
      </c>
      <c r="C68" s="101" t="s">
        <v>175</v>
      </c>
      <c r="D68" s="101" t="s">
        <v>182</v>
      </c>
      <c r="E68" s="103">
        <v>9633</v>
      </c>
      <c r="F68" s="103">
        <v>4379</v>
      </c>
      <c r="G68" s="112">
        <f t="shared" si="2"/>
        <v>3.7126457785037507E-3</v>
      </c>
      <c r="H68" s="105">
        <f t="shared" si="6"/>
        <v>7.7523434884499498E-3</v>
      </c>
      <c r="I68" s="105">
        <f t="shared" si="6"/>
        <v>4.0396977099461991E-3</v>
      </c>
    </row>
    <row r="69" spans="1:9" x14ac:dyDescent="0.45">
      <c r="A69" s="101">
        <v>34</v>
      </c>
      <c r="B69" s="102" t="str">
        <f t="shared" si="7"/>
        <v>Hair Care Only ATV Distribution74_300-350</v>
      </c>
      <c r="C69" s="101" t="s">
        <v>175</v>
      </c>
      <c r="D69" s="101" t="s">
        <v>183</v>
      </c>
      <c r="E69" s="103">
        <v>4520</v>
      </c>
      <c r="F69" s="103">
        <v>1154</v>
      </c>
      <c r="G69" s="112">
        <f t="shared" si="2"/>
        <v>2.5729741190267138E-3</v>
      </c>
      <c r="H69" s="105">
        <f t="shared" si="6"/>
        <v>3.6375576214879865E-3</v>
      </c>
      <c r="I69" s="105">
        <f t="shared" si="6"/>
        <v>1.0645835024612727E-3</v>
      </c>
    </row>
    <row r="70" spans="1:9" x14ac:dyDescent="0.45">
      <c r="A70" s="101">
        <v>35</v>
      </c>
      <c r="B70" s="102" t="str">
        <f t="shared" si="7"/>
        <v>Hair Care Only ATV Distribution75_350-400</v>
      </c>
      <c r="C70" s="101" t="s">
        <v>175</v>
      </c>
      <c r="D70" s="101" t="s">
        <v>184</v>
      </c>
      <c r="E70" s="103">
        <v>1340</v>
      </c>
      <c r="F70" s="103">
        <v>446</v>
      </c>
      <c r="G70" s="112">
        <f t="shared" si="2"/>
        <v>6.6694882541725462E-4</v>
      </c>
      <c r="H70" s="105">
        <f t="shared" si="6"/>
        <v>1.0783909762818367E-3</v>
      </c>
      <c r="I70" s="105">
        <f t="shared" si="6"/>
        <v>4.1144215086458204E-4</v>
      </c>
    </row>
    <row r="71" spans="1:9" x14ac:dyDescent="0.45">
      <c r="A71" s="101">
        <v>36</v>
      </c>
      <c r="B71" s="102" t="str">
        <f t="shared" si="7"/>
        <v>Hair Care Only ATV Distribution76_400-450</v>
      </c>
      <c r="C71" s="101" t="s">
        <v>175</v>
      </c>
      <c r="D71" s="101" t="s">
        <v>185</v>
      </c>
      <c r="E71" s="103">
        <v>702</v>
      </c>
      <c r="F71" s="103">
        <v>145</v>
      </c>
      <c r="G71" s="112">
        <f t="shared" si="2"/>
        <v>4.3118328363738118E-4</v>
      </c>
      <c r="H71" s="105">
        <f t="shared" si="6"/>
        <v>5.6494810847003678E-4</v>
      </c>
      <c r="I71" s="105">
        <f t="shared" si="6"/>
        <v>1.337648248326556E-4</v>
      </c>
    </row>
    <row r="72" spans="1:9" x14ac:dyDescent="0.45">
      <c r="A72" s="101">
        <v>37</v>
      </c>
      <c r="B72" s="102" t="str">
        <f t="shared" si="7"/>
        <v>Hair Care Only ATV Distribution77_450-500</v>
      </c>
      <c r="C72" s="101" t="s">
        <v>175</v>
      </c>
      <c r="D72" s="101" t="s">
        <v>186</v>
      </c>
      <c r="E72" s="103">
        <v>583</v>
      </c>
      <c r="F72" s="103">
        <v>82</v>
      </c>
      <c r="G72" s="112">
        <f t="shared" si="2"/>
        <v>3.9353423688817739E-4</v>
      </c>
      <c r="H72" s="105">
        <f t="shared" si="6"/>
        <v>4.6918055162112744E-4</v>
      </c>
      <c r="I72" s="105">
        <f t="shared" si="6"/>
        <v>7.5646314732950057E-5</v>
      </c>
    </row>
    <row r="73" spans="1:9" x14ac:dyDescent="0.45">
      <c r="A73" s="101">
        <v>38</v>
      </c>
      <c r="B73" s="102" t="str">
        <f t="shared" si="7"/>
        <v>Hair Care Only ATV Distribution78_500-550</v>
      </c>
      <c r="C73" s="101" t="s">
        <v>175</v>
      </c>
      <c r="D73" s="101" t="s">
        <v>187</v>
      </c>
      <c r="E73" s="103">
        <v>320</v>
      </c>
      <c r="F73" s="103">
        <v>46</v>
      </c>
      <c r="G73" s="112">
        <f t="shared" si="2"/>
        <v>2.1509046575806656E-4</v>
      </c>
      <c r="H73" s="105">
        <f t="shared" si="6"/>
        <v>2.5752620329118488E-4</v>
      </c>
      <c r="I73" s="105">
        <f t="shared" si="6"/>
        <v>4.2435737533118328E-5</v>
      </c>
    </row>
    <row r="74" spans="1:9" x14ac:dyDescent="0.45">
      <c r="A74" s="101">
        <v>39</v>
      </c>
      <c r="B74" s="102" t="str">
        <f t="shared" si="7"/>
        <v>Hair Care Only ATV Distribution79_550-600</v>
      </c>
      <c r="C74" s="101" t="s">
        <v>175</v>
      </c>
      <c r="D74" s="101" t="s">
        <v>188</v>
      </c>
      <c r="E74" s="103">
        <v>144</v>
      </c>
      <c r="F74" s="103">
        <v>39</v>
      </c>
      <c r="G74" s="112">
        <f t="shared" si="2"/>
        <v>7.9908666181215492E-5</v>
      </c>
      <c r="H74" s="105">
        <f t="shared" si="6"/>
        <v>1.158867914810332E-4</v>
      </c>
      <c r="I74" s="105">
        <f t="shared" si="6"/>
        <v>3.5978125299817709E-5</v>
      </c>
    </row>
    <row r="75" spans="1:9" x14ac:dyDescent="0.45">
      <c r="A75" s="101">
        <v>40</v>
      </c>
      <c r="B75" s="102" t="str">
        <f t="shared" si="7"/>
        <v>Hair Care Only ATV Distribution80_600-650</v>
      </c>
      <c r="C75" s="101" t="s">
        <v>175</v>
      </c>
      <c r="D75" s="101" t="s">
        <v>189</v>
      </c>
      <c r="E75" s="103">
        <v>63</v>
      </c>
      <c r="F75" s="103">
        <v>36</v>
      </c>
      <c r="G75" s="112">
        <f t="shared" si="2"/>
        <v>1.7489894073120289E-5</v>
      </c>
      <c r="H75" s="105">
        <f t="shared" si="6"/>
        <v>5.0700471272952025E-5</v>
      </c>
      <c r="I75" s="105">
        <f t="shared" si="6"/>
        <v>3.3210577199831736E-5</v>
      </c>
    </row>
    <row r="76" spans="1:9" x14ac:dyDescent="0.45">
      <c r="A76" s="101">
        <v>41</v>
      </c>
      <c r="B76" s="102" t="str">
        <f t="shared" si="7"/>
        <v>Hair Care Only ATV Distribution81_650-700</v>
      </c>
      <c r="C76" s="101" t="s">
        <v>175</v>
      </c>
      <c r="D76" s="101" t="s">
        <v>190</v>
      </c>
      <c r="E76" s="103">
        <v>43</v>
      </c>
      <c r="F76" s="103">
        <v>12</v>
      </c>
      <c r="G76" s="112">
        <f t="shared" si="2"/>
        <v>2.3534891167309057E-5</v>
      </c>
      <c r="H76" s="105">
        <f t="shared" si="6"/>
        <v>3.4605083567252969E-5</v>
      </c>
      <c r="I76" s="105">
        <f t="shared" si="6"/>
        <v>1.107019239994391E-5</v>
      </c>
    </row>
    <row r="77" spans="1:9" x14ac:dyDescent="0.45">
      <c r="A77" s="101">
        <v>42</v>
      </c>
      <c r="B77" s="102" t="str">
        <f t="shared" si="7"/>
        <v>Hair Care Only ATV Distribution82_&gt;700</v>
      </c>
      <c r="C77" s="101" t="s">
        <v>175</v>
      </c>
      <c r="D77" s="101" t="s">
        <v>191</v>
      </c>
      <c r="E77" s="103">
        <v>208</v>
      </c>
      <c r="F77" s="103">
        <v>183</v>
      </c>
      <c r="G77" s="112">
        <f t="shared" si="2"/>
        <v>-1.4284019598744706E-6</v>
      </c>
      <c r="H77" s="105">
        <f t="shared" si="6"/>
        <v>1.6739203213927018E-4</v>
      </c>
      <c r="I77" s="105">
        <f t="shared" si="6"/>
        <v>1.6882043409914465E-4</v>
      </c>
    </row>
    <row r="78" spans="1:9" x14ac:dyDescent="0.45">
      <c r="A78" s="101">
        <v>82</v>
      </c>
      <c r="B78" s="102" t="str">
        <f t="shared" si="7"/>
        <v>Hair Care Only IPT Distribution122_Men Only Transaction</v>
      </c>
      <c r="C78" s="101" t="s">
        <v>192</v>
      </c>
      <c r="D78" s="101" t="s">
        <v>193</v>
      </c>
      <c r="E78" s="103">
        <v>1242592</v>
      </c>
      <c r="F78" s="103">
        <v>1083989</v>
      </c>
      <c r="G78" s="112">
        <f t="shared" si="2"/>
        <v>0</v>
      </c>
      <c r="H78" s="105">
        <f>E78/E$78</f>
        <v>1</v>
      </c>
      <c r="I78" s="105">
        <f>F78/F$78</f>
        <v>1</v>
      </c>
    </row>
    <row r="79" spans="1:9" x14ac:dyDescent="0.45">
      <c r="A79" s="101">
        <v>83</v>
      </c>
      <c r="B79" s="102" t="str">
        <f t="shared" si="7"/>
        <v>Hair Care Only IPT Distribution123_1_ITEM_TRANS</v>
      </c>
      <c r="C79" s="101" t="s">
        <v>192</v>
      </c>
      <c r="D79" s="101" t="s">
        <v>194</v>
      </c>
      <c r="E79" s="103">
        <v>528034</v>
      </c>
      <c r="F79" s="103">
        <v>371792</v>
      </c>
      <c r="G79" s="112">
        <f t="shared" si="2"/>
        <v>8.1960567298656972E-2</v>
      </c>
      <c r="H79" s="105">
        <f t="shared" ref="H79:I84" si="8">E79/E$78</f>
        <v>0.42494559758955475</v>
      </c>
      <c r="I79" s="105">
        <f t="shared" si="8"/>
        <v>0.34298503029089777</v>
      </c>
    </row>
    <row r="80" spans="1:9" x14ac:dyDescent="0.45">
      <c r="A80" s="101">
        <v>84</v>
      </c>
      <c r="B80" s="102" t="str">
        <f t="shared" si="7"/>
        <v>Hair Care Only IPT Distribution124_2_ITEM_TRANS</v>
      </c>
      <c r="C80" s="101" t="s">
        <v>192</v>
      </c>
      <c r="D80" s="101" t="s">
        <v>195</v>
      </c>
      <c r="E80" s="103">
        <v>328960</v>
      </c>
      <c r="F80" s="103">
        <v>332898</v>
      </c>
      <c r="G80" s="112">
        <f t="shared" si="2"/>
        <v>-4.236765540643711E-2</v>
      </c>
      <c r="H80" s="105">
        <f t="shared" si="8"/>
        <v>0.26473693698333806</v>
      </c>
      <c r="I80" s="105">
        <f t="shared" si="8"/>
        <v>0.30710459238977517</v>
      </c>
    </row>
    <row r="81" spans="1:9" x14ac:dyDescent="0.45">
      <c r="A81" s="101">
        <v>85</v>
      </c>
      <c r="B81" s="102" t="str">
        <f t="shared" si="7"/>
        <v>Hair Care Only IPT Distribution125_3_ITEM_TRANS</v>
      </c>
      <c r="C81" s="101" t="s">
        <v>192</v>
      </c>
      <c r="D81" s="101" t="s">
        <v>196</v>
      </c>
      <c r="E81" s="103">
        <v>114190</v>
      </c>
      <c r="F81" s="103">
        <v>176735</v>
      </c>
      <c r="G81" s="112">
        <f t="shared" si="2"/>
        <v>-7.1144706269353791E-2</v>
      </c>
      <c r="H81" s="105">
        <f t="shared" si="8"/>
        <v>9.189661610568875E-2</v>
      </c>
      <c r="I81" s="105">
        <f t="shared" si="8"/>
        <v>0.16304132237504254</v>
      </c>
    </row>
    <row r="82" spans="1:9" x14ac:dyDescent="0.45">
      <c r="A82" s="101">
        <v>86</v>
      </c>
      <c r="B82" s="102" t="str">
        <f t="shared" si="7"/>
        <v>Hair Care Only IPT Distribution126_4_ITEM_TRANS</v>
      </c>
      <c r="C82" s="101" t="s">
        <v>192</v>
      </c>
      <c r="D82" s="101" t="s">
        <v>197</v>
      </c>
      <c r="E82" s="103">
        <v>21921</v>
      </c>
      <c r="F82" s="103">
        <v>60444</v>
      </c>
      <c r="G82" s="112">
        <f t="shared" si="2"/>
        <v>-3.8119363744142563E-2</v>
      </c>
      <c r="H82" s="105">
        <f t="shared" si="8"/>
        <v>1.764134969483145E-2</v>
      </c>
      <c r="I82" s="105">
        <f t="shared" si="8"/>
        <v>5.5760713438974013E-2</v>
      </c>
    </row>
    <row r="83" spans="1:9" x14ac:dyDescent="0.45">
      <c r="A83" s="101">
        <v>87</v>
      </c>
      <c r="B83" s="102" t="str">
        <f t="shared" si="7"/>
        <v>Hair Care Only IPT Distribution127_5_ITEM_TRANS</v>
      </c>
      <c r="C83" s="101" t="s">
        <v>192</v>
      </c>
      <c r="D83" s="101" t="s">
        <v>198</v>
      </c>
      <c r="E83" s="103">
        <v>23453</v>
      </c>
      <c r="F83" s="103">
        <v>23725</v>
      </c>
      <c r="G83" s="112">
        <f t="shared" si="2"/>
        <v>-3.0124970702774083E-3</v>
      </c>
      <c r="H83" s="105">
        <f t="shared" si="8"/>
        <v>1.8874256393087995E-2</v>
      </c>
      <c r="I83" s="105">
        <f t="shared" si="8"/>
        <v>2.1886753463365403E-2</v>
      </c>
    </row>
    <row r="84" spans="1:9" x14ac:dyDescent="0.45">
      <c r="A84" s="101">
        <v>88</v>
      </c>
      <c r="B84" s="102" t="str">
        <f t="shared" si="7"/>
        <v>Hair Care Only IPT Distribution128_6_ITEM_TRANS</v>
      </c>
      <c r="C84" s="101" t="s">
        <v>192</v>
      </c>
      <c r="D84" s="101" t="s">
        <v>199</v>
      </c>
      <c r="E84" s="103">
        <v>226034</v>
      </c>
      <c r="F84" s="103">
        <v>118395</v>
      </c>
      <c r="G84" s="112">
        <f t="shared" si="2"/>
        <v>7.2683655191553939E-2</v>
      </c>
      <c r="H84" s="105">
        <f t="shared" si="8"/>
        <v>0.18190524323349902</v>
      </c>
      <c r="I84" s="105">
        <f t="shared" si="8"/>
        <v>0.10922158804194508</v>
      </c>
    </row>
    <row r="85" spans="1:9" x14ac:dyDescent="0.45">
      <c r="A85" s="101">
        <v>96</v>
      </c>
      <c r="B85" s="102" t="str">
        <f t="shared" si="7"/>
        <v>Hair Care&amp;Color IPT Distribution136_Men&amp;Hair Transaction</v>
      </c>
      <c r="C85" s="101" t="s">
        <v>200</v>
      </c>
      <c r="D85" s="101" t="s">
        <v>201</v>
      </c>
      <c r="E85" s="103">
        <v>15446</v>
      </c>
      <c r="F85" s="103">
        <v>11660</v>
      </c>
      <c r="G85" s="112">
        <f t="shared" si="2"/>
        <v>0</v>
      </c>
      <c r="H85" s="105">
        <f>E85/E$85</f>
        <v>1</v>
      </c>
      <c r="I85" s="105">
        <f>F85/F$85</f>
        <v>1</v>
      </c>
    </row>
    <row r="86" spans="1:9" ht="15" customHeight="1" x14ac:dyDescent="0.45">
      <c r="A86" s="101">
        <v>97</v>
      </c>
      <c r="B86" s="102" t="str">
        <f t="shared" si="7"/>
        <v>Hair Care&amp;Color IPT Distribution137_1_ITEM_TRANS</v>
      </c>
      <c r="C86" s="101" t="s">
        <v>200</v>
      </c>
      <c r="D86" s="101" t="s">
        <v>202</v>
      </c>
      <c r="E86" s="103">
        <v>11</v>
      </c>
      <c r="F86" s="103">
        <v>7</v>
      </c>
      <c r="G86" s="112">
        <f t="shared" si="2"/>
        <v>1.1181543446109712E-4</v>
      </c>
      <c r="H86" s="105">
        <f t="shared" ref="H86:I91" si="9">E86/E$85</f>
        <v>7.12158487634339E-4</v>
      </c>
      <c r="I86" s="105">
        <f t="shared" si="9"/>
        <v>6.0034305317324189E-4</v>
      </c>
    </row>
    <row r="87" spans="1:9" x14ac:dyDescent="0.45">
      <c r="A87" s="101">
        <v>98</v>
      </c>
      <c r="B87" s="102" t="str">
        <f t="shared" si="7"/>
        <v>Hair Care&amp;Color IPT Distribution138_2_ITEM_TRANS</v>
      </c>
      <c r="C87" s="101" t="s">
        <v>200</v>
      </c>
      <c r="D87" s="101" t="s">
        <v>203</v>
      </c>
      <c r="E87" s="103">
        <v>2316</v>
      </c>
      <c r="F87" s="103">
        <v>2224</v>
      </c>
      <c r="G87" s="112">
        <f t="shared" si="2"/>
        <v>-4.0795831835094609E-2</v>
      </c>
      <c r="H87" s="105">
        <f t="shared" si="9"/>
        <v>0.14994173248737538</v>
      </c>
      <c r="I87" s="105">
        <f t="shared" si="9"/>
        <v>0.19073756432246999</v>
      </c>
    </row>
    <row r="88" spans="1:9" x14ac:dyDescent="0.45">
      <c r="A88" s="101">
        <v>99</v>
      </c>
      <c r="B88" s="102" t="str">
        <f t="shared" si="7"/>
        <v>Hair Care&amp;Color IPT Distribution139_3_ITEM_TRANS</v>
      </c>
      <c r="C88" s="101" t="s">
        <v>200</v>
      </c>
      <c r="D88" s="101" t="s">
        <v>204</v>
      </c>
      <c r="E88" s="103">
        <v>6101</v>
      </c>
      <c r="F88" s="103">
        <v>2145</v>
      </c>
      <c r="G88" s="112">
        <f t="shared" si="2"/>
        <v>0.21102672976333861</v>
      </c>
      <c r="H88" s="105">
        <f t="shared" si="9"/>
        <v>0.39498899391428199</v>
      </c>
      <c r="I88" s="105">
        <f t="shared" si="9"/>
        <v>0.18396226415094338</v>
      </c>
    </row>
    <row r="89" spans="1:9" x14ac:dyDescent="0.45">
      <c r="A89" s="101">
        <v>100</v>
      </c>
      <c r="B89" s="102" t="str">
        <f t="shared" si="7"/>
        <v>Hair Care&amp;Color IPT Distribution140_4_ITEM_TRANS</v>
      </c>
      <c r="C89" s="101" t="s">
        <v>200</v>
      </c>
      <c r="D89" s="101" t="s">
        <v>205</v>
      </c>
      <c r="E89" s="103">
        <v>2794</v>
      </c>
      <c r="F89" s="103">
        <v>2312</v>
      </c>
      <c r="G89" s="112">
        <f t="shared" si="2"/>
        <v>-1.7396478274668642E-2</v>
      </c>
      <c r="H89" s="105">
        <f t="shared" si="9"/>
        <v>0.1808882558591221</v>
      </c>
      <c r="I89" s="105">
        <f t="shared" si="9"/>
        <v>0.19828473413379075</v>
      </c>
    </row>
    <row r="90" spans="1:9" x14ac:dyDescent="0.45">
      <c r="A90" s="101">
        <v>101</v>
      </c>
      <c r="B90" s="102" t="str">
        <f t="shared" si="7"/>
        <v>Hair Care&amp;Color IPT Distribution141_5_ITEM_TRANS</v>
      </c>
      <c r="C90" s="101" t="s">
        <v>200</v>
      </c>
      <c r="D90" s="101" t="s">
        <v>206</v>
      </c>
      <c r="E90" s="103">
        <v>1734</v>
      </c>
      <c r="F90" s="103">
        <v>1721</v>
      </c>
      <c r="G90" s="112">
        <f t="shared" si="2"/>
        <v>-3.5336553463857598E-2</v>
      </c>
      <c r="H90" s="105">
        <f t="shared" si="9"/>
        <v>0.11226207432344944</v>
      </c>
      <c r="I90" s="105">
        <f t="shared" si="9"/>
        <v>0.14759862778730704</v>
      </c>
    </row>
    <row r="91" spans="1:9" x14ac:dyDescent="0.45">
      <c r="A91" s="101">
        <v>102</v>
      </c>
      <c r="B91" s="102" t="str">
        <f t="shared" si="7"/>
        <v>Hair Care&amp;Color IPT Distribution142_6_ITEM_TRANS</v>
      </c>
      <c r="C91" s="101" t="s">
        <v>200</v>
      </c>
      <c r="D91" s="101" t="s">
        <v>207</v>
      </c>
      <c r="E91" s="103">
        <v>2490</v>
      </c>
      <c r="F91" s="103">
        <v>3251</v>
      </c>
      <c r="G91" s="112">
        <f t="shared" si="2"/>
        <v>-0.1176096816241789</v>
      </c>
      <c r="H91" s="105">
        <f t="shared" si="9"/>
        <v>0.16120678492813673</v>
      </c>
      <c r="I91" s="105">
        <f t="shared" si="9"/>
        <v>0.27881646655231562</v>
      </c>
    </row>
    <row r="92" spans="1:9" x14ac:dyDescent="0.45">
      <c r="A92" s="110">
        <v>60</v>
      </c>
      <c r="B92" s="102" t="str">
        <f t="shared" si="7"/>
        <v>Hair Care&amp;Color Only ATV Distribution100_&lt;50</v>
      </c>
      <c r="C92" s="101" t="s">
        <v>208</v>
      </c>
      <c r="D92" s="101" t="s">
        <v>209</v>
      </c>
      <c r="E92" s="103">
        <v>38</v>
      </c>
      <c r="F92" s="103">
        <v>468</v>
      </c>
      <c r="G92" s="112">
        <f t="shared" si="2"/>
        <v>-3.7677037402923566E-2</v>
      </c>
      <c r="H92" s="105">
        <f t="shared" ref="H92:I106" si="10">E92/E$107</f>
        <v>2.460183866373171E-3</v>
      </c>
      <c r="I92" s="105">
        <f t="shared" si="10"/>
        <v>4.0137221269296738E-2</v>
      </c>
    </row>
    <row r="93" spans="1:9" x14ac:dyDescent="0.45">
      <c r="A93" s="110">
        <v>61</v>
      </c>
      <c r="B93" s="102" t="str">
        <f t="shared" si="7"/>
        <v>Hair Care&amp;Color Only ATV Distribution101_50-100</v>
      </c>
      <c r="C93" s="101" t="s">
        <v>208</v>
      </c>
      <c r="D93" s="101" t="s">
        <v>210</v>
      </c>
      <c r="E93" s="103">
        <v>577</v>
      </c>
      <c r="F93" s="103">
        <v>511</v>
      </c>
      <c r="G93" s="112">
        <f t="shared" si="2"/>
        <v>-6.469093121190872E-3</v>
      </c>
      <c r="H93" s="105">
        <f t="shared" si="10"/>
        <v>3.7355949760455781E-2</v>
      </c>
      <c r="I93" s="105">
        <f t="shared" si="10"/>
        <v>4.3825042881646653E-2</v>
      </c>
    </row>
    <row r="94" spans="1:9" x14ac:dyDescent="0.45">
      <c r="A94" s="110">
        <v>62</v>
      </c>
      <c r="B94" s="102" t="str">
        <f t="shared" si="7"/>
        <v>Hair Care&amp;Color Only ATV Distribution102_100-150</v>
      </c>
      <c r="C94" s="101" t="s">
        <v>208</v>
      </c>
      <c r="D94" s="101" t="s">
        <v>211</v>
      </c>
      <c r="E94" s="103">
        <v>4983</v>
      </c>
      <c r="F94" s="103">
        <v>3022</v>
      </c>
      <c r="G94" s="112">
        <f t="shared" si="2"/>
        <v>6.3431122514136018E-2</v>
      </c>
      <c r="H94" s="105">
        <f t="shared" si="10"/>
        <v>0.32260779489835556</v>
      </c>
      <c r="I94" s="105">
        <f t="shared" si="10"/>
        <v>0.25917667238421954</v>
      </c>
    </row>
    <row r="95" spans="1:9" x14ac:dyDescent="0.45">
      <c r="A95" s="110">
        <v>63</v>
      </c>
      <c r="B95" s="102" t="str">
        <f t="shared" si="7"/>
        <v>Hair Care&amp;Color Only ATV Distribution103_150-200</v>
      </c>
      <c r="C95" s="101" t="s">
        <v>208</v>
      </c>
      <c r="D95" s="101" t="s">
        <v>212</v>
      </c>
      <c r="E95" s="103">
        <v>3480</v>
      </c>
      <c r="F95" s="103">
        <v>4018</v>
      </c>
      <c r="G95" s="112">
        <f t="shared" si="2"/>
        <v>-0.11929586370621356</v>
      </c>
      <c r="H95" s="105">
        <f t="shared" si="10"/>
        <v>0.22530104881522725</v>
      </c>
      <c r="I95" s="105">
        <f t="shared" si="10"/>
        <v>0.34459691252144081</v>
      </c>
    </row>
    <row r="96" spans="1:9" x14ac:dyDescent="0.45">
      <c r="A96" s="110">
        <v>64</v>
      </c>
      <c r="B96" s="102" t="str">
        <f t="shared" si="7"/>
        <v>Hair Care&amp;Color Only ATV Distribution104_200-250</v>
      </c>
      <c r="C96" s="101" t="s">
        <v>208</v>
      </c>
      <c r="D96" s="101" t="s">
        <v>213</v>
      </c>
      <c r="E96" s="103">
        <v>2503</v>
      </c>
      <c r="F96" s="103">
        <v>1981</v>
      </c>
      <c r="G96" s="112">
        <f t="shared" ref="G96:G130" si="11">H96-I96</f>
        <v>-7.8486572708683089E-3</v>
      </c>
      <c r="H96" s="105">
        <f t="shared" si="10"/>
        <v>0.16204842677715914</v>
      </c>
      <c r="I96" s="105">
        <f t="shared" si="10"/>
        <v>0.16989708404802745</v>
      </c>
    </row>
    <row r="97" spans="1:9" x14ac:dyDescent="0.45">
      <c r="A97" s="110">
        <v>65</v>
      </c>
      <c r="B97" s="102" t="str">
        <f t="shared" si="7"/>
        <v>Hair Care&amp;Color Only ATV Distribution105_250-300</v>
      </c>
      <c r="C97" s="101" t="s">
        <v>208</v>
      </c>
      <c r="D97" s="101" t="s">
        <v>214</v>
      </c>
      <c r="E97" s="103">
        <v>1917</v>
      </c>
      <c r="F97" s="103">
        <v>945</v>
      </c>
      <c r="G97" s="112">
        <f t="shared" si="11"/>
        <v>4.3063489712069428E-2</v>
      </c>
      <c r="H97" s="105">
        <f t="shared" si="10"/>
        <v>0.12410980189045707</v>
      </c>
      <c r="I97" s="105">
        <f t="shared" si="10"/>
        <v>8.1046312178387647E-2</v>
      </c>
    </row>
    <row r="98" spans="1:9" x14ac:dyDescent="0.45">
      <c r="A98" s="110">
        <v>66</v>
      </c>
      <c r="B98" s="102" t="str">
        <f t="shared" si="7"/>
        <v>Hair Care&amp;Color Only ATV Distribution106_300-350</v>
      </c>
      <c r="C98" s="101" t="s">
        <v>208</v>
      </c>
      <c r="D98" s="101" t="s">
        <v>215</v>
      </c>
      <c r="E98" s="103">
        <v>941</v>
      </c>
      <c r="F98" s="103">
        <v>391</v>
      </c>
      <c r="G98" s="112">
        <f t="shared" si="11"/>
        <v>2.7388473848691919E-2</v>
      </c>
      <c r="H98" s="105">
        <f t="shared" si="10"/>
        <v>6.0921921533082998E-2</v>
      </c>
      <c r="I98" s="105">
        <f t="shared" si="10"/>
        <v>3.3533447684391079E-2</v>
      </c>
    </row>
    <row r="99" spans="1:9" x14ac:dyDescent="0.45">
      <c r="A99" s="110">
        <v>67</v>
      </c>
      <c r="B99" s="102" t="str">
        <f t="shared" si="7"/>
        <v>Hair Care&amp;Color Only ATV Distribution107_350-400</v>
      </c>
      <c r="C99" s="101" t="s">
        <v>208</v>
      </c>
      <c r="D99" s="101" t="s">
        <v>216</v>
      </c>
      <c r="E99" s="103">
        <v>449</v>
      </c>
      <c r="F99" s="103">
        <v>161</v>
      </c>
      <c r="G99" s="112">
        <f t="shared" si="11"/>
        <v>1.5261124408635274E-2</v>
      </c>
      <c r="H99" s="105">
        <f t="shared" si="10"/>
        <v>2.9069014631619837E-2</v>
      </c>
      <c r="I99" s="105">
        <f t="shared" si="10"/>
        <v>1.3807890222984563E-2</v>
      </c>
    </row>
    <row r="100" spans="1:9" x14ac:dyDescent="0.45">
      <c r="A100" s="110">
        <v>68</v>
      </c>
      <c r="B100" s="102" t="str">
        <f t="shared" si="7"/>
        <v>Hair Care&amp;Color Only ATV Distribution108_400-450</v>
      </c>
      <c r="C100" s="101" t="s">
        <v>208</v>
      </c>
      <c r="D100" s="101" t="s">
        <v>217</v>
      </c>
      <c r="E100" s="103">
        <v>200</v>
      </c>
      <c r="F100" s="103">
        <v>69</v>
      </c>
      <c r="G100" s="112">
        <f t="shared" si="11"/>
        <v>7.0306689003842085E-3</v>
      </c>
      <c r="H100" s="105">
        <f t="shared" si="10"/>
        <v>1.2948336138806164E-2</v>
      </c>
      <c r="I100" s="105">
        <f t="shared" si="10"/>
        <v>5.9176672384219555E-3</v>
      </c>
    </row>
    <row r="101" spans="1:9" x14ac:dyDescent="0.45">
      <c r="A101" s="110">
        <v>69</v>
      </c>
      <c r="B101" s="102" t="str">
        <f t="shared" si="7"/>
        <v>Hair Care&amp;Color Only ATV Distribution109_450-500</v>
      </c>
      <c r="C101" s="101" t="s">
        <v>208</v>
      </c>
      <c r="D101" s="101" t="s">
        <v>218</v>
      </c>
      <c r="E101" s="103">
        <v>133</v>
      </c>
      <c r="F101" s="103">
        <v>36</v>
      </c>
      <c r="G101" s="112">
        <f t="shared" si="11"/>
        <v>5.5231649731294257E-3</v>
      </c>
      <c r="H101" s="105">
        <f t="shared" si="10"/>
        <v>8.6106435323060979E-3</v>
      </c>
      <c r="I101" s="105">
        <f t="shared" si="10"/>
        <v>3.0874785591766723E-3</v>
      </c>
    </row>
    <row r="102" spans="1:9" x14ac:dyDescent="0.45">
      <c r="A102" s="110">
        <v>70</v>
      </c>
      <c r="B102" s="102" t="str">
        <f t="shared" si="7"/>
        <v>Hair Care&amp;Color Only ATV Distribution110_500-550</v>
      </c>
      <c r="C102" s="101" t="s">
        <v>208</v>
      </c>
      <c r="D102" s="101" t="s">
        <v>219</v>
      </c>
      <c r="E102" s="103">
        <v>88</v>
      </c>
      <c r="F102" s="103">
        <v>22</v>
      </c>
      <c r="G102" s="112">
        <f t="shared" si="11"/>
        <v>3.8104754482445233E-3</v>
      </c>
      <c r="H102" s="105">
        <f t="shared" si="10"/>
        <v>5.697267901074712E-3</v>
      </c>
      <c r="I102" s="105">
        <f t="shared" si="10"/>
        <v>1.8867924528301887E-3</v>
      </c>
    </row>
    <row r="103" spans="1:9" x14ac:dyDescent="0.45">
      <c r="A103" s="110">
        <v>71</v>
      </c>
      <c r="B103" s="102" t="str">
        <f t="shared" si="7"/>
        <v>Hair Care&amp;Color Only ATV Distribution111_550-600</v>
      </c>
      <c r="C103" s="101" t="s">
        <v>208</v>
      </c>
      <c r="D103" s="101" t="s">
        <v>220</v>
      </c>
      <c r="E103" s="103">
        <v>46</v>
      </c>
      <c r="F103" s="103">
        <v>14</v>
      </c>
      <c r="G103" s="112">
        <f t="shared" si="11"/>
        <v>1.7774312055789338E-3</v>
      </c>
      <c r="H103" s="105">
        <f t="shared" si="10"/>
        <v>2.9781173119254175E-3</v>
      </c>
      <c r="I103" s="105">
        <f t="shared" si="10"/>
        <v>1.2006861063464838E-3</v>
      </c>
    </row>
    <row r="104" spans="1:9" x14ac:dyDescent="0.45">
      <c r="A104" s="110">
        <v>72</v>
      </c>
      <c r="B104" s="102" t="str">
        <f t="shared" si="7"/>
        <v>Hair Care&amp;Color Only ATV Distribution112_600-650</v>
      </c>
      <c r="C104" s="101" t="s">
        <v>208</v>
      </c>
      <c r="D104" s="101" t="s">
        <v>221</v>
      </c>
      <c r="E104" s="103">
        <v>37</v>
      </c>
      <c r="F104" s="103">
        <v>9</v>
      </c>
      <c r="G104" s="112">
        <f t="shared" si="11"/>
        <v>1.6235725458849722E-3</v>
      </c>
      <c r="H104" s="105">
        <f t="shared" si="10"/>
        <v>2.3954421856791403E-3</v>
      </c>
      <c r="I104" s="105">
        <f t="shared" si="10"/>
        <v>7.7186963979416806E-4</v>
      </c>
    </row>
    <row r="105" spans="1:9" x14ac:dyDescent="0.45">
      <c r="A105" s="110">
        <v>73</v>
      </c>
      <c r="B105" s="102" t="str">
        <f t="shared" si="7"/>
        <v>Hair Care&amp;Color Only ATV Distribution113_650-700</v>
      </c>
      <c r="C105" s="101" t="s">
        <v>208</v>
      </c>
      <c r="D105" s="101" t="s">
        <v>222</v>
      </c>
      <c r="E105" s="103">
        <v>11</v>
      </c>
      <c r="F105" s="103">
        <v>7</v>
      </c>
      <c r="G105" s="112">
        <f t="shared" si="11"/>
        <v>1.1181543446109712E-4</v>
      </c>
      <c r="H105" s="105">
        <f t="shared" si="10"/>
        <v>7.12158487634339E-4</v>
      </c>
      <c r="I105" s="105">
        <f t="shared" si="10"/>
        <v>6.0034305317324189E-4</v>
      </c>
    </row>
    <row r="106" spans="1:9" x14ac:dyDescent="0.45">
      <c r="A106" s="110">
        <v>74</v>
      </c>
      <c r="B106" s="102" t="str">
        <f t="shared" si="7"/>
        <v>Hair Care&amp;Color Only ATV Distribution114_&gt;700</v>
      </c>
      <c r="C106" s="101" t="s">
        <v>208</v>
      </c>
      <c r="D106" s="101" t="s">
        <v>223</v>
      </c>
      <c r="E106" s="103">
        <v>43</v>
      </c>
      <c r="F106" s="103">
        <v>6</v>
      </c>
      <c r="G106" s="112">
        <f t="shared" si="11"/>
        <v>2.2693125099805464E-3</v>
      </c>
      <c r="H106" s="105">
        <f t="shared" si="10"/>
        <v>2.7838922698433253E-3</v>
      </c>
      <c r="I106" s="105">
        <f t="shared" si="10"/>
        <v>5.1457975986277874E-4</v>
      </c>
    </row>
    <row r="107" spans="1:9" x14ac:dyDescent="0.45">
      <c r="A107" s="101">
        <v>59</v>
      </c>
      <c r="B107" s="102" t="str">
        <f t="shared" si="7"/>
        <v>Hair Care&amp;Color Only ATV Distribution99_Hair Care&amp;Color only Transaction</v>
      </c>
      <c r="C107" s="101" t="s">
        <v>208</v>
      </c>
      <c r="D107" s="101" t="s">
        <v>224</v>
      </c>
      <c r="E107" s="103">
        <v>15446</v>
      </c>
      <c r="F107" s="103">
        <v>11660</v>
      </c>
      <c r="G107" s="112">
        <f t="shared" si="11"/>
        <v>0</v>
      </c>
      <c r="H107" s="105">
        <f>E107/E$107</f>
        <v>1</v>
      </c>
      <c r="I107" s="105">
        <f>F107/F$107</f>
        <v>1</v>
      </c>
    </row>
    <row r="108" spans="1:9" x14ac:dyDescent="0.45">
      <c r="A108" s="101">
        <v>43</v>
      </c>
      <c r="B108" s="102" t="str">
        <f t="shared" si="7"/>
        <v>Hair Color Only ATV Distribution83_Hair Color only Transaction</v>
      </c>
      <c r="C108" s="101" t="s">
        <v>225</v>
      </c>
      <c r="D108" s="101" t="s">
        <v>226</v>
      </c>
      <c r="E108" s="103">
        <v>837954</v>
      </c>
      <c r="F108" s="103">
        <v>604647</v>
      </c>
      <c r="G108" s="112">
        <f t="shared" si="11"/>
        <v>0</v>
      </c>
      <c r="H108" s="105">
        <f>E108/E$108</f>
        <v>1</v>
      </c>
      <c r="I108" s="105">
        <f>F108/F$108</f>
        <v>1</v>
      </c>
    </row>
    <row r="109" spans="1:9" x14ac:dyDescent="0.45">
      <c r="A109" s="101">
        <v>44</v>
      </c>
      <c r="B109" s="102" t="str">
        <f t="shared" si="7"/>
        <v>Hair Color Only ATV Distribution84_&lt;50</v>
      </c>
      <c r="C109" s="101" t="s">
        <v>225</v>
      </c>
      <c r="D109" s="101" t="s">
        <v>227</v>
      </c>
      <c r="E109" s="103">
        <v>7209</v>
      </c>
      <c r="F109" s="103">
        <v>11330</v>
      </c>
      <c r="G109" s="112">
        <f t="shared" si="11"/>
        <v>-1.013510838368378E-2</v>
      </c>
      <c r="H109" s="105">
        <f t="shared" ref="H109:I123" si="12">E109/E$108</f>
        <v>8.6030975447339599E-3</v>
      </c>
      <c r="I109" s="105">
        <f t="shared" si="12"/>
        <v>1.8738205928417739E-2</v>
      </c>
    </row>
    <row r="110" spans="1:9" x14ac:dyDescent="0.45">
      <c r="A110" s="101">
        <v>45</v>
      </c>
      <c r="B110" s="102" t="str">
        <f t="shared" si="7"/>
        <v>Hair Color Only ATV Distribution85_50-100</v>
      </c>
      <c r="C110" s="101" t="s">
        <v>225</v>
      </c>
      <c r="D110" s="101" t="s">
        <v>228</v>
      </c>
      <c r="E110" s="103">
        <v>525833</v>
      </c>
      <c r="F110" s="103">
        <v>450750</v>
      </c>
      <c r="G110" s="112">
        <f t="shared" si="11"/>
        <v>-0.11795615976054252</v>
      </c>
      <c r="H110" s="105">
        <f t="shared" si="12"/>
        <v>0.62752012640311994</v>
      </c>
      <c r="I110" s="105">
        <f t="shared" si="12"/>
        <v>0.74547628616366246</v>
      </c>
    </row>
    <row r="111" spans="1:9" x14ac:dyDescent="0.45">
      <c r="A111" s="101">
        <v>46</v>
      </c>
      <c r="B111" s="102" t="str">
        <f t="shared" si="7"/>
        <v>Hair Color Only ATV Distribution86_100-150</v>
      </c>
      <c r="C111" s="101" t="s">
        <v>225</v>
      </c>
      <c r="D111" s="101" t="s">
        <v>229</v>
      </c>
      <c r="E111" s="103">
        <v>234228</v>
      </c>
      <c r="F111" s="103">
        <v>120311</v>
      </c>
      <c r="G111" s="112">
        <f t="shared" si="11"/>
        <v>8.0546442507595406E-2</v>
      </c>
      <c r="H111" s="105">
        <f t="shared" si="12"/>
        <v>0.27952369700484753</v>
      </c>
      <c r="I111" s="105">
        <f t="shared" si="12"/>
        <v>0.19897725449725212</v>
      </c>
    </row>
    <row r="112" spans="1:9" x14ac:dyDescent="0.45">
      <c r="A112" s="101">
        <v>47</v>
      </c>
      <c r="B112" s="102" t="str">
        <f t="shared" si="7"/>
        <v>Hair Color Only ATV Distribution87_150-200</v>
      </c>
      <c r="C112" s="101" t="s">
        <v>225</v>
      </c>
      <c r="D112" s="101" t="s">
        <v>230</v>
      </c>
      <c r="E112" s="103">
        <v>51228</v>
      </c>
      <c r="F112" s="103">
        <v>13797</v>
      </c>
      <c r="G112" s="112">
        <f t="shared" si="11"/>
        <v>3.8316348275193424E-2</v>
      </c>
      <c r="H112" s="105">
        <f t="shared" si="12"/>
        <v>6.1134620754838574E-2</v>
      </c>
      <c r="I112" s="105">
        <f t="shared" si="12"/>
        <v>2.2818272479645147E-2</v>
      </c>
    </row>
    <row r="113" spans="1:9" x14ac:dyDescent="0.45">
      <c r="A113" s="101">
        <v>48</v>
      </c>
      <c r="B113" s="102" t="str">
        <f t="shared" si="7"/>
        <v>Hair Color Only ATV Distribution88_200-250</v>
      </c>
      <c r="C113" s="101" t="s">
        <v>225</v>
      </c>
      <c r="D113" s="101" t="s">
        <v>231</v>
      </c>
      <c r="E113" s="103">
        <v>10368</v>
      </c>
      <c r="F113" s="103">
        <v>5119</v>
      </c>
      <c r="G113" s="112">
        <f t="shared" si="11"/>
        <v>3.9068974742814747E-3</v>
      </c>
      <c r="H113" s="105">
        <f t="shared" si="12"/>
        <v>1.2372994221639851E-2</v>
      </c>
      <c r="I113" s="105">
        <f t="shared" si="12"/>
        <v>8.4660967473583759E-3</v>
      </c>
    </row>
    <row r="114" spans="1:9" x14ac:dyDescent="0.45">
      <c r="A114" s="101">
        <v>49</v>
      </c>
      <c r="B114" s="102" t="str">
        <f t="shared" si="7"/>
        <v>Hair Color Only ATV Distribution89_250-300</v>
      </c>
      <c r="C114" s="101" t="s">
        <v>225</v>
      </c>
      <c r="D114" s="101" t="s">
        <v>232</v>
      </c>
      <c r="E114" s="103">
        <v>4569</v>
      </c>
      <c r="F114" s="103">
        <v>2121</v>
      </c>
      <c r="G114" s="112">
        <f t="shared" si="11"/>
        <v>1.9447347662874953E-3</v>
      </c>
      <c r="H114" s="105">
        <f t="shared" si="12"/>
        <v>5.4525666086682563E-3</v>
      </c>
      <c r="I114" s="105">
        <f t="shared" si="12"/>
        <v>3.5078318423807609E-3</v>
      </c>
    </row>
    <row r="115" spans="1:9" x14ac:dyDescent="0.45">
      <c r="A115" s="101">
        <v>50</v>
      </c>
      <c r="B115" s="102" t="str">
        <f t="shared" si="7"/>
        <v>Hair Color Only ATV Distribution90_300-350</v>
      </c>
      <c r="C115" s="101" t="s">
        <v>225</v>
      </c>
      <c r="D115" s="101" t="s">
        <v>233</v>
      </c>
      <c r="E115" s="103">
        <v>2436</v>
      </c>
      <c r="F115" s="103">
        <v>668</v>
      </c>
      <c r="G115" s="112">
        <f t="shared" si="11"/>
        <v>1.8023039815459703E-3</v>
      </c>
      <c r="H115" s="105">
        <f t="shared" si="12"/>
        <v>2.9070808182788078E-3</v>
      </c>
      <c r="I115" s="105">
        <f t="shared" si="12"/>
        <v>1.1047768367328376E-3</v>
      </c>
    </row>
    <row r="116" spans="1:9" x14ac:dyDescent="0.45">
      <c r="A116" s="101">
        <v>51</v>
      </c>
      <c r="B116" s="102" t="str">
        <f t="shared" si="7"/>
        <v>Hair Color Only ATV Distribution91_350-400</v>
      </c>
      <c r="C116" s="101" t="s">
        <v>225</v>
      </c>
      <c r="D116" s="101" t="s">
        <v>234</v>
      </c>
      <c r="E116" s="103">
        <v>1096</v>
      </c>
      <c r="F116" s="103">
        <v>265</v>
      </c>
      <c r="G116" s="112">
        <f t="shared" si="11"/>
        <v>8.696754435343053E-4</v>
      </c>
      <c r="H116" s="105">
        <f t="shared" si="12"/>
        <v>1.3079476916393979E-3</v>
      </c>
      <c r="I116" s="105">
        <f t="shared" si="12"/>
        <v>4.382722481050927E-4</v>
      </c>
    </row>
    <row r="117" spans="1:9" x14ac:dyDescent="0.45">
      <c r="A117" s="101">
        <v>52</v>
      </c>
      <c r="B117" s="102" t="str">
        <f t="shared" si="7"/>
        <v>Hair Color Only ATV Distribution92_400-450</v>
      </c>
      <c r="C117" s="101" t="s">
        <v>225</v>
      </c>
      <c r="D117" s="101" t="s">
        <v>235</v>
      </c>
      <c r="E117" s="103">
        <v>300</v>
      </c>
      <c r="F117" s="103">
        <v>94</v>
      </c>
      <c r="G117" s="112">
        <f t="shared" si="11"/>
        <v>2.0255227033656888E-4</v>
      </c>
      <c r="H117" s="105">
        <f t="shared" si="12"/>
        <v>3.5801487909837534E-4</v>
      </c>
      <c r="I117" s="105">
        <f t="shared" si="12"/>
        <v>1.5546260876180646E-4</v>
      </c>
    </row>
    <row r="118" spans="1:9" x14ac:dyDescent="0.45">
      <c r="A118" s="101">
        <v>53</v>
      </c>
      <c r="B118" s="102" t="str">
        <f t="shared" si="7"/>
        <v>Hair Color Only ATV Distribution93_450-500</v>
      </c>
      <c r="C118" s="101" t="s">
        <v>225</v>
      </c>
      <c r="D118" s="101" t="s">
        <v>236</v>
      </c>
      <c r="E118" s="103">
        <v>246</v>
      </c>
      <c r="F118" s="103">
        <v>65</v>
      </c>
      <c r="G118" s="112">
        <f t="shared" si="11"/>
        <v>1.8607146075941858E-4</v>
      </c>
      <c r="H118" s="105">
        <f t="shared" si="12"/>
        <v>2.9357220086066775E-4</v>
      </c>
      <c r="I118" s="105">
        <f t="shared" si="12"/>
        <v>1.0750074010124916E-4</v>
      </c>
    </row>
    <row r="119" spans="1:9" x14ac:dyDescent="0.45">
      <c r="A119" s="101">
        <v>54</v>
      </c>
      <c r="B119" s="102" t="str">
        <f t="shared" si="7"/>
        <v>Hair Color Only ATV Distribution94_500-550</v>
      </c>
      <c r="C119" s="101" t="s">
        <v>225</v>
      </c>
      <c r="D119" s="101" t="s">
        <v>237</v>
      </c>
      <c r="E119" s="103">
        <v>89</v>
      </c>
      <c r="F119" s="103">
        <v>41</v>
      </c>
      <c r="G119" s="112">
        <f t="shared" si="11"/>
        <v>3.840292165839674E-5</v>
      </c>
      <c r="H119" s="105">
        <f t="shared" si="12"/>
        <v>1.0621108079918467E-4</v>
      </c>
      <c r="I119" s="105">
        <f t="shared" si="12"/>
        <v>6.7808159140787935E-5</v>
      </c>
    </row>
    <row r="120" spans="1:9" x14ac:dyDescent="0.45">
      <c r="A120" s="101">
        <v>55</v>
      </c>
      <c r="B120" s="102" t="str">
        <f t="shared" si="7"/>
        <v>Hair Color Only ATV Distribution95_550-600</v>
      </c>
      <c r="C120" s="101" t="s">
        <v>225</v>
      </c>
      <c r="D120" s="101" t="s">
        <v>238</v>
      </c>
      <c r="E120" s="103">
        <v>61</v>
      </c>
      <c r="F120" s="103">
        <v>25</v>
      </c>
      <c r="G120" s="112">
        <f t="shared" si="11"/>
        <v>3.1449920249522537E-5</v>
      </c>
      <c r="H120" s="105">
        <f t="shared" si="12"/>
        <v>7.2796358750002984E-5</v>
      </c>
      <c r="I120" s="105">
        <f t="shared" si="12"/>
        <v>4.1346438500480447E-5</v>
      </c>
    </row>
    <row r="121" spans="1:9" x14ac:dyDescent="0.45">
      <c r="A121" s="101">
        <v>56</v>
      </c>
      <c r="B121" s="102" t="str">
        <f t="shared" si="7"/>
        <v>Hair Color Only ATV Distribution96_600-650</v>
      </c>
      <c r="C121" s="101" t="s">
        <v>225</v>
      </c>
      <c r="D121" s="101" t="s">
        <v>239</v>
      </c>
      <c r="E121" s="103">
        <v>51</v>
      </c>
      <c r="F121" s="103">
        <v>16</v>
      </c>
      <c r="G121" s="112">
        <f t="shared" si="11"/>
        <v>3.4400808806416328E-5</v>
      </c>
      <c r="H121" s="105">
        <f t="shared" si="12"/>
        <v>6.0862529446723809E-5</v>
      </c>
      <c r="I121" s="105">
        <f t="shared" si="12"/>
        <v>2.6461720640307485E-5</v>
      </c>
    </row>
    <row r="122" spans="1:9" x14ac:dyDescent="0.45">
      <c r="A122" s="101">
        <v>57</v>
      </c>
      <c r="B122" s="102" t="str">
        <f t="shared" si="7"/>
        <v>Hair Color Only ATV Distribution97_650-700</v>
      </c>
      <c r="C122" s="101" t="s">
        <v>225</v>
      </c>
      <c r="D122" s="101" t="s">
        <v>240</v>
      </c>
      <c r="E122" s="103">
        <v>23</v>
      </c>
      <c r="F122" s="103">
        <v>17</v>
      </c>
      <c r="G122" s="112">
        <f t="shared" si="11"/>
        <v>-6.6777078278459548E-7</v>
      </c>
      <c r="H122" s="105">
        <f t="shared" si="12"/>
        <v>2.7447807397542108E-5</v>
      </c>
      <c r="I122" s="105">
        <f t="shared" si="12"/>
        <v>2.8115578180326703E-5</v>
      </c>
    </row>
    <row r="123" spans="1:9" x14ac:dyDescent="0.45">
      <c r="A123" s="101">
        <v>58</v>
      </c>
      <c r="B123" s="102" t="str">
        <f t="shared" si="7"/>
        <v>Hair Color Only ATV Distribution98_&gt;700</v>
      </c>
      <c r="C123" s="101" t="s">
        <v>225</v>
      </c>
      <c r="D123" s="101" t="s">
        <v>241</v>
      </c>
      <c r="E123" s="103">
        <v>217</v>
      </c>
      <c r="F123" s="103">
        <v>28</v>
      </c>
      <c r="G123" s="112">
        <f t="shared" si="11"/>
        <v>2.1265608476062005E-4</v>
      </c>
      <c r="H123" s="105">
        <f t="shared" si="12"/>
        <v>2.5896409588115814E-4</v>
      </c>
      <c r="I123" s="105">
        <f t="shared" si="12"/>
        <v>4.6308011120538102E-5</v>
      </c>
    </row>
    <row r="124" spans="1:9" x14ac:dyDescent="0.45">
      <c r="A124" s="101">
        <v>89</v>
      </c>
      <c r="B124" s="102" t="str">
        <f t="shared" si="7"/>
        <v>Hair Color Only IPT Distribution129_Hair Only Transaction</v>
      </c>
      <c r="C124" s="101" t="s">
        <v>242</v>
      </c>
      <c r="D124" s="101" t="s">
        <v>243</v>
      </c>
      <c r="E124" s="103">
        <v>837306</v>
      </c>
      <c r="F124" s="103">
        <v>604027</v>
      </c>
      <c r="G124" s="112">
        <f t="shared" si="11"/>
        <v>0</v>
      </c>
      <c r="H124" s="105">
        <f>E124/E$124</f>
        <v>1</v>
      </c>
      <c r="I124" s="105">
        <f>F124/F$124</f>
        <v>1</v>
      </c>
    </row>
    <row r="125" spans="1:9" x14ac:dyDescent="0.45">
      <c r="A125" s="101">
        <v>90</v>
      </c>
      <c r="B125" s="102" t="str">
        <f t="shared" si="7"/>
        <v>Hair Color Only IPT Distribution130_1_ITEM_TRANS</v>
      </c>
      <c r="C125" s="101" t="s">
        <v>242</v>
      </c>
      <c r="D125" s="101" t="s">
        <v>244</v>
      </c>
      <c r="E125" s="103">
        <v>468822</v>
      </c>
      <c r="F125" s="103">
        <v>321091</v>
      </c>
      <c r="G125" s="112">
        <f t="shared" si="11"/>
        <v>2.8333309861336198E-2</v>
      </c>
      <c r="H125" s="105">
        <f t="shared" ref="H125:I130" si="13">E125/E$124</f>
        <v>0.55991716290101823</v>
      </c>
      <c r="I125" s="105">
        <f t="shared" si="13"/>
        <v>0.53158385303968203</v>
      </c>
    </row>
    <row r="126" spans="1:9" x14ac:dyDescent="0.45">
      <c r="A126" s="101">
        <v>91</v>
      </c>
      <c r="B126" s="102" t="str">
        <f t="shared" si="7"/>
        <v>Hair Color Only IPT Distribution131_2_ITEM_TRANS</v>
      </c>
      <c r="C126" s="101" t="s">
        <v>242</v>
      </c>
      <c r="D126" s="101" t="s">
        <v>245</v>
      </c>
      <c r="E126" s="103">
        <v>183488</v>
      </c>
      <c r="F126" s="103">
        <v>178788</v>
      </c>
      <c r="G126" s="112">
        <f t="shared" si="11"/>
        <v>-7.6852479576961091E-2</v>
      </c>
      <c r="H126" s="105">
        <f t="shared" si="13"/>
        <v>0.21914091144695011</v>
      </c>
      <c r="I126" s="105">
        <f t="shared" si="13"/>
        <v>0.2959933910239112</v>
      </c>
    </row>
    <row r="127" spans="1:9" x14ac:dyDescent="0.45">
      <c r="A127" s="101">
        <v>92</v>
      </c>
      <c r="B127" s="102" t="str">
        <f t="shared" si="7"/>
        <v>Hair Color Only IPT Distribution132_3_ITEM_TRANS</v>
      </c>
      <c r="C127" s="101" t="s">
        <v>242</v>
      </c>
      <c r="D127" s="101" t="s">
        <v>246</v>
      </c>
      <c r="E127" s="103">
        <v>150196</v>
      </c>
      <c r="F127" s="103">
        <v>87455</v>
      </c>
      <c r="G127" s="112">
        <f t="shared" si="11"/>
        <v>3.4593485270821539E-2</v>
      </c>
      <c r="H127" s="105">
        <f t="shared" si="13"/>
        <v>0.17938005938091928</v>
      </c>
      <c r="I127" s="105">
        <f t="shared" si="13"/>
        <v>0.14478657411009774</v>
      </c>
    </row>
    <row r="128" spans="1:9" x14ac:dyDescent="0.45">
      <c r="A128" s="101">
        <v>93</v>
      </c>
      <c r="B128" s="102" t="str">
        <f t="shared" si="7"/>
        <v>Hair Color Only IPT Distribution133_4_ITEM_TRANS</v>
      </c>
      <c r="C128" s="101" t="s">
        <v>242</v>
      </c>
      <c r="D128" s="101" t="s">
        <v>247</v>
      </c>
      <c r="E128" s="103">
        <v>22745</v>
      </c>
      <c r="F128" s="103">
        <v>12544</v>
      </c>
      <c r="G128" s="112">
        <f t="shared" si="11"/>
        <v>6.3972178072842639E-3</v>
      </c>
      <c r="H128" s="105">
        <f t="shared" si="13"/>
        <v>2.7164501388978461E-2</v>
      </c>
      <c r="I128" s="105">
        <f t="shared" si="13"/>
        <v>2.0767283581694197E-2</v>
      </c>
    </row>
    <row r="129" spans="1:9" x14ac:dyDescent="0.45">
      <c r="A129" s="101">
        <v>94</v>
      </c>
      <c r="B129" s="102" t="str">
        <f t="shared" si="7"/>
        <v>Hair Color Only IPT Distribution134_5_ITEM_TRANS</v>
      </c>
      <c r="C129" s="101" t="s">
        <v>242</v>
      </c>
      <c r="D129" s="101" t="s">
        <v>248</v>
      </c>
      <c r="E129" s="103">
        <v>3005</v>
      </c>
      <c r="F129" s="103">
        <v>2195</v>
      </c>
      <c r="G129" s="112">
        <f t="shared" si="11"/>
        <v>-4.5052477129397476E-5</v>
      </c>
      <c r="H129" s="105">
        <f t="shared" si="13"/>
        <v>3.5888910386405928E-3</v>
      </c>
      <c r="I129" s="105">
        <f t="shared" si="13"/>
        <v>3.6339435157699902E-3</v>
      </c>
    </row>
    <row r="130" spans="1:9" x14ac:dyDescent="0.45">
      <c r="A130" s="101">
        <v>95</v>
      </c>
      <c r="B130" s="102" t="str">
        <f t="shared" si="7"/>
        <v>Hair Color Only IPT Distribution135_6_ITEM_TRANS</v>
      </c>
      <c r="C130" s="101" t="s">
        <v>242</v>
      </c>
      <c r="D130" s="101" t="s">
        <v>249</v>
      </c>
      <c r="E130" s="103">
        <v>9050</v>
      </c>
      <c r="F130" s="103">
        <v>1954</v>
      </c>
      <c r="G130" s="112">
        <f t="shared" si="11"/>
        <v>7.5735191146483957E-3</v>
      </c>
      <c r="H130" s="105">
        <f t="shared" si="13"/>
        <v>1.0808473843493299E-2</v>
      </c>
      <c r="I130" s="105">
        <f t="shared" si="13"/>
        <v>3.2349547288449028E-3</v>
      </c>
    </row>
  </sheetData>
  <autoFilter ref="A2:I2" xr:uid="{00000000-0009-0000-0000-000006000000}"/>
  <phoneticPr fontId="1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 bank age</vt:lpstr>
      <vt:lpstr>Men Store</vt:lpstr>
      <vt:lpstr>Men R12 temp</vt:lpstr>
      <vt:lpstr>Men YTD temp</vt:lpstr>
      <vt:lpstr>Hair Store</vt:lpstr>
      <vt:lpstr>Hair R12 temp</vt:lpstr>
      <vt:lpstr>Hair YTD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2020-09-08T07:57:23Z</dcterms:modified>
</cp:coreProperties>
</file>