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a\Documents\Projects\PCBs\Keyboard\"/>
    </mc:Choice>
  </mc:AlternateContent>
  <xr:revisionPtr revIDLastSave="0" documentId="13_ncr:1_{D5246B25-4D02-46D0-9032-08BF22600CC5}" xr6:coauthVersionLast="47" xr6:coauthVersionMax="47" xr10:uidLastSave="{00000000-0000-0000-0000-000000000000}"/>
  <bookViews>
    <workbookView xWindow="-120" yWindow="-120" windowWidth="29040" windowHeight="15720" activeTab="2" xr2:uid="{FE2F31EC-1493-4486-83E7-300EEFA8040E}"/>
  </bookViews>
  <sheets>
    <sheet name="Sheet1" sheetId="1" r:id="rId1"/>
    <sheet name="Sheet2" sheetId="2" r:id="rId2"/>
    <sheet name="JLCPCB(Detailed)" sheetId="3" r:id="rId3"/>
    <sheet name="SA_Re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E34" i="3"/>
  <c r="F34" i="3"/>
  <c r="D35" i="3"/>
  <c r="E35" i="3"/>
  <c r="F35" i="3"/>
  <c r="D33" i="3"/>
  <c r="F33" i="3" s="1"/>
  <c r="H35" i="3"/>
  <c r="I35" i="3"/>
  <c r="J35" i="3"/>
  <c r="K35" i="3"/>
  <c r="L35" i="3"/>
  <c r="C17" i="3"/>
  <c r="H34" i="3"/>
  <c r="I34" i="3" s="1"/>
  <c r="L34" i="3"/>
  <c r="H33" i="3"/>
  <c r="I33" i="3" s="1"/>
  <c r="H23" i="3"/>
  <c r="D23" i="3"/>
  <c r="F23" i="3" s="1"/>
  <c r="E23" i="3"/>
  <c r="K23" i="3" s="1"/>
  <c r="C8" i="3"/>
  <c r="H19" i="3"/>
  <c r="I19" i="3" s="1"/>
  <c r="D19" i="3"/>
  <c r="E19" i="3" s="1"/>
  <c r="K19" i="3" s="1"/>
  <c r="H16" i="3"/>
  <c r="I16" i="3" s="1"/>
  <c r="D16" i="3"/>
  <c r="E16" i="3" s="1"/>
  <c r="L62" i="4"/>
  <c r="K62" i="4"/>
  <c r="J62" i="4"/>
  <c r="I62" i="4"/>
  <c r="H62" i="4"/>
  <c r="F62" i="4"/>
  <c r="E62" i="4"/>
  <c r="D62" i="4"/>
  <c r="H61" i="4"/>
  <c r="L61" i="4" s="1"/>
  <c r="F61" i="4"/>
  <c r="E61" i="4"/>
  <c r="D61" i="4"/>
  <c r="H60" i="4"/>
  <c r="L60" i="4" s="1"/>
  <c r="F60" i="4"/>
  <c r="E60" i="4"/>
  <c r="D60" i="4"/>
  <c r="I59" i="4"/>
  <c r="H59" i="4"/>
  <c r="L59" i="4" s="1"/>
  <c r="F59" i="4"/>
  <c r="E59" i="4"/>
  <c r="K59" i="4" s="1"/>
  <c r="D59" i="4"/>
  <c r="J59" i="4" s="1"/>
  <c r="K58" i="4"/>
  <c r="J58" i="4"/>
  <c r="I58" i="4"/>
  <c r="H58" i="4"/>
  <c r="L58" i="4" s="1"/>
  <c r="F58" i="4"/>
  <c r="E58" i="4"/>
  <c r="D58" i="4"/>
  <c r="K57" i="4"/>
  <c r="J57" i="4"/>
  <c r="I57" i="4"/>
  <c r="H57" i="4"/>
  <c r="L57" i="4" s="1"/>
  <c r="F57" i="4"/>
  <c r="E57" i="4"/>
  <c r="D57" i="4"/>
  <c r="L56" i="4"/>
  <c r="K56" i="4"/>
  <c r="J56" i="4"/>
  <c r="I56" i="4"/>
  <c r="H56" i="4"/>
  <c r="F56" i="4"/>
  <c r="E56" i="4"/>
  <c r="D56" i="4"/>
  <c r="K55" i="4"/>
  <c r="J55" i="4"/>
  <c r="I55" i="4"/>
  <c r="H55" i="4"/>
  <c r="L55" i="4" s="1"/>
  <c r="F55" i="4"/>
  <c r="E55" i="4"/>
  <c r="D55" i="4"/>
  <c r="L54" i="4"/>
  <c r="K54" i="4"/>
  <c r="J54" i="4"/>
  <c r="I54" i="4"/>
  <c r="H54" i="4"/>
  <c r="F54" i="4"/>
  <c r="E54" i="4"/>
  <c r="D54" i="4"/>
  <c r="L53" i="4"/>
  <c r="K53" i="4"/>
  <c r="J53" i="4"/>
  <c r="I53" i="4"/>
  <c r="H53" i="4"/>
  <c r="F53" i="4"/>
  <c r="E53" i="4"/>
  <c r="D53" i="4"/>
  <c r="K52" i="4"/>
  <c r="J52" i="4"/>
  <c r="I52" i="4"/>
  <c r="H52" i="4"/>
  <c r="F52" i="4"/>
  <c r="L52" i="4" s="1"/>
  <c r="E52" i="4"/>
  <c r="D52" i="4"/>
  <c r="L51" i="4"/>
  <c r="K51" i="4"/>
  <c r="J51" i="4"/>
  <c r="I51" i="4"/>
  <c r="H51" i="4"/>
  <c r="F51" i="4"/>
  <c r="E51" i="4"/>
  <c r="D51" i="4"/>
  <c r="L50" i="4"/>
  <c r="K50" i="4"/>
  <c r="J50" i="4"/>
  <c r="I50" i="4"/>
  <c r="H50" i="4"/>
  <c r="F50" i="4"/>
  <c r="E50" i="4"/>
  <c r="D50" i="4"/>
  <c r="K49" i="4"/>
  <c r="J49" i="4"/>
  <c r="I49" i="4"/>
  <c r="H49" i="4"/>
  <c r="F49" i="4"/>
  <c r="L49" i="4" s="1"/>
  <c r="E49" i="4"/>
  <c r="D49" i="4"/>
  <c r="I32" i="4"/>
  <c r="L31" i="4"/>
  <c r="K31" i="4"/>
  <c r="J31" i="4"/>
  <c r="I31" i="4"/>
  <c r="H31" i="4"/>
  <c r="F31" i="4"/>
  <c r="E31" i="4"/>
  <c r="D31" i="4"/>
  <c r="L30" i="4"/>
  <c r="K30" i="4"/>
  <c r="J30" i="4"/>
  <c r="I30" i="4"/>
  <c r="H30" i="4"/>
  <c r="F30" i="4"/>
  <c r="E30" i="4"/>
  <c r="D30" i="4"/>
  <c r="L29" i="4"/>
  <c r="K29" i="4"/>
  <c r="J29" i="4"/>
  <c r="I29" i="4"/>
  <c r="H29" i="4"/>
  <c r="F29" i="4"/>
  <c r="E29" i="4"/>
  <c r="D29" i="4"/>
  <c r="L28" i="4"/>
  <c r="K28" i="4"/>
  <c r="J28" i="4"/>
  <c r="I28" i="4"/>
  <c r="H28" i="4"/>
  <c r="F28" i="4"/>
  <c r="E28" i="4"/>
  <c r="D28" i="4"/>
  <c r="L27" i="4"/>
  <c r="K27" i="4"/>
  <c r="J27" i="4"/>
  <c r="I27" i="4"/>
  <c r="H27" i="4"/>
  <c r="F27" i="4"/>
  <c r="E27" i="4"/>
  <c r="D27" i="4"/>
  <c r="L26" i="4"/>
  <c r="K26" i="4"/>
  <c r="J26" i="4"/>
  <c r="I26" i="4"/>
  <c r="H26" i="4"/>
  <c r="F26" i="4"/>
  <c r="E26" i="4"/>
  <c r="D26" i="4"/>
  <c r="L25" i="4"/>
  <c r="K25" i="4"/>
  <c r="J25" i="4"/>
  <c r="I25" i="4"/>
  <c r="H25" i="4"/>
  <c r="F25" i="4"/>
  <c r="E25" i="4"/>
  <c r="D25" i="4"/>
  <c r="L24" i="4"/>
  <c r="K24" i="4"/>
  <c r="J24" i="4"/>
  <c r="I24" i="4"/>
  <c r="H24" i="4"/>
  <c r="F24" i="4"/>
  <c r="E24" i="4"/>
  <c r="D24" i="4"/>
  <c r="L23" i="4"/>
  <c r="K23" i="4"/>
  <c r="J23" i="4"/>
  <c r="I23" i="4"/>
  <c r="H23" i="4"/>
  <c r="F23" i="4"/>
  <c r="E23" i="4"/>
  <c r="D23" i="4"/>
  <c r="L22" i="4"/>
  <c r="K22" i="4"/>
  <c r="J22" i="4"/>
  <c r="I22" i="4"/>
  <c r="H22" i="4"/>
  <c r="F22" i="4"/>
  <c r="D22" i="4"/>
  <c r="E22" i="4" s="1"/>
  <c r="L21" i="4"/>
  <c r="K21" i="4"/>
  <c r="J21" i="4"/>
  <c r="I21" i="4"/>
  <c r="H21" i="4"/>
  <c r="F21" i="4"/>
  <c r="E21" i="4"/>
  <c r="D21" i="4"/>
  <c r="L20" i="4"/>
  <c r="K20" i="4"/>
  <c r="J20" i="4"/>
  <c r="I20" i="4"/>
  <c r="H20" i="4"/>
  <c r="F20" i="4"/>
  <c r="E20" i="4"/>
  <c r="D20" i="4"/>
  <c r="L19" i="4"/>
  <c r="K19" i="4"/>
  <c r="J19" i="4"/>
  <c r="I19" i="4"/>
  <c r="H19" i="4"/>
  <c r="F19" i="4"/>
  <c r="E19" i="4"/>
  <c r="D19" i="4"/>
  <c r="L18" i="4"/>
  <c r="K18" i="4"/>
  <c r="J18" i="4"/>
  <c r="I18" i="4"/>
  <c r="H18" i="4"/>
  <c r="F18" i="4"/>
  <c r="E18" i="4"/>
  <c r="D18" i="4"/>
  <c r="C17" i="4"/>
  <c r="L16" i="4"/>
  <c r="K16" i="4"/>
  <c r="J16" i="4"/>
  <c r="I16" i="4"/>
  <c r="H16" i="4"/>
  <c r="F16" i="4"/>
  <c r="E16" i="4"/>
  <c r="D16" i="4"/>
  <c r="L15" i="4"/>
  <c r="K15" i="4"/>
  <c r="J15" i="4"/>
  <c r="I15" i="4"/>
  <c r="H15" i="4"/>
  <c r="F15" i="4"/>
  <c r="D15" i="4"/>
  <c r="E15" i="4" s="1"/>
  <c r="L14" i="4"/>
  <c r="K14" i="4"/>
  <c r="J14" i="4"/>
  <c r="I14" i="4"/>
  <c r="H14" i="4"/>
  <c r="D14" i="4"/>
  <c r="F14" i="4" s="1"/>
  <c r="L13" i="4"/>
  <c r="K13" i="4"/>
  <c r="J13" i="4"/>
  <c r="I13" i="4"/>
  <c r="H13" i="4"/>
  <c r="F13" i="4"/>
  <c r="E13" i="4"/>
  <c r="D13" i="4"/>
  <c r="L12" i="4"/>
  <c r="K12" i="4"/>
  <c r="J12" i="4"/>
  <c r="I12" i="4"/>
  <c r="H12" i="4"/>
  <c r="F12" i="4"/>
  <c r="E12" i="4"/>
  <c r="D12" i="4"/>
  <c r="L11" i="4"/>
  <c r="K11" i="4"/>
  <c r="J11" i="4"/>
  <c r="I11" i="4"/>
  <c r="H11" i="4"/>
  <c r="D11" i="4"/>
  <c r="F11" i="4" s="1"/>
  <c r="L10" i="4"/>
  <c r="K10" i="4"/>
  <c r="J10" i="4"/>
  <c r="I10" i="4"/>
  <c r="H10" i="4"/>
  <c r="F10" i="4"/>
  <c r="E10" i="4"/>
  <c r="D10" i="4"/>
  <c r="C9" i="4"/>
  <c r="C32" i="4" s="1"/>
  <c r="L8" i="4"/>
  <c r="K8" i="4"/>
  <c r="J8" i="4"/>
  <c r="I8" i="4"/>
  <c r="H8" i="4"/>
  <c r="F8" i="4"/>
  <c r="D8" i="4"/>
  <c r="E8" i="4" s="1"/>
  <c r="L7" i="4"/>
  <c r="K7" i="4"/>
  <c r="J7" i="4"/>
  <c r="I7" i="4"/>
  <c r="H7" i="4"/>
  <c r="F7" i="4"/>
  <c r="E7" i="4"/>
  <c r="D7" i="4"/>
  <c r="L6" i="4"/>
  <c r="K6" i="4"/>
  <c r="J6" i="4"/>
  <c r="I6" i="4"/>
  <c r="H6" i="4"/>
  <c r="D6" i="4"/>
  <c r="F6" i="4" s="1"/>
  <c r="L5" i="4"/>
  <c r="K5" i="4"/>
  <c r="J5" i="4"/>
  <c r="I5" i="4"/>
  <c r="H5" i="4"/>
  <c r="F5" i="4"/>
  <c r="E5" i="4"/>
  <c r="D5" i="4"/>
  <c r="L4" i="4"/>
  <c r="K4" i="4"/>
  <c r="J4" i="4"/>
  <c r="I4" i="4"/>
  <c r="H4" i="4"/>
  <c r="F4" i="4"/>
  <c r="E4" i="4"/>
  <c r="D4" i="4"/>
  <c r="L3" i="4"/>
  <c r="K3" i="4"/>
  <c r="J3" i="4"/>
  <c r="I3" i="4"/>
  <c r="H3" i="4"/>
  <c r="D3" i="4"/>
  <c r="F3" i="4" s="1"/>
  <c r="I2" i="4"/>
  <c r="H2" i="4"/>
  <c r="L2" i="4" s="1"/>
  <c r="F2" i="4"/>
  <c r="E2" i="4"/>
  <c r="K2" i="4" s="1"/>
  <c r="D2" i="4"/>
  <c r="H3" i="3"/>
  <c r="I3" i="3" s="1"/>
  <c r="H4" i="3"/>
  <c r="I4" i="3" s="1"/>
  <c r="H5" i="3"/>
  <c r="I5" i="3" s="1"/>
  <c r="H6" i="3"/>
  <c r="I6" i="3" s="1"/>
  <c r="H7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8" i="3"/>
  <c r="H20" i="3"/>
  <c r="H21" i="3"/>
  <c r="H22" i="3"/>
  <c r="I22" i="3" s="1"/>
  <c r="H24" i="3"/>
  <c r="I24" i="3" s="1"/>
  <c r="H25" i="3"/>
  <c r="I25" i="3" s="1"/>
  <c r="H26" i="3"/>
  <c r="I26" i="3" s="1"/>
  <c r="H27" i="3"/>
  <c r="H28" i="3"/>
  <c r="H29" i="3"/>
  <c r="H30" i="3"/>
  <c r="H31" i="3"/>
  <c r="I31" i="3" s="1"/>
  <c r="H32" i="3"/>
  <c r="H2" i="3"/>
  <c r="D3" i="3"/>
  <c r="E3" i="3" s="1"/>
  <c r="D4" i="3"/>
  <c r="F4" i="3" s="1"/>
  <c r="D5" i="3"/>
  <c r="E5" i="3" s="1"/>
  <c r="D6" i="3"/>
  <c r="F6" i="3" s="1"/>
  <c r="D7" i="3"/>
  <c r="F7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E14" i="3" s="1"/>
  <c r="D15" i="3"/>
  <c r="E15" i="3" s="1"/>
  <c r="D18" i="3"/>
  <c r="F18" i="3" s="1"/>
  <c r="D20" i="3"/>
  <c r="E20" i="3" s="1"/>
  <c r="D21" i="3"/>
  <c r="F21" i="3" s="1"/>
  <c r="D22" i="3"/>
  <c r="E22" i="3" s="1"/>
  <c r="D24" i="3"/>
  <c r="F24" i="3" s="1"/>
  <c r="D25" i="3"/>
  <c r="F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2" i="3"/>
  <c r="E2" i="3" s="1"/>
  <c r="C16" i="2"/>
  <c r="D16" i="2"/>
  <c r="E16" i="2"/>
  <c r="G16" i="2"/>
  <c r="H16" i="2"/>
  <c r="I16" i="2"/>
  <c r="J16" i="2"/>
  <c r="K16" i="2"/>
  <c r="I3" i="2"/>
  <c r="J3" i="2"/>
  <c r="K3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37" i="2"/>
  <c r="G37" i="2"/>
  <c r="C37" i="2"/>
  <c r="I37" i="2" s="1"/>
  <c r="H36" i="2"/>
  <c r="G36" i="2"/>
  <c r="C36" i="2"/>
  <c r="I36" i="2" s="1"/>
  <c r="I35" i="2"/>
  <c r="H35" i="2"/>
  <c r="G35" i="2"/>
  <c r="C35" i="2"/>
  <c r="E35" i="2" s="1"/>
  <c r="K35" i="2" s="1"/>
  <c r="H34" i="2"/>
  <c r="G34" i="2"/>
  <c r="C34" i="2"/>
  <c r="D34" i="2" s="1"/>
  <c r="J34" i="2" s="1"/>
  <c r="H33" i="2"/>
  <c r="G33" i="2"/>
  <c r="C33" i="2"/>
  <c r="E33" i="2" s="1"/>
  <c r="K33" i="2" s="1"/>
  <c r="I32" i="2"/>
  <c r="H32" i="2"/>
  <c r="G32" i="2"/>
  <c r="C32" i="2"/>
  <c r="E32" i="2" s="1"/>
  <c r="K32" i="2" s="1"/>
  <c r="H31" i="2"/>
  <c r="G31" i="2"/>
  <c r="C31" i="2"/>
  <c r="D31" i="2" s="1"/>
  <c r="J31" i="2" s="1"/>
  <c r="H30" i="2"/>
  <c r="G30" i="2"/>
  <c r="C30" i="2"/>
  <c r="E30" i="2" s="1"/>
  <c r="K30" i="2" s="1"/>
  <c r="I29" i="2"/>
  <c r="H29" i="2"/>
  <c r="G29" i="2"/>
  <c r="C29" i="2"/>
  <c r="E29" i="2" s="1"/>
  <c r="K29" i="2" s="1"/>
  <c r="H28" i="2"/>
  <c r="G28" i="2"/>
  <c r="C28" i="2"/>
  <c r="D28" i="2" s="1"/>
  <c r="J28" i="2" s="1"/>
  <c r="H27" i="2"/>
  <c r="G27" i="2"/>
  <c r="C27" i="2"/>
  <c r="D27" i="2" s="1"/>
  <c r="J27" i="2" s="1"/>
  <c r="I26" i="2"/>
  <c r="H26" i="2"/>
  <c r="G26" i="2"/>
  <c r="C26" i="2"/>
  <c r="E26" i="2" s="1"/>
  <c r="K26" i="2" s="1"/>
  <c r="H25" i="2"/>
  <c r="G25" i="2"/>
  <c r="C25" i="2"/>
  <c r="E25" i="2" s="1"/>
  <c r="K25" i="2" s="1"/>
  <c r="H24" i="2"/>
  <c r="H39" i="2" s="1"/>
  <c r="G24" i="2"/>
  <c r="C24" i="2"/>
  <c r="D24" i="2" s="1"/>
  <c r="J24" i="2" s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K2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E2" i="2" s="1"/>
  <c r="H17" i="1"/>
  <c r="I17" i="1"/>
  <c r="K17" i="1"/>
  <c r="J6" i="1"/>
  <c r="J17" i="1" s="1"/>
  <c r="J7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C10" i="1"/>
  <c r="C15" i="1"/>
  <c r="C14" i="1"/>
  <c r="C13" i="1"/>
  <c r="C12" i="1"/>
  <c r="C11" i="1"/>
  <c r="C9" i="1"/>
  <c r="C8" i="1"/>
  <c r="C7" i="1"/>
  <c r="C6" i="1"/>
  <c r="C5" i="1"/>
  <c r="C4" i="1"/>
  <c r="C3" i="1"/>
  <c r="C2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3" i="1"/>
  <c r="G3" i="1" s="1"/>
  <c r="H3" i="1" s="1"/>
  <c r="I3" i="1" s="1"/>
  <c r="J3" i="1" s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E33" i="3" l="1"/>
  <c r="L33" i="3"/>
  <c r="C36" i="3"/>
  <c r="K33" i="3"/>
  <c r="K34" i="3"/>
  <c r="J34" i="3"/>
  <c r="J23" i="3"/>
  <c r="L23" i="3"/>
  <c r="J33" i="3"/>
  <c r="I23" i="3"/>
  <c r="F16" i="3"/>
  <c r="L16" i="3" s="1"/>
  <c r="J19" i="3"/>
  <c r="F19" i="3"/>
  <c r="L19" i="3" s="1"/>
  <c r="K16" i="3"/>
  <c r="J16" i="3"/>
  <c r="L13" i="3"/>
  <c r="K22" i="3"/>
  <c r="K14" i="3"/>
  <c r="L7" i="3"/>
  <c r="J3" i="3"/>
  <c r="K3" i="3"/>
  <c r="L11" i="3"/>
  <c r="K32" i="3"/>
  <c r="I7" i="3"/>
  <c r="J27" i="3"/>
  <c r="K26" i="3"/>
  <c r="J4" i="3"/>
  <c r="J26" i="3"/>
  <c r="J11" i="3"/>
  <c r="J28" i="3"/>
  <c r="L25" i="3"/>
  <c r="J25" i="3"/>
  <c r="L24" i="3"/>
  <c r="J21" i="3"/>
  <c r="J24" i="3"/>
  <c r="J18" i="3"/>
  <c r="J22" i="3"/>
  <c r="K29" i="3"/>
  <c r="L10" i="3"/>
  <c r="J15" i="3"/>
  <c r="L21" i="3"/>
  <c r="F3" i="3"/>
  <c r="L3" i="3" s="1"/>
  <c r="L9" i="3"/>
  <c r="J13" i="3"/>
  <c r="L12" i="3"/>
  <c r="J12" i="3"/>
  <c r="K30" i="3"/>
  <c r="J10" i="3"/>
  <c r="J31" i="3"/>
  <c r="J9" i="3"/>
  <c r="J32" i="3"/>
  <c r="K31" i="3"/>
  <c r="J30" i="3"/>
  <c r="E4" i="3"/>
  <c r="K4" i="3" s="1"/>
  <c r="I21" i="3"/>
  <c r="I20" i="3"/>
  <c r="F30" i="3"/>
  <c r="L30" i="3" s="1"/>
  <c r="I18" i="3"/>
  <c r="L18" i="3"/>
  <c r="I30" i="3"/>
  <c r="K28" i="3"/>
  <c r="F29" i="3"/>
  <c r="L29" i="3" s="1"/>
  <c r="I15" i="3"/>
  <c r="I32" i="3"/>
  <c r="J29" i="3"/>
  <c r="K20" i="3"/>
  <c r="F28" i="3"/>
  <c r="L28" i="3" s="1"/>
  <c r="J7" i="3"/>
  <c r="F31" i="3"/>
  <c r="L31" i="3" s="1"/>
  <c r="J20" i="3"/>
  <c r="L4" i="3"/>
  <c r="J14" i="3"/>
  <c r="I29" i="3"/>
  <c r="I28" i="3"/>
  <c r="F5" i="3"/>
  <c r="L5" i="3" s="1"/>
  <c r="K27" i="3"/>
  <c r="K15" i="3"/>
  <c r="I27" i="3"/>
  <c r="F32" i="3"/>
  <c r="L32" i="3" s="1"/>
  <c r="L6" i="3"/>
  <c r="J6" i="3"/>
  <c r="K5" i="3"/>
  <c r="J5" i="3"/>
  <c r="J2" i="3"/>
  <c r="F26" i="3"/>
  <c r="L26" i="3" s="1"/>
  <c r="E21" i="3"/>
  <c r="K21" i="3" s="1"/>
  <c r="E18" i="3"/>
  <c r="K18" i="3" s="1"/>
  <c r="F22" i="3"/>
  <c r="L22" i="3" s="1"/>
  <c r="F20" i="3"/>
  <c r="L20" i="3" s="1"/>
  <c r="E12" i="3"/>
  <c r="K12" i="3" s="1"/>
  <c r="F14" i="3"/>
  <c r="L14" i="3" s="1"/>
  <c r="E10" i="3"/>
  <c r="K10" i="3" s="1"/>
  <c r="E9" i="3"/>
  <c r="K9" i="3" s="1"/>
  <c r="E6" i="3"/>
  <c r="K6" i="3" s="1"/>
  <c r="E25" i="3"/>
  <c r="K25" i="3" s="1"/>
  <c r="F27" i="3"/>
  <c r="L27" i="3" s="1"/>
  <c r="E13" i="3"/>
  <c r="K13" i="3" s="1"/>
  <c r="E11" i="3"/>
  <c r="K11" i="3" s="1"/>
  <c r="E7" i="3"/>
  <c r="K7" i="3" s="1"/>
  <c r="E24" i="3"/>
  <c r="K24" i="3" s="1"/>
  <c r="I2" i="3"/>
  <c r="F15" i="3"/>
  <c r="L15" i="3" s="1"/>
  <c r="K2" i="3"/>
  <c r="K32" i="4"/>
  <c r="K63" i="4" s="1"/>
  <c r="L32" i="4"/>
  <c r="L63" i="4" s="1"/>
  <c r="I60" i="4"/>
  <c r="I63" i="4" s="1"/>
  <c r="J60" i="4"/>
  <c r="K60" i="4"/>
  <c r="E14" i="4"/>
  <c r="I61" i="4"/>
  <c r="J61" i="4"/>
  <c r="K61" i="4"/>
  <c r="J2" i="4"/>
  <c r="E11" i="4"/>
  <c r="E3" i="4"/>
  <c r="E6" i="4"/>
  <c r="F2" i="3"/>
  <c r="L2" i="3" s="1"/>
  <c r="K4" i="2"/>
  <c r="J4" i="2"/>
  <c r="H2" i="2"/>
  <c r="I2" i="2"/>
  <c r="J2" i="2"/>
  <c r="I33" i="2"/>
  <c r="E36" i="2"/>
  <c r="K36" i="2" s="1"/>
  <c r="I30" i="2"/>
  <c r="D37" i="2"/>
  <c r="J37" i="2" s="1"/>
  <c r="D36" i="2"/>
  <c r="J36" i="2" s="1"/>
  <c r="I27" i="2"/>
  <c r="E31" i="2"/>
  <c r="K31" i="2" s="1"/>
  <c r="E34" i="2"/>
  <c r="K34" i="2" s="1"/>
  <c r="E37" i="2"/>
  <c r="K37" i="2" s="1"/>
  <c r="E24" i="2"/>
  <c r="K24" i="2" s="1"/>
  <c r="D33" i="2"/>
  <c r="J33" i="2" s="1"/>
  <c r="E28" i="2"/>
  <c r="K28" i="2" s="1"/>
  <c r="I25" i="2"/>
  <c r="I28" i="2"/>
  <c r="I31" i="2"/>
  <c r="I34" i="2"/>
  <c r="D30" i="2"/>
  <c r="J30" i="2" s="1"/>
  <c r="D25" i="2"/>
  <c r="J25" i="2" s="1"/>
  <c r="J39" i="2" s="1"/>
  <c r="I24" i="2"/>
  <c r="I39" i="2" s="1"/>
  <c r="D26" i="2"/>
  <c r="J26" i="2" s="1"/>
  <c r="D29" i="2"/>
  <c r="J29" i="2" s="1"/>
  <c r="D32" i="2"/>
  <c r="J32" i="2" s="1"/>
  <c r="D35" i="2"/>
  <c r="J35" i="2" s="1"/>
  <c r="E27" i="2"/>
  <c r="K27" i="2" s="1"/>
  <c r="D12" i="2"/>
  <c r="D2" i="2"/>
  <c r="E8" i="2"/>
  <c r="E6" i="2"/>
  <c r="D15" i="2"/>
  <c r="D14" i="2"/>
  <c r="E7" i="2"/>
  <c r="E5" i="2"/>
  <c r="D13" i="2"/>
  <c r="I17" i="2"/>
  <c r="H17" i="2"/>
  <c r="D10" i="2"/>
  <c r="D9" i="2"/>
  <c r="E4" i="2"/>
  <c r="E3" i="2"/>
  <c r="D11" i="2"/>
  <c r="G2" i="1"/>
  <c r="H2" i="1" s="1"/>
  <c r="K2" i="1"/>
  <c r="K10" i="1"/>
  <c r="L10" i="1" s="1"/>
  <c r="K8" i="1"/>
  <c r="K9" i="1"/>
  <c r="K11" i="1"/>
  <c r="L11" i="1" s="1"/>
  <c r="K15" i="1"/>
  <c r="L15" i="1" s="1"/>
  <c r="K14" i="1"/>
  <c r="L14" i="1" s="1"/>
  <c r="K13" i="1"/>
  <c r="L13" i="1" s="1"/>
  <c r="K3" i="1"/>
  <c r="K4" i="1"/>
  <c r="K5" i="1"/>
  <c r="K7" i="1"/>
  <c r="L7" i="1" s="1"/>
  <c r="K12" i="1"/>
  <c r="L12" i="1" s="1"/>
  <c r="G39" i="1"/>
  <c r="F39" i="1"/>
  <c r="L5" i="1"/>
  <c r="L4" i="1"/>
  <c r="L3" i="1"/>
  <c r="L9" i="1"/>
  <c r="K6" i="1"/>
  <c r="L6" i="1" s="1"/>
  <c r="L17" i="1" s="1"/>
  <c r="L8" i="1"/>
  <c r="G17" i="1"/>
  <c r="I36" i="3" l="1"/>
  <c r="J36" i="3"/>
  <c r="L36" i="3"/>
  <c r="K36" i="3"/>
  <c r="J63" i="4"/>
  <c r="J32" i="4"/>
  <c r="K39" i="2"/>
  <c r="K17" i="2"/>
  <c r="J17" i="2"/>
  <c r="L2" i="1"/>
  <c r="I2" i="1"/>
  <c r="J2" i="1" s="1"/>
</calcChain>
</file>

<file path=xl/sharedStrings.xml><?xml version="1.0" encoding="utf-8"?>
<sst xmlns="http://schemas.openxmlformats.org/spreadsheetml/2006/main" count="329" uniqueCount="136">
  <si>
    <t>Name</t>
  </si>
  <si>
    <t>#</t>
  </si>
  <si>
    <t>Price per unit</t>
  </si>
  <si>
    <t>Total Price</t>
  </si>
  <si>
    <t>Total price for one PCB</t>
  </si>
  <si>
    <t>Field</t>
  </si>
  <si>
    <t>Number</t>
  </si>
  <si>
    <t>Capacitors</t>
  </si>
  <si>
    <t>Diode</t>
  </si>
  <si>
    <t>MCU</t>
  </si>
  <si>
    <t>LED Driver</t>
  </si>
  <si>
    <t>Resistors</t>
  </si>
  <si>
    <t>FerriteBead</t>
  </si>
  <si>
    <t>RGB Leds</t>
  </si>
  <si>
    <t>Switches</t>
  </si>
  <si>
    <t>Push Buttons</t>
  </si>
  <si>
    <t>Electrical Switch</t>
  </si>
  <si>
    <t>ESD Protection</t>
  </si>
  <si>
    <t>Level Converter</t>
  </si>
  <si>
    <t>USB Receptical</t>
  </si>
  <si>
    <t>Crystal Oscillator</t>
  </si>
  <si>
    <t>Price per double unit</t>
  </si>
  <si>
    <t>Filtered Price</t>
  </si>
  <si>
    <t>Include</t>
  </si>
  <si>
    <t>Price per unit ($)</t>
  </si>
  <si>
    <t>Bulk Order</t>
  </si>
  <si>
    <t>Total Price Bulk Order ($)</t>
  </si>
  <si>
    <t>Total Price Bulk Order (R)</t>
  </si>
  <si>
    <t>Price per unit (R)</t>
  </si>
  <si>
    <t>Total</t>
  </si>
  <si>
    <t>Total Number Needed</t>
  </si>
  <si>
    <t>N/A</t>
  </si>
  <si>
    <t># per single board</t>
  </si>
  <si>
    <t>NOT ON JLCPCB</t>
  </si>
  <si>
    <t>Notes</t>
  </si>
  <si>
    <t>Number of Units</t>
  </si>
  <si>
    <t>Number of PCBS</t>
  </si>
  <si>
    <t>Total price for x units</t>
  </si>
  <si>
    <t>&lt;- Filtered</t>
  </si>
  <si>
    <t xml:space="preserve">Price for the </t>
  </si>
  <si>
    <t># per unit</t>
  </si>
  <si>
    <t>x units</t>
  </si>
  <si>
    <t>x</t>
  </si>
  <si>
    <t>Fields</t>
  </si>
  <si>
    <t>5 units</t>
  </si>
  <si>
    <t>Price per component ($)</t>
  </si>
  <si>
    <t>Price per component (R)</t>
  </si>
  <si>
    <t>Price per board</t>
  </si>
  <si>
    <t>Price per x units</t>
  </si>
  <si>
    <t>Price per 5 units</t>
  </si>
  <si>
    <t>Connectors</t>
  </si>
  <si>
    <t>Just assumed the same prices for all caps, diodes, resistors</t>
  </si>
  <si>
    <t>Not on JLC PCB</t>
  </si>
  <si>
    <t>X</t>
  </si>
  <si>
    <t>Value</t>
  </si>
  <si>
    <t>10u</t>
  </si>
  <si>
    <t>1u</t>
  </si>
  <si>
    <t>22u</t>
  </si>
  <si>
    <t>0,1u</t>
  </si>
  <si>
    <t>100n</t>
  </si>
  <si>
    <t>10n</t>
  </si>
  <si>
    <t>10p</t>
  </si>
  <si>
    <t>500mA</t>
  </si>
  <si>
    <t>Fuse</t>
  </si>
  <si>
    <t>5,1k</t>
  </si>
  <si>
    <t>100k</t>
  </si>
  <si>
    <t>10k</t>
  </si>
  <si>
    <t>2k</t>
  </si>
  <si>
    <t>1k5</t>
  </si>
  <si>
    <t>RGB Drivers</t>
  </si>
  <si>
    <t>Conn</t>
  </si>
  <si>
    <t>01x04</t>
  </si>
  <si>
    <t>02x05</t>
  </si>
  <si>
    <t>Gateron Switches</t>
  </si>
  <si>
    <t>Push Button</t>
  </si>
  <si>
    <t>Switch</t>
  </si>
  <si>
    <t>STM32</t>
  </si>
  <si>
    <t>USB Connector</t>
  </si>
  <si>
    <t>ESD Converter</t>
  </si>
  <si>
    <t>Link</t>
  </si>
  <si>
    <t>https://jlcpcb.com/partdetail/2065-CL21A106KOQNNNE/C1713</t>
  </si>
  <si>
    <t>Package</t>
  </si>
  <si>
    <t>0805</t>
  </si>
  <si>
    <t>0402</t>
  </si>
  <si>
    <t>0603</t>
  </si>
  <si>
    <t>https://jlcpcb.com/partdetail/1944-CL10A105KO8NNNC/C1592</t>
  </si>
  <si>
    <t>https://jlcpcb.com/partdetail/23794-0603WAF5111T5E/C23067</t>
  </si>
  <si>
    <t>https://jlcpcb.com/partdetail/Yageo-RC0603FR07100KL/C14675</t>
  </si>
  <si>
    <t>100mW</t>
  </si>
  <si>
    <t>https://jlcpcb.com/partdetail/16079-0603WAJ0103T5E/C15401</t>
  </si>
  <si>
    <t>https://jlcpcb.com/partdetail/23677-0603WAF200JT5E/C22950</t>
  </si>
  <si>
    <t>https://jlcpcb.com/partdetail/23570-0603WAF1501T5E/C22843</t>
  </si>
  <si>
    <t>https://jlcpcb.com/partdetail/2456-1N4148W/C2099</t>
  </si>
  <si>
    <t>https://jlcpcb.com/partdetail/3305932-IS31FL3729_QFLS4TR/C2940549</t>
  </si>
  <si>
    <t>https://jlcpcb.com/partdetail/Hongqiguang-T36K3BGR05D000121U1930/C5184580</t>
  </si>
  <si>
    <t>https://jlcpcb.com/partdetail/gswitch-GT_USB7010ASV/C2988369</t>
  </si>
  <si>
    <t>https://jlcpcb.com/partdetail/31512546-USBLC6_2P6_UMW/C29780639</t>
  </si>
  <si>
    <t>https://jlcpcb.com/partdetail/Advanced_MonolithicSystems-AMS1117_33/C6186</t>
  </si>
  <si>
    <t>https://jlcpcb.com/partdetail/Yxc_CrystalOscillators-X322516MOB4SI/C12668</t>
  </si>
  <si>
    <t>Maybe change to 4.7k for I2C</t>
  </si>
  <si>
    <t>1206</t>
  </si>
  <si>
    <t>https://jlcpcb.com/partdetail/2211-1206X226K100NT/C1859</t>
  </si>
  <si>
    <t>https://jlcpcb.com/partdetail/1897-0402CG100J500NT/C1545</t>
  </si>
  <si>
    <t>SOD-123</t>
  </si>
  <si>
    <t>4k7</t>
  </si>
  <si>
    <t>https://jlcpcb.com/partdetail/23889-0603WAF4701T5E/C23162</t>
  </si>
  <si>
    <t>0</t>
  </si>
  <si>
    <t>https://jlcpcb.com/partdetail/18165-0805W8F0000T5E/C17477</t>
  </si>
  <si>
    <t>https://jlcpcb.com/partdetail/Stmicroelectronics-STM32G431CBT6/C529355</t>
  </si>
  <si>
    <t>PWR LED</t>
  </si>
  <si>
    <t>https://jlcpcb.com/partdetail/85429-NCD0805G1/C84260</t>
  </si>
  <si>
    <t>https://jlcpcb.com/partdetail/Shenzhen_JdtFuse-ASMD1206025/C135336</t>
  </si>
  <si>
    <t>Mounting Hole</t>
  </si>
  <si>
    <t>01x01</t>
  </si>
  <si>
    <t>Switch Socket</t>
  </si>
  <si>
    <t>IS31FL3729</t>
  </si>
  <si>
    <t>T36K3BGR</t>
  </si>
  <si>
    <t>USBLC6-2P6</t>
  </si>
  <si>
    <t>DIP Switch</t>
  </si>
  <si>
    <t>2 pin</t>
  </si>
  <si>
    <t>QFN-32-EP(4x4)</t>
  </si>
  <si>
    <t>Just solder pad</t>
  </si>
  <si>
    <t>https://jlcpcb.com/partdetail/41719-DSHP02TSGET/C40735</t>
  </si>
  <si>
    <t>https://jlcpcb.com/partdetail/OmronElectronics-B3U1000P/C231329</t>
  </si>
  <si>
    <t>SMD,2.5x3mm</t>
  </si>
  <si>
    <t>https://jlcpcb.com/partdetail/XFCN-PM254V_11_04H85/C541851</t>
  </si>
  <si>
    <t>https://jlcpcb.com/partdetail/Megastar-ZX_PM1_27_25PU/C7499360</t>
  </si>
  <si>
    <t>SMALLER:</t>
  </si>
  <si>
    <t>NEED TO DO CONNECTORS</t>
  </si>
  <si>
    <t>https://jlcpcb.com/partdetail/1877-CL05B104KO5NNNC/C1525</t>
  </si>
  <si>
    <t>https://jlcpcb.com/partdetail/1876-0402B103K500NT/C1524</t>
  </si>
  <si>
    <t>PCB</t>
  </si>
  <si>
    <t>2 LAYER</t>
  </si>
  <si>
    <t>APPROX R400</t>
  </si>
  <si>
    <t>4 LAYER</t>
  </si>
  <si>
    <t>APPROX R900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</si>
</sst>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lcpcb.com/partdetail/gswitch-GT_USB7010ASV/C29883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2BD-A561-48B7-84E7-C5A2F2B9B050}">
  <dimension ref="A1:P39"/>
  <sheetViews>
    <sheetView workbookViewId="0">
      <selection activeCell="E1" sqref="E1:E1048576"/>
    </sheetView>
  </sheetViews>
  <sheetFormatPr defaultRowHeight="15" x14ac:dyDescent="0.25"/>
  <cols>
    <col min="1" max="1" width="17.42578125" customWidth="1"/>
    <col min="2" max="2" width="19.5703125" customWidth="1"/>
    <col min="3" max="3" width="22.7109375" customWidth="1"/>
    <col min="4" max="4" width="12.28515625" customWidth="1"/>
    <col min="5" max="5" width="24.28515625" customWidth="1"/>
    <col min="6" max="6" width="24.85546875" customWidth="1"/>
    <col min="7" max="7" width="16.7109375" customWidth="1"/>
    <col min="8" max="8" width="21.28515625" customWidth="1"/>
    <col min="9" max="9" width="25.5703125" customWidth="1"/>
    <col min="10" max="10" width="14.42578125" customWidth="1"/>
    <col min="11" max="11" width="13" customWidth="1"/>
    <col min="12" max="12" width="13.28515625" customWidth="1"/>
    <col min="13" max="13" width="22.7109375" customWidth="1"/>
  </cols>
  <sheetData>
    <row r="1" spans="1:16" x14ac:dyDescent="0.25">
      <c r="A1" t="s">
        <v>0</v>
      </c>
      <c r="B1" t="s">
        <v>1</v>
      </c>
      <c r="C1" t="s">
        <v>30</v>
      </c>
      <c r="D1" t="s">
        <v>31</v>
      </c>
      <c r="E1" t="s">
        <v>24</v>
      </c>
      <c r="F1" t="s">
        <v>28</v>
      </c>
      <c r="G1" t="s">
        <v>4</v>
      </c>
      <c r="H1" t="s">
        <v>21</v>
      </c>
      <c r="I1" t="s">
        <v>37</v>
      </c>
      <c r="J1" t="s">
        <v>38</v>
      </c>
      <c r="K1" t="s">
        <v>3</v>
      </c>
      <c r="L1" t="s">
        <v>22</v>
      </c>
      <c r="M1" t="s">
        <v>23</v>
      </c>
      <c r="N1" t="s">
        <v>5</v>
      </c>
      <c r="O1" t="s">
        <v>6</v>
      </c>
      <c r="P1" t="s">
        <v>34</v>
      </c>
    </row>
    <row r="2" spans="1:16" x14ac:dyDescent="0.25">
      <c r="A2" t="s">
        <v>7</v>
      </c>
      <c r="B2" s="3">
        <v>16</v>
      </c>
      <c r="C2">
        <f>B2*2*5</f>
        <v>160</v>
      </c>
      <c r="F2" s="2">
        <f t="shared" ref="F2:F15" si="0" xml:space="preserve"> E2 * 17.82</f>
        <v>0</v>
      </c>
      <c r="G2" s="4">
        <f t="shared" ref="G2:G15" si="1">F2*B2</f>
        <v>0</v>
      </c>
      <c r="H2" s="4">
        <f>G2*2</f>
        <v>0</v>
      </c>
      <c r="I2" s="4">
        <f t="shared" ref="I2:I15" si="2">H2*$O$3</f>
        <v>0</v>
      </c>
      <c r="J2" s="4">
        <f>IF(M2, I2, 0)</f>
        <v>0</v>
      </c>
      <c r="K2" s="4">
        <f t="shared" ref="K2:K15" si="3">C2*F2</f>
        <v>0</v>
      </c>
      <c r="L2" s="4">
        <f t="shared" ref="L2:L15" si="4">IF(M2, K2, 0)</f>
        <v>0</v>
      </c>
      <c r="M2" s="1" t="b">
        <v>1</v>
      </c>
      <c r="N2" t="s">
        <v>36</v>
      </c>
      <c r="O2">
        <v>5</v>
      </c>
    </row>
    <row r="3" spans="1:16" x14ac:dyDescent="0.25">
      <c r="A3" t="s">
        <v>8</v>
      </c>
      <c r="B3" s="3">
        <v>38</v>
      </c>
      <c r="C3">
        <f t="shared" ref="C3:C15" si="5">B3*2*5</f>
        <v>380</v>
      </c>
      <c r="F3" s="2">
        <f t="shared" si="0"/>
        <v>0</v>
      </c>
      <c r="G3" s="4">
        <f t="shared" si="1"/>
        <v>0</v>
      </c>
      <c r="H3" s="4">
        <f t="shared" ref="H3:H15" si="6">G3*2</f>
        <v>0</v>
      </c>
      <c r="I3" s="4">
        <f t="shared" si="2"/>
        <v>0</v>
      </c>
      <c r="J3" s="4">
        <f t="shared" ref="J3:J15" si="7">IF(M3, I3, 0)</f>
        <v>0</v>
      </c>
      <c r="K3" s="4">
        <f t="shared" si="3"/>
        <v>0</v>
      </c>
      <c r="L3" s="4">
        <f t="shared" si="4"/>
        <v>0</v>
      </c>
      <c r="M3" s="1" t="b">
        <v>1</v>
      </c>
      <c r="N3" t="s">
        <v>35</v>
      </c>
      <c r="O3">
        <v>3</v>
      </c>
    </row>
    <row r="4" spans="1:16" x14ac:dyDescent="0.25">
      <c r="A4" t="s">
        <v>11</v>
      </c>
      <c r="B4" s="3">
        <v>24</v>
      </c>
      <c r="C4">
        <f t="shared" si="5"/>
        <v>240</v>
      </c>
      <c r="F4" s="2">
        <f t="shared" si="0"/>
        <v>0</v>
      </c>
      <c r="G4" s="4">
        <f t="shared" si="1"/>
        <v>0</v>
      </c>
      <c r="H4" s="4">
        <f t="shared" si="6"/>
        <v>0</v>
      </c>
      <c r="I4" s="4">
        <f t="shared" si="2"/>
        <v>0</v>
      </c>
      <c r="J4" s="4">
        <f t="shared" si="7"/>
        <v>0</v>
      </c>
      <c r="K4" s="4">
        <f t="shared" si="3"/>
        <v>0</v>
      </c>
      <c r="L4" s="4">
        <f t="shared" si="4"/>
        <v>0</v>
      </c>
      <c r="M4" s="1" t="b">
        <v>1</v>
      </c>
    </row>
    <row r="5" spans="1:16" x14ac:dyDescent="0.25">
      <c r="A5" t="s">
        <v>12</v>
      </c>
      <c r="B5" s="3">
        <v>2</v>
      </c>
      <c r="C5">
        <f t="shared" si="5"/>
        <v>20</v>
      </c>
      <c r="F5" s="2">
        <f t="shared" si="0"/>
        <v>0</v>
      </c>
      <c r="G5" s="4">
        <f t="shared" si="1"/>
        <v>0</v>
      </c>
      <c r="H5" s="4">
        <f t="shared" si="6"/>
        <v>0</v>
      </c>
      <c r="I5" s="4">
        <f t="shared" si="2"/>
        <v>0</v>
      </c>
      <c r="J5" s="4">
        <f t="shared" si="7"/>
        <v>0</v>
      </c>
      <c r="K5" s="4">
        <f t="shared" si="3"/>
        <v>0</v>
      </c>
      <c r="L5" s="4">
        <f t="shared" si="4"/>
        <v>0</v>
      </c>
      <c r="M5" s="1" t="b">
        <v>1</v>
      </c>
    </row>
    <row r="6" spans="1:16" x14ac:dyDescent="0.25">
      <c r="A6" t="s">
        <v>13</v>
      </c>
      <c r="B6" s="3">
        <v>38</v>
      </c>
      <c r="C6">
        <f t="shared" si="5"/>
        <v>380</v>
      </c>
      <c r="E6">
        <v>0.26</v>
      </c>
      <c r="F6" s="2">
        <f t="shared" si="0"/>
        <v>4.6332000000000004</v>
      </c>
      <c r="G6" s="4">
        <f t="shared" si="1"/>
        <v>176.06160000000003</v>
      </c>
      <c r="H6" s="4">
        <f t="shared" si="6"/>
        <v>352.12320000000005</v>
      </c>
      <c r="I6" s="4">
        <f t="shared" si="2"/>
        <v>1056.3696000000002</v>
      </c>
      <c r="J6" s="4">
        <f t="shared" si="7"/>
        <v>0</v>
      </c>
      <c r="K6" s="4">
        <f t="shared" si="3"/>
        <v>1760.6160000000002</v>
      </c>
      <c r="L6" s="4">
        <f t="shared" si="4"/>
        <v>0</v>
      </c>
      <c r="M6" s="1" t="b">
        <v>0</v>
      </c>
      <c r="P6" t="s">
        <v>33</v>
      </c>
    </row>
    <row r="7" spans="1:16" x14ac:dyDescent="0.25">
      <c r="A7" t="s">
        <v>14</v>
      </c>
      <c r="B7" s="3">
        <v>38</v>
      </c>
      <c r="C7">
        <f t="shared" si="5"/>
        <v>380</v>
      </c>
      <c r="F7" s="2">
        <f t="shared" si="0"/>
        <v>0</v>
      </c>
      <c r="G7" s="4">
        <f t="shared" si="1"/>
        <v>0</v>
      </c>
      <c r="H7" s="4">
        <f t="shared" si="6"/>
        <v>0</v>
      </c>
      <c r="I7" s="4">
        <f t="shared" si="2"/>
        <v>0</v>
      </c>
      <c r="J7" s="4">
        <f t="shared" si="7"/>
        <v>0</v>
      </c>
      <c r="K7" s="4">
        <f t="shared" si="3"/>
        <v>0</v>
      </c>
      <c r="L7" s="4">
        <f t="shared" si="4"/>
        <v>0</v>
      </c>
      <c r="M7" s="1" t="b">
        <v>1</v>
      </c>
    </row>
    <row r="8" spans="1:16" x14ac:dyDescent="0.25">
      <c r="A8" t="s">
        <v>15</v>
      </c>
      <c r="B8" s="3">
        <v>3</v>
      </c>
      <c r="C8">
        <f t="shared" si="5"/>
        <v>30</v>
      </c>
      <c r="F8" s="2">
        <f t="shared" si="0"/>
        <v>0</v>
      </c>
      <c r="G8" s="4">
        <f t="shared" si="1"/>
        <v>0</v>
      </c>
      <c r="H8" s="4">
        <f t="shared" si="6"/>
        <v>0</v>
      </c>
      <c r="I8" s="4">
        <f t="shared" si="2"/>
        <v>0</v>
      </c>
      <c r="J8" s="4">
        <f t="shared" si="7"/>
        <v>0</v>
      </c>
      <c r="K8" s="4">
        <f t="shared" si="3"/>
        <v>0</v>
      </c>
      <c r="L8" s="4">
        <f t="shared" si="4"/>
        <v>0</v>
      </c>
      <c r="M8" s="1" t="b">
        <v>1</v>
      </c>
    </row>
    <row r="9" spans="1:16" x14ac:dyDescent="0.25">
      <c r="A9" t="s">
        <v>16</v>
      </c>
      <c r="B9" s="3">
        <v>1</v>
      </c>
      <c r="C9">
        <f t="shared" si="5"/>
        <v>10</v>
      </c>
      <c r="F9" s="2">
        <f t="shared" si="0"/>
        <v>0</v>
      </c>
      <c r="G9" s="4">
        <f t="shared" si="1"/>
        <v>0</v>
      </c>
      <c r="H9" s="4">
        <f t="shared" si="6"/>
        <v>0</v>
      </c>
      <c r="I9" s="4">
        <f t="shared" si="2"/>
        <v>0</v>
      </c>
      <c r="J9" s="4">
        <f t="shared" si="7"/>
        <v>0</v>
      </c>
      <c r="K9" s="4">
        <f t="shared" si="3"/>
        <v>0</v>
      </c>
      <c r="L9" s="4">
        <f t="shared" si="4"/>
        <v>0</v>
      </c>
      <c r="M9" s="1" t="b">
        <v>1</v>
      </c>
    </row>
    <row r="10" spans="1:16" x14ac:dyDescent="0.25">
      <c r="A10" t="s">
        <v>9</v>
      </c>
      <c r="B10" s="3">
        <v>1</v>
      </c>
      <c r="C10">
        <f>B10*2*5</f>
        <v>10</v>
      </c>
      <c r="E10">
        <v>1.7565</v>
      </c>
      <c r="F10" s="2">
        <f t="shared" si="0"/>
        <v>31.300830000000001</v>
      </c>
      <c r="G10" s="4">
        <f t="shared" si="1"/>
        <v>31.300830000000001</v>
      </c>
      <c r="H10" s="4">
        <f t="shared" si="6"/>
        <v>62.601660000000003</v>
      </c>
      <c r="I10" s="4">
        <f t="shared" si="2"/>
        <v>187.80498</v>
      </c>
      <c r="J10" s="4">
        <f t="shared" si="7"/>
        <v>187.80498</v>
      </c>
      <c r="K10" s="4">
        <f t="shared" si="3"/>
        <v>313.00830000000002</v>
      </c>
      <c r="L10" s="4">
        <f t="shared" si="4"/>
        <v>313.00830000000002</v>
      </c>
      <c r="M10" s="1" t="b">
        <v>1</v>
      </c>
    </row>
    <row r="11" spans="1:16" x14ac:dyDescent="0.25">
      <c r="A11" t="s">
        <v>10</v>
      </c>
      <c r="B11" s="3">
        <v>1</v>
      </c>
      <c r="C11">
        <f t="shared" si="5"/>
        <v>10</v>
      </c>
      <c r="E11">
        <v>0.95099999999999996</v>
      </c>
      <c r="F11" s="2">
        <f t="shared" si="0"/>
        <v>16.946819999999999</v>
      </c>
      <c r="G11" s="4">
        <f t="shared" si="1"/>
        <v>16.946819999999999</v>
      </c>
      <c r="H11" s="4">
        <f t="shared" si="6"/>
        <v>33.893639999999998</v>
      </c>
      <c r="I11" s="4">
        <f t="shared" si="2"/>
        <v>101.68091999999999</v>
      </c>
      <c r="J11" s="4">
        <f t="shared" si="7"/>
        <v>101.68091999999999</v>
      </c>
      <c r="K11" s="4">
        <f t="shared" si="3"/>
        <v>169.4682</v>
      </c>
      <c r="L11" s="4">
        <f t="shared" si="4"/>
        <v>169.4682</v>
      </c>
      <c r="M11" s="1" t="b">
        <v>1</v>
      </c>
    </row>
    <row r="12" spans="1:16" x14ac:dyDescent="0.25">
      <c r="A12" t="s">
        <v>17</v>
      </c>
      <c r="B12" s="3">
        <v>2</v>
      </c>
      <c r="C12">
        <f t="shared" si="5"/>
        <v>20</v>
      </c>
      <c r="E12">
        <v>6.0199999999999997E-2</v>
      </c>
      <c r="F12" s="2">
        <f t="shared" si="0"/>
        <v>1.0727640000000001</v>
      </c>
      <c r="G12" s="4">
        <f t="shared" si="1"/>
        <v>2.1455280000000001</v>
      </c>
      <c r="H12" s="4">
        <f t="shared" si="6"/>
        <v>4.2910560000000002</v>
      </c>
      <c r="I12" s="4">
        <f t="shared" si="2"/>
        <v>12.873168</v>
      </c>
      <c r="J12" s="4">
        <f t="shared" si="7"/>
        <v>12.873168</v>
      </c>
      <c r="K12" s="4">
        <f t="shared" si="3"/>
        <v>21.455280000000002</v>
      </c>
      <c r="L12" s="4">
        <f t="shared" si="4"/>
        <v>21.455280000000002</v>
      </c>
      <c r="M12" s="1" t="b">
        <v>1</v>
      </c>
    </row>
    <row r="13" spans="1:16" x14ac:dyDescent="0.25">
      <c r="A13" t="s">
        <v>18</v>
      </c>
      <c r="B13" s="3">
        <v>1</v>
      </c>
      <c r="C13">
        <f t="shared" si="5"/>
        <v>10</v>
      </c>
      <c r="E13">
        <v>0.1704</v>
      </c>
      <c r="F13" s="2">
        <f t="shared" si="0"/>
        <v>3.0365280000000001</v>
      </c>
      <c r="G13" s="4">
        <f t="shared" si="1"/>
        <v>3.0365280000000001</v>
      </c>
      <c r="H13" s="4">
        <f t="shared" si="6"/>
        <v>6.0730560000000002</v>
      </c>
      <c r="I13" s="4">
        <f t="shared" si="2"/>
        <v>18.219168</v>
      </c>
      <c r="J13" s="4">
        <f t="shared" si="7"/>
        <v>18.219168</v>
      </c>
      <c r="K13" s="4">
        <f t="shared" si="3"/>
        <v>30.365280000000002</v>
      </c>
      <c r="L13" s="4">
        <f t="shared" si="4"/>
        <v>30.365280000000002</v>
      </c>
      <c r="M13" s="1" t="b">
        <v>1</v>
      </c>
    </row>
    <row r="14" spans="1:16" x14ac:dyDescent="0.25">
      <c r="A14" t="s">
        <v>19</v>
      </c>
      <c r="B14" s="3">
        <v>2</v>
      </c>
      <c r="C14">
        <f t="shared" si="5"/>
        <v>20</v>
      </c>
      <c r="E14">
        <v>7.8600000000000003E-2</v>
      </c>
      <c r="F14" s="2">
        <f t="shared" si="0"/>
        <v>1.400652</v>
      </c>
      <c r="G14" s="4">
        <f t="shared" si="1"/>
        <v>2.801304</v>
      </c>
      <c r="H14" s="4">
        <f t="shared" si="6"/>
        <v>5.602608</v>
      </c>
      <c r="I14" s="4">
        <f t="shared" si="2"/>
        <v>16.807824</v>
      </c>
      <c r="J14" s="4">
        <f t="shared" si="7"/>
        <v>16.807824</v>
      </c>
      <c r="K14" s="4">
        <f t="shared" si="3"/>
        <v>28.01304</v>
      </c>
      <c r="L14" s="4">
        <f t="shared" si="4"/>
        <v>28.01304</v>
      </c>
      <c r="M14" s="1" t="b">
        <v>1</v>
      </c>
    </row>
    <row r="15" spans="1:16" x14ac:dyDescent="0.25">
      <c r="A15" t="s">
        <v>20</v>
      </c>
      <c r="B15" s="3">
        <v>1</v>
      </c>
      <c r="C15">
        <f t="shared" si="5"/>
        <v>10</v>
      </c>
      <c r="E15">
        <v>6.6500000000000004E-2</v>
      </c>
      <c r="F15" s="2">
        <f t="shared" si="0"/>
        <v>1.18503</v>
      </c>
      <c r="G15" s="4">
        <f t="shared" si="1"/>
        <v>1.18503</v>
      </c>
      <c r="H15" s="4">
        <f t="shared" si="6"/>
        <v>2.3700600000000001</v>
      </c>
      <c r="I15" s="4">
        <f t="shared" si="2"/>
        <v>7.1101799999999997</v>
      </c>
      <c r="J15" s="4">
        <f t="shared" si="7"/>
        <v>7.1101799999999997</v>
      </c>
      <c r="K15" s="4">
        <f t="shared" si="3"/>
        <v>11.850300000000001</v>
      </c>
      <c r="L15" s="4">
        <f t="shared" si="4"/>
        <v>11.850300000000001</v>
      </c>
      <c r="M15" s="1" t="b">
        <v>1</v>
      </c>
    </row>
    <row r="17" spans="1:12" x14ac:dyDescent="0.25">
      <c r="A17" t="s">
        <v>29</v>
      </c>
      <c r="G17" s="4">
        <f>SUM(G2:G15)</f>
        <v>233.47764000000004</v>
      </c>
      <c r="H17" s="4">
        <f t="shared" ref="H17:L17" si="8">SUM(H2:H15)</f>
        <v>466.95528000000007</v>
      </c>
      <c r="I17" s="4">
        <f t="shared" si="8"/>
        <v>1400.8658400000004</v>
      </c>
      <c r="J17" s="4">
        <f t="shared" si="8"/>
        <v>344.49624000000006</v>
      </c>
      <c r="K17" s="4">
        <f t="shared" si="8"/>
        <v>2334.7764000000002</v>
      </c>
      <c r="L17" s="4">
        <f t="shared" si="8"/>
        <v>574.16039999999998</v>
      </c>
    </row>
    <row r="19" spans="1:12" x14ac:dyDescent="0.25">
      <c r="I19" t="s">
        <v>39</v>
      </c>
    </row>
    <row r="20" spans="1:12" x14ac:dyDescent="0.25">
      <c r="A20" t="s">
        <v>0</v>
      </c>
      <c r="B20" t="s">
        <v>32</v>
      </c>
    </row>
    <row r="21" spans="1:12" x14ac:dyDescent="0.25">
      <c r="A21" t="s">
        <v>7</v>
      </c>
      <c r="B21" s="3">
        <v>16</v>
      </c>
    </row>
    <row r="22" spans="1:12" x14ac:dyDescent="0.25">
      <c r="A22" t="s">
        <v>8</v>
      </c>
      <c r="B22" s="3">
        <v>38</v>
      </c>
    </row>
    <row r="23" spans="1:12" x14ac:dyDescent="0.25">
      <c r="A23" t="s">
        <v>11</v>
      </c>
      <c r="B23" s="3">
        <v>24</v>
      </c>
      <c r="C23" t="s">
        <v>30</v>
      </c>
      <c r="D23" t="s">
        <v>25</v>
      </c>
      <c r="E23" t="s">
        <v>26</v>
      </c>
      <c r="F23" t="s">
        <v>27</v>
      </c>
      <c r="G23" t="s">
        <v>3</v>
      </c>
    </row>
    <row r="24" spans="1:12" x14ac:dyDescent="0.25">
      <c r="A24" t="s">
        <v>12</v>
      </c>
      <c r="B24" s="3">
        <v>2</v>
      </c>
      <c r="C24">
        <f t="shared" ref="C24:C37" si="9">B21*2*5</f>
        <v>160</v>
      </c>
      <c r="D24" s="2"/>
      <c r="F24" s="4">
        <f t="shared" ref="F24:F37" si="10" xml:space="preserve"> E24 * 17.82</f>
        <v>0</v>
      </c>
      <c r="G24" s="4">
        <f>F24*D24</f>
        <v>0</v>
      </c>
      <c r="H24" s="4"/>
    </row>
    <row r="25" spans="1:12" x14ac:dyDescent="0.25">
      <c r="A25" t="s">
        <v>13</v>
      </c>
      <c r="B25" s="3">
        <v>38</v>
      </c>
      <c r="C25">
        <f t="shared" si="9"/>
        <v>380</v>
      </c>
      <c r="D25" s="2"/>
      <c r="F25" s="4">
        <f t="shared" si="10"/>
        <v>0</v>
      </c>
      <c r="G25" s="4">
        <f t="shared" ref="G25:G37" si="11">F25*D25</f>
        <v>0</v>
      </c>
      <c r="H25" s="4"/>
    </row>
    <row r="26" spans="1:12" x14ac:dyDescent="0.25">
      <c r="A26" t="s">
        <v>14</v>
      </c>
      <c r="B26" s="3">
        <v>38</v>
      </c>
      <c r="C26">
        <f t="shared" si="9"/>
        <v>240</v>
      </c>
      <c r="D26" s="2"/>
      <c r="F26" s="4">
        <f t="shared" si="10"/>
        <v>0</v>
      </c>
      <c r="G26" s="4">
        <f t="shared" si="11"/>
        <v>0</v>
      </c>
      <c r="H26" s="4"/>
    </row>
    <row r="27" spans="1:12" x14ac:dyDescent="0.25">
      <c r="A27" t="s">
        <v>15</v>
      </c>
      <c r="B27" s="3">
        <v>3</v>
      </c>
      <c r="C27">
        <f t="shared" si="9"/>
        <v>20</v>
      </c>
      <c r="D27" s="2"/>
      <c r="F27" s="4">
        <f t="shared" si="10"/>
        <v>0</v>
      </c>
      <c r="G27" s="4">
        <f t="shared" si="11"/>
        <v>0</v>
      </c>
      <c r="H27" s="4"/>
    </row>
    <row r="28" spans="1:12" x14ac:dyDescent="0.25">
      <c r="A28" t="s">
        <v>16</v>
      </c>
      <c r="B28" s="3">
        <v>1</v>
      </c>
      <c r="C28">
        <f t="shared" si="9"/>
        <v>380</v>
      </c>
      <c r="D28" s="2">
        <v>380</v>
      </c>
      <c r="E28">
        <v>0.26</v>
      </c>
      <c r="F28" s="4">
        <f t="shared" si="10"/>
        <v>4.6332000000000004</v>
      </c>
      <c r="G28" s="4">
        <f t="shared" si="11"/>
        <v>1760.6160000000002</v>
      </c>
      <c r="H28" s="4"/>
      <c r="I28" t="s">
        <v>33</v>
      </c>
    </row>
    <row r="29" spans="1:12" x14ac:dyDescent="0.25">
      <c r="A29" t="s">
        <v>9</v>
      </c>
      <c r="B29" s="3">
        <v>1</v>
      </c>
      <c r="C29">
        <f t="shared" si="9"/>
        <v>380</v>
      </c>
      <c r="D29" s="2"/>
      <c r="F29" s="4">
        <f t="shared" si="10"/>
        <v>0</v>
      </c>
      <c r="G29" s="4">
        <f t="shared" si="11"/>
        <v>0</v>
      </c>
      <c r="H29" s="4"/>
    </row>
    <row r="30" spans="1:12" x14ac:dyDescent="0.25">
      <c r="A30" t="s">
        <v>10</v>
      </c>
      <c r="B30" s="3">
        <v>1</v>
      </c>
      <c r="C30">
        <f t="shared" si="9"/>
        <v>30</v>
      </c>
      <c r="D30" s="2"/>
      <c r="F30" s="4">
        <f t="shared" si="10"/>
        <v>0</v>
      </c>
      <c r="G30" s="4">
        <f t="shared" si="11"/>
        <v>0</v>
      </c>
      <c r="H30" s="4"/>
    </row>
    <row r="31" spans="1:12" x14ac:dyDescent="0.25">
      <c r="A31" t="s">
        <v>17</v>
      </c>
      <c r="B31" s="3">
        <v>2</v>
      </c>
      <c r="C31">
        <f t="shared" si="9"/>
        <v>10</v>
      </c>
      <c r="D31" s="2"/>
      <c r="F31" s="4">
        <f t="shared" si="10"/>
        <v>0</v>
      </c>
      <c r="G31" s="4">
        <f t="shared" si="11"/>
        <v>0</v>
      </c>
      <c r="H31" s="4"/>
    </row>
    <row r="32" spans="1:12" x14ac:dyDescent="0.25">
      <c r="A32" t="s">
        <v>18</v>
      </c>
      <c r="B32" s="3">
        <v>1</v>
      </c>
      <c r="C32">
        <f t="shared" si="9"/>
        <v>10</v>
      </c>
      <c r="D32" s="2">
        <v>10</v>
      </c>
      <c r="E32">
        <v>1.4984999999999999</v>
      </c>
      <c r="F32" s="4">
        <f t="shared" si="10"/>
        <v>26.70327</v>
      </c>
      <c r="G32" s="4">
        <f t="shared" si="11"/>
        <v>267.03269999999998</v>
      </c>
      <c r="H32" s="4"/>
    </row>
    <row r="33" spans="1:8" x14ac:dyDescent="0.25">
      <c r="A33" t="s">
        <v>19</v>
      </c>
      <c r="B33" s="3">
        <v>2</v>
      </c>
      <c r="C33">
        <f t="shared" si="9"/>
        <v>10</v>
      </c>
      <c r="D33" s="2">
        <v>10</v>
      </c>
      <c r="E33">
        <v>0.79500000000000004</v>
      </c>
      <c r="F33" s="4">
        <f t="shared" si="10"/>
        <v>14.166900000000002</v>
      </c>
      <c r="G33" s="4">
        <f t="shared" si="11"/>
        <v>141.66900000000001</v>
      </c>
      <c r="H33" s="4"/>
    </row>
    <row r="34" spans="1:8" x14ac:dyDescent="0.25">
      <c r="A34" t="s">
        <v>20</v>
      </c>
      <c r="B34" s="3">
        <v>1</v>
      </c>
      <c r="C34">
        <f t="shared" si="9"/>
        <v>20</v>
      </c>
      <c r="D34" s="2">
        <v>20</v>
      </c>
      <c r="E34">
        <v>6.0199999999999997E-2</v>
      </c>
      <c r="F34" s="4">
        <f t="shared" si="10"/>
        <v>1.0727640000000001</v>
      </c>
      <c r="G34" s="4">
        <f t="shared" si="11"/>
        <v>21.455280000000002</v>
      </c>
      <c r="H34" s="4"/>
    </row>
    <row r="35" spans="1:8" x14ac:dyDescent="0.25">
      <c r="C35">
        <f t="shared" si="9"/>
        <v>10</v>
      </c>
      <c r="D35" s="2">
        <v>10</v>
      </c>
      <c r="E35">
        <v>0.1704</v>
      </c>
      <c r="F35" s="4">
        <f t="shared" si="10"/>
        <v>3.0365280000000001</v>
      </c>
      <c r="G35" s="4">
        <f t="shared" si="11"/>
        <v>30.365280000000002</v>
      </c>
      <c r="H35" s="4"/>
    </row>
    <row r="36" spans="1:8" x14ac:dyDescent="0.25">
      <c r="A36" t="s">
        <v>29</v>
      </c>
      <c r="C36">
        <f t="shared" si="9"/>
        <v>20</v>
      </c>
      <c r="D36" s="2">
        <v>20</v>
      </c>
      <c r="E36">
        <v>7.8600000000000003E-2</v>
      </c>
      <c r="F36" s="4">
        <f t="shared" si="10"/>
        <v>1.400652</v>
      </c>
      <c r="G36" s="4">
        <f t="shared" si="11"/>
        <v>28.01304</v>
      </c>
      <c r="H36" s="4"/>
    </row>
    <row r="37" spans="1:8" x14ac:dyDescent="0.25">
      <c r="C37">
        <f t="shared" si="9"/>
        <v>10</v>
      </c>
      <c r="D37" s="2">
        <v>10</v>
      </c>
      <c r="E37">
        <v>6.6500000000000004E-2</v>
      </c>
      <c r="F37" s="4">
        <f t="shared" si="10"/>
        <v>1.18503</v>
      </c>
      <c r="G37" s="4">
        <f t="shared" si="11"/>
        <v>11.850300000000001</v>
      </c>
      <c r="H37" s="4"/>
    </row>
    <row r="39" spans="1:8" x14ac:dyDescent="0.25">
      <c r="F39" s="4">
        <f>SUM(F24:F37)</f>
        <v>52.198343999999999</v>
      </c>
      <c r="G39" s="4">
        <f>SUM(G24:G37)</f>
        <v>2261.0016000000001</v>
      </c>
      <c r="H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319-E31B-476F-862B-78D3DF77F089}">
  <dimension ref="A1:Q39"/>
  <sheetViews>
    <sheetView zoomScaleNormal="100" workbookViewId="0">
      <selection sqref="A1:Q18"/>
    </sheetView>
  </sheetViews>
  <sheetFormatPr defaultRowHeight="15" x14ac:dyDescent="0.25"/>
  <cols>
    <col min="1" max="1" width="19.28515625" customWidth="1"/>
    <col min="2" max="2" width="19" customWidth="1"/>
    <col min="3" max="3" width="15.28515625" customWidth="1"/>
    <col min="4" max="4" width="16.7109375" customWidth="1"/>
    <col min="6" max="6" width="24.28515625" customWidth="1"/>
    <col min="7" max="7" width="23" customWidth="1"/>
    <col min="8" max="8" width="15.140625" customWidth="1"/>
    <col min="9" max="9" width="14.140625" customWidth="1"/>
    <col min="10" max="10" width="15.28515625" customWidth="1"/>
    <col min="11" max="11" width="16.140625" customWidth="1"/>
    <col min="17" max="17" width="9.140625" customWidth="1"/>
  </cols>
  <sheetData>
    <row r="1" spans="1:17" x14ac:dyDescent="0.25">
      <c r="A1" t="s">
        <v>0</v>
      </c>
      <c r="B1" t="s">
        <v>32</v>
      </c>
      <c r="C1" t="s">
        <v>40</v>
      </c>
      <c r="D1" t="s">
        <v>41</v>
      </c>
      <c r="E1" t="s">
        <v>44</v>
      </c>
      <c r="F1" t="s">
        <v>45</v>
      </c>
      <c r="G1" t="s">
        <v>46</v>
      </c>
      <c r="H1" t="s">
        <v>47</v>
      </c>
      <c r="I1" t="s">
        <v>2</v>
      </c>
      <c r="J1" t="s">
        <v>48</v>
      </c>
      <c r="K1" t="s">
        <v>49</v>
      </c>
      <c r="L1" t="s">
        <v>23</v>
      </c>
      <c r="N1" t="s">
        <v>43</v>
      </c>
      <c r="Q1" t="s">
        <v>34</v>
      </c>
    </row>
    <row r="2" spans="1:17" x14ac:dyDescent="0.25">
      <c r="A2" t="s">
        <v>7</v>
      </c>
      <c r="B2" s="3">
        <v>16</v>
      </c>
      <c r="C2" s="3">
        <f t="shared" ref="C2:C16" si="0">2*B2</f>
        <v>32</v>
      </c>
      <c r="D2" s="3">
        <f t="shared" ref="D2:D16" si="1">C2*$O$2</f>
        <v>96</v>
      </c>
      <c r="E2">
        <f>C2*5</f>
        <v>160</v>
      </c>
      <c r="F2">
        <v>0.1</v>
      </c>
      <c r="G2">
        <f>F2*17.86</f>
        <v>1.786</v>
      </c>
      <c r="H2" s="4">
        <f>IF($L2, $G2*B2, 0)</f>
        <v>28.576000000000001</v>
      </c>
      <c r="I2" s="4">
        <f>IF($L2, $G2*C2, 0)</f>
        <v>57.152000000000001</v>
      </c>
      <c r="J2" s="4">
        <f>IF($L2, $G2*D2, 0)</f>
        <v>171.45600000000002</v>
      </c>
      <c r="K2" s="4">
        <f>IF($L2, $G2*E2, 0)</f>
        <v>285.76</v>
      </c>
      <c r="L2" s="1" t="b">
        <v>1</v>
      </c>
      <c r="N2" t="s">
        <v>42</v>
      </c>
      <c r="O2">
        <v>3</v>
      </c>
      <c r="P2" t="s">
        <v>53</v>
      </c>
      <c r="Q2" t="s">
        <v>51</v>
      </c>
    </row>
    <row r="3" spans="1:17" x14ac:dyDescent="0.25">
      <c r="A3" t="s">
        <v>8</v>
      </c>
      <c r="B3" s="3">
        <v>38</v>
      </c>
      <c r="C3" s="3">
        <f t="shared" si="0"/>
        <v>76</v>
      </c>
      <c r="D3" s="3">
        <f t="shared" si="1"/>
        <v>228</v>
      </c>
      <c r="E3">
        <f t="shared" ref="E3:E15" si="2">C3*5</f>
        <v>380</v>
      </c>
      <c r="G3">
        <f t="shared" ref="G3:G16" si="3">F3*17.86</f>
        <v>0</v>
      </c>
      <c r="H3" s="4">
        <f t="shared" ref="H3:H15" si="4">IF($L3, $G3*B3, 0)</f>
        <v>0</v>
      </c>
      <c r="I3" s="4">
        <f t="shared" ref="I3:K15" si="5">IF($L3, $G3*C3, 0)</f>
        <v>0</v>
      </c>
      <c r="J3" s="4">
        <f t="shared" si="5"/>
        <v>0</v>
      </c>
      <c r="K3" s="4">
        <f t="shared" si="5"/>
        <v>0</v>
      </c>
      <c r="L3" s="1" t="b">
        <v>1</v>
      </c>
      <c r="P3" t="s">
        <v>53</v>
      </c>
    </row>
    <row r="4" spans="1:17" x14ac:dyDescent="0.25">
      <c r="A4" t="s">
        <v>11</v>
      </c>
      <c r="B4" s="3">
        <v>24</v>
      </c>
      <c r="C4" s="3">
        <f t="shared" si="0"/>
        <v>48</v>
      </c>
      <c r="D4" s="3">
        <f t="shared" si="1"/>
        <v>144</v>
      </c>
      <c r="E4">
        <f t="shared" si="2"/>
        <v>240</v>
      </c>
      <c r="F4">
        <v>2.2000000000000001E-3</v>
      </c>
      <c r="G4">
        <f t="shared" si="3"/>
        <v>3.9292000000000001E-2</v>
      </c>
      <c r="H4" s="4">
        <f t="shared" si="4"/>
        <v>0.94300800000000007</v>
      </c>
      <c r="I4" s="4">
        <f t="shared" si="5"/>
        <v>1.8860160000000001</v>
      </c>
      <c r="J4" s="4">
        <f t="shared" si="5"/>
        <v>5.658048</v>
      </c>
      <c r="K4" s="4">
        <f t="shared" si="5"/>
        <v>9.4300800000000002</v>
      </c>
      <c r="L4" s="1" t="b">
        <v>1</v>
      </c>
      <c r="P4" t="s">
        <v>53</v>
      </c>
    </row>
    <row r="5" spans="1:17" x14ac:dyDescent="0.25">
      <c r="A5" t="s">
        <v>12</v>
      </c>
      <c r="B5" s="3">
        <v>2</v>
      </c>
      <c r="C5" s="3">
        <f t="shared" si="0"/>
        <v>4</v>
      </c>
      <c r="D5" s="3">
        <f t="shared" si="1"/>
        <v>12</v>
      </c>
      <c r="E5">
        <f t="shared" si="2"/>
        <v>20</v>
      </c>
      <c r="F5">
        <v>0.2</v>
      </c>
      <c r="G5">
        <f t="shared" si="3"/>
        <v>3.5720000000000001</v>
      </c>
      <c r="H5" s="4">
        <f t="shared" si="4"/>
        <v>7.1440000000000001</v>
      </c>
      <c r="I5" s="4">
        <f t="shared" si="5"/>
        <v>14.288</v>
      </c>
      <c r="J5" s="4">
        <f t="shared" si="5"/>
        <v>42.864000000000004</v>
      </c>
      <c r="K5" s="4">
        <f t="shared" si="5"/>
        <v>71.44</v>
      </c>
      <c r="L5" s="1" t="b">
        <v>1</v>
      </c>
      <c r="P5" t="s">
        <v>53</v>
      </c>
    </row>
    <row r="6" spans="1:17" x14ac:dyDescent="0.25">
      <c r="A6" t="s">
        <v>13</v>
      </c>
      <c r="B6" s="3">
        <v>38</v>
      </c>
      <c r="C6" s="3">
        <f t="shared" si="0"/>
        <v>76</v>
      </c>
      <c r="D6" s="3">
        <f t="shared" si="1"/>
        <v>228</v>
      </c>
      <c r="E6">
        <f t="shared" si="2"/>
        <v>380</v>
      </c>
      <c r="F6">
        <v>0.26</v>
      </c>
      <c r="G6">
        <f t="shared" si="3"/>
        <v>4.6436000000000002</v>
      </c>
      <c r="H6" s="4">
        <f t="shared" si="4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1" t="b">
        <v>0</v>
      </c>
      <c r="Q6" t="s">
        <v>52</v>
      </c>
    </row>
    <row r="7" spans="1:17" x14ac:dyDescent="0.25">
      <c r="A7" t="s">
        <v>14</v>
      </c>
      <c r="B7" s="3">
        <v>38</v>
      </c>
      <c r="C7" s="3">
        <f t="shared" si="0"/>
        <v>76</v>
      </c>
      <c r="D7" s="3">
        <f t="shared" si="1"/>
        <v>228</v>
      </c>
      <c r="E7">
        <f t="shared" si="2"/>
        <v>380</v>
      </c>
      <c r="G7">
        <f t="shared" si="3"/>
        <v>0</v>
      </c>
      <c r="H7" s="4">
        <f t="shared" si="4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1" t="b">
        <v>1</v>
      </c>
    </row>
    <row r="8" spans="1:17" x14ac:dyDescent="0.25">
      <c r="A8" t="s">
        <v>15</v>
      </c>
      <c r="B8" s="3">
        <v>3</v>
      </c>
      <c r="C8" s="3">
        <f t="shared" si="0"/>
        <v>6</v>
      </c>
      <c r="D8" s="3">
        <f t="shared" si="1"/>
        <v>18</v>
      </c>
      <c r="E8">
        <f t="shared" si="2"/>
        <v>30</v>
      </c>
      <c r="G8">
        <f t="shared" si="3"/>
        <v>0</v>
      </c>
      <c r="H8" s="4">
        <f t="shared" si="4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1" t="b">
        <v>1</v>
      </c>
    </row>
    <row r="9" spans="1:17" x14ac:dyDescent="0.25">
      <c r="A9" t="s">
        <v>16</v>
      </c>
      <c r="B9" s="3">
        <v>1</v>
      </c>
      <c r="C9" s="3">
        <f t="shared" si="0"/>
        <v>2</v>
      </c>
      <c r="D9" s="3">
        <f t="shared" si="1"/>
        <v>6</v>
      </c>
      <c r="E9">
        <f t="shared" si="2"/>
        <v>10</v>
      </c>
      <c r="G9">
        <f t="shared" si="3"/>
        <v>0</v>
      </c>
      <c r="H9" s="4">
        <f t="shared" si="4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1" t="b">
        <v>1</v>
      </c>
    </row>
    <row r="10" spans="1:17" x14ac:dyDescent="0.25">
      <c r="A10" t="s">
        <v>9</v>
      </c>
      <c r="B10" s="3">
        <v>1</v>
      </c>
      <c r="C10" s="3">
        <f t="shared" si="0"/>
        <v>2</v>
      </c>
      <c r="D10" s="3">
        <f t="shared" si="1"/>
        <v>6</v>
      </c>
      <c r="E10">
        <f t="shared" si="2"/>
        <v>10</v>
      </c>
      <c r="F10">
        <v>1.7565</v>
      </c>
      <c r="G10">
        <f t="shared" si="3"/>
        <v>31.371089999999999</v>
      </c>
      <c r="H10" s="4">
        <f t="shared" si="4"/>
        <v>31.371089999999999</v>
      </c>
      <c r="I10" s="4">
        <f t="shared" si="5"/>
        <v>62.742179999999998</v>
      </c>
      <c r="J10" s="4">
        <f t="shared" si="5"/>
        <v>188.22654</v>
      </c>
      <c r="K10" s="4">
        <f t="shared" si="5"/>
        <v>313.71089999999998</v>
      </c>
      <c r="L10" s="1" t="b">
        <v>1</v>
      </c>
    </row>
    <row r="11" spans="1:17" x14ac:dyDescent="0.25">
      <c r="A11" t="s">
        <v>10</v>
      </c>
      <c r="B11" s="3">
        <v>1</v>
      </c>
      <c r="C11" s="3">
        <f t="shared" si="0"/>
        <v>2</v>
      </c>
      <c r="D11" s="3">
        <f t="shared" si="1"/>
        <v>6</v>
      </c>
      <c r="E11">
        <f t="shared" si="2"/>
        <v>10</v>
      </c>
      <c r="F11">
        <v>0.95099999999999996</v>
      </c>
      <c r="G11">
        <f t="shared" si="3"/>
        <v>16.984859999999998</v>
      </c>
      <c r="H11" s="4">
        <f t="shared" si="4"/>
        <v>16.984859999999998</v>
      </c>
      <c r="I11" s="4">
        <f t="shared" si="5"/>
        <v>33.969719999999995</v>
      </c>
      <c r="J11" s="4">
        <f t="shared" si="5"/>
        <v>101.90915999999999</v>
      </c>
      <c r="K11" s="4">
        <f t="shared" si="5"/>
        <v>169.84859999999998</v>
      </c>
      <c r="L11" s="1" t="b">
        <v>1</v>
      </c>
    </row>
    <row r="12" spans="1:17" x14ac:dyDescent="0.25">
      <c r="A12" t="s">
        <v>17</v>
      </c>
      <c r="B12" s="3">
        <v>2</v>
      </c>
      <c r="C12" s="3">
        <f t="shared" si="0"/>
        <v>4</v>
      </c>
      <c r="D12" s="3">
        <f t="shared" si="1"/>
        <v>12</v>
      </c>
      <c r="E12">
        <f t="shared" si="2"/>
        <v>20</v>
      </c>
      <c r="F12">
        <v>6.0199999999999997E-2</v>
      </c>
      <c r="G12">
        <f t="shared" si="3"/>
        <v>1.0751719999999998</v>
      </c>
      <c r="H12" s="4">
        <f t="shared" si="4"/>
        <v>2.1503439999999996</v>
      </c>
      <c r="I12" s="4">
        <f t="shared" si="5"/>
        <v>4.3006879999999992</v>
      </c>
      <c r="J12" s="4">
        <f t="shared" si="5"/>
        <v>12.902063999999998</v>
      </c>
      <c r="K12" s="4">
        <f t="shared" si="5"/>
        <v>21.503439999999998</v>
      </c>
      <c r="L12" s="1" t="b">
        <v>1</v>
      </c>
    </row>
    <row r="13" spans="1:17" x14ac:dyDescent="0.25">
      <c r="A13" t="s">
        <v>18</v>
      </c>
      <c r="B13" s="3">
        <v>1</v>
      </c>
      <c r="C13" s="3">
        <f t="shared" si="0"/>
        <v>2</v>
      </c>
      <c r="D13" s="3">
        <f t="shared" si="1"/>
        <v>6</v>
      </c>
      <c r="E13">
        <f t="shared" si="2"/>
        <v>10</v>
      </c>
      <c r="F13">
        <v>0.1704</v>
      </c>
      <c r="G13">
        <f t="shared" si="3"/>
        <v>3.0433439999999998</v>
      </c>
      <c r="H13" s="4">
        <f t="shared" si="4"/>
        <v>3.0433439999999998</v>
      </c>
      <c r="I13" s="4">
        <f t="shared" si="5"/>
        <v>6.0866879999999997</v>
      </c>
      <c r="J13" s="4">
        <f t="shared" si="5"/>
        <v>18.260064</v>
      </c>
      <c r="K13" s="4">
        <f t="shared" si="5"/>
        <v>30.433439999999997</v>
      </c>
      <c r="L13" s="1" t="b">
        <v>1</v>
      </c>
    </row>
    <row r="14" spans="1:17" x14ac:dyDescent="0.25">
      <c r="A14" t="s">
        <v>19</v>
      </c>
      <c r="B14" s="3">
        <v>2</v>
      </c>
      <c r="C14" s="3">
        <f t="shared" si="0"/>
        <v>4</v>
      </c>
      <c r="D14" s="3">
        <f t="shared" si="1"/>
        <v>12</v>
      </c>
      <c r="E14">
        <f t="shared" si="2"/>
        <v>20</v>
      </c>
      <c r="F14">
        <v>7.8600000000000003E-2</v>
      </c>
      <c r="G14">
        <f t="shared" si="3"/>
        <v>1.403796</v>
      </c>
      <c r="H14" s="4">
        <f t="shared" si="4"/>
        <v>2.8075920000000001</v>
      </c>
      <c r="I14" s="4">
        <f t="shared" si="5"/>
        <v>5.6151840000000002</v>
      </c>
      <c r="J14" s="4">
        <f t="shared" si="5"/>
        <v>16.845552000000001</v>
      </c>
      <c r="K14" s="4">
        <f t="shared" si="5"/>
        <v>28.07592</v>
      </c>
      <c r="L14" s="1" t="b">
        <v>1</v>
      </c>
    </row>
    <row r="15" spans="1:17" x14ac:dyDescent="0.25">
      <c r="A15" t="s">
        <v>20</v>
      </c>
      <c r="B15" s="3">
        <v>1</v>
      </c>
      <c r="C15" s="3">
        <f t="shared" si="0"/>
        <v>2</v>
      </c>
      <c r="D15" s="3">
        <f t="shared" si="1"/>
        <v>6</v>
      </c>
      <c r="E15">
        <f t="shared" si="2"/>
        <v>10</v>
      </c>
      <c r="F15">
        <v>6.6500000000000004E-2</v>
      </c>
      <c r="G15">
        <f t="shared" si="3"/>
        <v>1.1876900000000001</v>
      </c>
      <c r="H15" s="4">
        <f t="shared" si="4"/>
        <v>1.1876900000000001</v>
      </c>
      <c r="I15" s="4">
        <f t="shared" si="5"/>
        <v>2.3753800000000003</v>
      </c>
      <c r="J15" s="4">
        <f t="shared" si="5"/>
        <v>7.1261400000000013</v>
      </c>
      <c r="K15" s="4">
        <f t="shared" si="5"/>
        <v>11.876900000000001</v>
      </c>
      <c r="L15" s="1" t="b">
        <v>1</v>
      </c>
    </row>
    <row r="16" spans="1:17" x14ac:dyDescent="0.25">
      <c r="A16" t="s">
        <v>50</v>
      </c>
      <c r="B16" s="3">
        <v>2</v>
      </c>
      <c r="C16" s="3">
        <f t="shared" si="0"/>
        <v>4</v>
      </c>
      <c r="D16" s="3">
        <f t="shared" si="1"/>
        <v>12</v>
      </c>
      <c r="E16">
        <f t="shared" ref="E16" si="6">C16*5</f>
        <v>20</v>
      </c>
      <c r="G16">
        <f t="shared" si="3"/>
        <v>0</v>
      </c>
      <c r="H16" s="4">
        <f t="shared" ref="H16" si="7">IF($L16, $G16*B16, 0)</f>
        <v>0</v>
      </c>
      <c r="I16" s="4">
        <f t="shared" ref="I16" si="8">IF($L16, $G16*C16, 0)</f>
        <v>0</v>
      </c>
      <c r="J16" s="4">
        <f t="shared" ref="J16" si="9">IF($L16, $G16*D16, 0)</f>
        <v>0</v>
      </c>
      <c r="K16" s="4">
        <f t="shared" ref="K16" si="10">IF($L16, $G16*E16, 0)</f>
        <v>0</v>
      </c>
    </row>
    <row r="17" spans="1:15" x14ac:dyDescent="0.25">
      <c r="A17" t="s">
        <v>29</v>
      </c>
      <c r="H17" s="4">
        <f>SUM(H2:H15)</f>
        <v>94.20792800000001</v>
      </c>
      <c r="I17" s="4">
        <f>SUM(I2:I15)</f>
        <v>188.41585600000002</v>
      </c>
      <c r="J17" s="4">
        <f>SUM(J2:J15)</f>
        <v>565.24756800000011</v>
      </c>
      <c r="K17" s="4">
        <f>SUM(K2:K15)</f>
        <v>942.07927999999993</v>
      </c>
    </row>
    <row r="23" spans="1:15" x14ac:dyDescent="0.25">
      <c r="A23" t="s">
        <v>0</v>
      </c>
      <c r="B23" t="s">
        <v>32</v>
      </c>
      <c r="C23" t="s">
        <v>40</v>
      </c>
      <c r="D23" t="s">
        <v>41</v>
      </c>
      <c r="E23" t="s">
        <v>44</v>
      </c>
      <c r="F23" t="s">
        <v>45</v>
      </c>
      <c r="G23" t="s">
        <v>46</v>
      </c>
      <c r="H23" t="s">
        <v>47</v>
      </c>
      <c r="I23" t="s">
        <v>2</v>
      </c>
      <c r="J23" t="s">
        <v>48</v>
      </c>
      <c r="K23" t="s">
        <v>49</v>
      </c>
      <c r="L23" t="s">
        <v>23</v>
      </c>
      <c r="N23" t="s">
        <v>43</v>
      </c>
    </row>
    <row r="24" spans="1:15" x14ac:dyDescent="0.25">
      <c r="A24" t="s">
        <v>7</v>
      </c>
      <c r="B24" s="3">
        <v>16</v>
      </c>
      <c r="C24" s="3">
        <f t="shared" ref="C24:C37" si="11">2*B24</f>
        <v>32</v>
      </c>
      <c r="D24" s="3">
        <f t="shared" ref="D24:D37" si="12">C24*$O$2</f>
        <v>96</v>
      </c>
      <c r="E24">
        <f>C24*5</f>
        <v>160</v>
      </c>
      <c r="G24">
        <f>F24*17.86</f>
        <v>0</v>
      </c>
      <c r="H24" s="4">
        <f t="shared" ref="H24:H37" si="13">IF($L24, $O$2*B24, 0)</f>
        <v>48</v>
      </c>
      <c r="I24" s="4">
        <f t="shared" ref="I24:I37" si="14">IF($L24, $O$2*C24, 0)</f>
        <v>96</v>
      </c>
      <c r="J24" s="4">
        <f t="shared" ref="J24:J37" si="15">IF($L24, $O$2*D24, 0)</f>
        <v>288</v>
      </c>
      <c r="K24" s="4">
        <f t="shared" ref="K24:K37" si="16">IF($L24, $O$2*E24, 0)</f>
        <v>480</v>
      </c>
      <c r="L24" s="1" t="b">
        <v>1</v>
      </c>
      <c r="N24" t="s">
        <v>42</v>
      </c>
      <c r="O24">
        <v>3</v>
      </c>
    </row>
    <row r="25" spans="1:15" x14ac:dyDescent="0.25">
      <c r="A25" t="s">
        <v>8</v>
      </c>
      <c r="B25" s="3">
        <v>38</v>
      </c>
      <c r="C25" s="3">
        <f t="shared" si="11"/>
        <v>76</v>
      </c>
      <c r="D25" s="3">
        <f t="shared" si="12"/>
        <v>228</v>
      </c>
      <c r="E25">
        <f t="shared" ref="E25:E37" si="17">C25*5</f>
        <v>380</v>
      </c>
      <c r="G25">
        <f t="shared" ref="G25:G37" si="18">F25*17.86</f>
        <v>0</v>
      </c>
      <c r="H25" s="4">
        <f t="shared" si="13"/>
        <v>114</v>
      </c>
      <c r="I25" s="4">
        <f t="shared" si="14"/>
        <v>228</v>
      </c>
      <c r="J25" s="4">
        <f t="shared" si="15"/>
        <v>684</v>
      </c>
      <c r="K25" s="4">
        <f t="shared" si="16"/>
        <v>1140</v>
      </c>
      <c r="L25" s="1" t="b">
        <v>1</v>
      </c>
    </row>
    <row r="26" spans="1:15" x14ac:dyDescent="0.25">
      <c r="A26" t="s">
        <v>11</v>
      </c>
      <c r="B26" s="3">
        <v>24</v>
      </c>
      <c r="C26" s="3">
        <f t="shared" si="11"/>
        <v>48</v>
      </c>
      <c r="D26" s="3">
        <f t="shared" si="12"/>
        <v>144</v>
      </c>
      <c r="E26">
        <f t="shared" si="17"/>
        <v>240</v>
      </c>
      <c r="G26">
        <f t="shared" si="18"/>
        <v>0</v>
      </c>
      <c r="H26" s="4">
        <f t="shared" si="13"/>
        <v>72</v>
      </c>
      <c r="I26" s="4">
        <f t="shared" si="14"/>
        <v>144</v>
      </c>
      <c r="J26" s="4">
        <f t="shared" si="15"/>
        <v>432</v>
      </c>
      <c r="K26" s="4">
        <f t="shared" si="16"/>
        <v>720</v>
      </c>
      <c r="L26" s="1" t="b">
        <v>1</v>
      </c>
    </row>
    <row r="27" spans="1:15" x14ac:dyDescent="0.25">
      <c r="A27" t="s">
        <v>12</v>
      </c>
      <c r="B27" s="3">
        <v>2</v>
      </c>
      <c r="C27" s="3">
        <f t="shared" si="11"/>
        <v>4</v>
      </c>
      <c r="D27" s="3">
        <f t="shared" si="12"/>
        <v>12</v>
      </c>
      <c r="E27">
        <f t="shared" si="17"/>
        <v>20</v>
      </c>
      <c r="G27">
        <f t="shared" si="18"/>
        <v>0</v>
      </c>
      <c r="H27" s="4">
        <f t="shared" si="13"/>
        <v>6</v>
      </c>
      <c r="I27" s="4">
        <f t="shared" si="14"/>
        <v>12</v>
      </c>
      <c r="J27" s="4">
        <f t="shared" si="15"/>
        <v>36</v>
      </c>
      <c r="K27" s="4">
        <f t="shared" si="16"/>
        <v>60</v>
      </c>
      <c r="L27" s="1" t="b">
        <v>1</v>
      </c>
    </row>
    <row r="28" spans="1:15" x14ac:dyDescent="0.25">
      <c r="A28" t="s">
        <v>13</v>
      </c>
      <c r="B28" s="3">
        <v>38</v>
      </c>
      <c r="C28" s="3">
        <f t="shared" si="11"/>
        <v>76</v>
      </c>
      <c r="D28" s="3">
        <f t="shared" si="12"/>
        <v>228</v>
      </c>
      <c r="E28">
        <f t="shared" si="17"/>
        <v>380</v>
      </c>
      <c r="F28">
        <v>0.26</v>
      </c>
      <c r="G28">
        <f t="shared" si="18"/>
        <v>4.6436000000000002</v>
      </c>
      <c r="H28" s="4">
        <f t="shared" si="13"/>
        <v>114</v>
      </c>
      <c r="I28" s="4">
        <f t="shared" si="14"/>
        <v>228</v>
      </c>
      <c r="J28" s="4">
        <f t="shared" si="15"/>
        <v>684</v>
      </c>
      <c r="K28" s="4">
        <f t="shared" si="16"/>
        <v>1140</v>
      </c>
      <c r="L28" s="1" t="b">
        <v>1</v>
      </c>
    </row>
    <row r="29" spans="1:15" x14ac:dyDescent="0.25">
      <c r="A29" t="s">
        <v>14</v>
      </c>
      <c r="B29" s="3">
        <v>38</v>
      </c>
      <c r="C29" s="3">
        <f t="shared" si="11"/>
        <v>76</v>
      </c>
      <c r="D29" s="3">
        <f t="shared" si="12"/>
        <v>228</v>
      </c>
      <c r="E29">
        <f t="shared" si="17"/>
        <v>380</v>
      </c>
      <c r="G29">
        <f t="shared" si="18"/>
        <v>0</v>
      </c>
      <c r="H29" s="4">
        <f t="shared" si="13"/>
        <v>114</v>
      </c>
      <c r="I29" s="4">
        <f t="shared" si="14"/>
        <v>228</v>
      </c>
      <c r="J29" s="4">
        <f t="shared" si="15"/>
        <v>684</v>
      </c>
      <c r="K29" s="4">
        <f t="shared" si="16"/>
        <v>1140</v>
      </c>
      <c r="L29" s="1" t="b">
        <v>1</v>
      </c>
    </row>
    <row r="30" spans="1:15" x14ac:dyDescent="0.25">
      <c r="A30" t="s">
        <v>15</v>
      </c>
      <c r="B30" s="3">
        <v>3</v>
      </c>
      <c r="C30" s="3">
        <f t="shared" si="11"/>
        <v>6</v>
      </c>
      <c r="D30" s="3">
        <f t="shared" si="12"/>
        <v>18</v>
      </c>
      <c r="E30">
        <f t="shared" si="17"/>
        <v>30</v>
      </c>
      <c r="G30">
        <f t="shared" si="18"/>
        <v>0</v>
      </c>
      <c r="H30" s="4">
        <f t="shared" si="13"/>
        <v>9</v>
      </c>
      <c r="I30" s="4">
        <f t="shared" si="14"/>
        <v>18</v>
      </c>
      <c r="J30" s="4">
        <f t="shared" si="15"/>
        <v>54</v>
      </c>
      <c r="K30" s="4">
        <f t="shared" si="16"/>
        <v>90</v>
      </c>
      <c r="L30" s="1" t="b">
        <v>1</v>
      </c>
    </row>
    <row r="31" spans="1:15" x14ac:dyDescent="0.25">
      <c r="A31" t="s">
        <v>16</v>
      </c>
      <c r="B31" s="3">
        <v>1</v>
      </c>
      <c r="C31" s="3">
        <f t="shared" si="11"/>
        <v>2</v>
      </c>
      <c r="D31" s="3">
        <f t="shared" si="12"/>
        <v>6</v>
      </c>
      <c r="E31">
        <f t="shared" si="17"/>
        <v>10</v>
      </c>
      <c r="G31">
        <f t="shared" si="18"/>
        <v>0</v>
      </c>
      <c r="H31" s="4">
        <f t="shared" si="13"/>
        <v>3</v>
      </c>
      <c r="I31" s="4">
        <f t="shared" si="14"/>
        <v>6</v>
      </c>
      <c r="J31" s="4">
        <f t="shared" si="15"/>
        <v>18</v>
      </c>
      <c r="K31" s="4">
        <f t="shared" si="16"/>
        <v>30</v>
      </c>
      <c r="L31" s="1" t="b">
        <v>1</v>
      </c>
    </row>
    <row r="32" spans="1:15" x14ac:dyDescent="0.25">
      <c r="A32" t="s">
        <v>9</v>
      </c>
      <c r="B32" s="3">
        <v>1</v>
      </c>
      <c r="C32" s="3">
        <f t="shared" si="11"/>
        <v>2</v>
      </c>
      <c r="D32" s="3">
        <f t="shared" si="12"/>
        <v>6</v>
      </c>
      <c r="E32">
        <f t="shared" si="17"/>
        <v>10</v>
      </c>
      <c r="F32">
        <v>1.7565</v>
      </c>
      <c r="G32">
        <f t="shared" si="18"/>
        <v>31.371089999999999</v>
      </c>
      <c r="H32" s="4">
        <f t="shared" si="13"/>
        <v>3</v>
      </c>
      <c r="I32" s="4">
        <f t="shared" si="14"/>
        <v>6</v>
      </c>
      <c r="J32" s="4">
        <f t="shared" si="15"/>
        <v>18</v>
      </c>
      <c r="K32" s="4">
        <f t="shared" si="16"/>
        <v>30</v>
      </c>
      <c r="L32" s="1" t="b">
        <v>1</v>
      </c>
    </row>
    <row r="33" spans="1:12" x14ac:dyDescent="0.25">
      <c r="A33" t="s">
        <v>10</v>
      </c>
      <c r="B33" s="3">
        <v>1</v>
      </c>
      <c r="C33" s="3">
        <f t="shared" si="11"/>
        <v>2</v>
      </c>
      <c r="D33" s="3">
        <f t="shared" si="12"/>
        <v>6</v>
      </c>
      <c r="E33">
        <f t="shared" si="17"/>
        <v>10</v>
      </c>
      <c r="F33">
        <v>0.95099999999999996</v>
      </c>
      <c r="G33">
        <f t="shared" si="18"/>
        <v>16.984859999999998</v>
      </c>
      <c r="H33" s="4">
        <f t="shared" si="13"/>
        <v>3</v>
      </c>
      <c r="I33" s="4">
        <f t="shared" si="14"/>
        <v>6</v>
      </c>
      <c r="J33" s="4">
        <f t="shared" si="15"/>
        <v>18</v>
      </c>
      <c r="K33" s="4">
        <f t="shared" si="16"/>
        <v>30</v>
      </c>
      <c r="L33" s="1" t="b">
        <v>1</v>
      </c>
    </row>
    <row r="34" spans="1:12" x14ac:dyDescent="0.25">
      <c r="A34" t="s">
        <v>17</v>
      </c>
      <c r="B34" s="3">
        <v>2</v>
      </c>
      <c r="C34" s="3">
        <f t="shared" si="11"/>
        <v>4</v>
      </c>
      <c r="D34" s="3">
        <f t="shared" si="12"/>
        <v>12</v>
      </c>
      <c r="E34">
        <f t="shared" si="17"/>
        <v>20</v>
      </c>
      <c r="F34">
        <v>6.0199999999999997E-2</v>
      </c>
      <c r="G34">
        <f t="shared" si="18"/>
        <v>1.0751719999999998</v>
      </c>
      <c r="H34" s="4">
        <f t="shared" si="13"/>
        <v>6</v>
      </c>
      <c r="I34" s="4">
        <f t="shared" si="14"/>
        <v>12</v>
      </c>
      <c r="J34" s="4">
        <f t="shared" si="15"/>
        <v>36</v>
      </c>
      <c r="K34" s="4">
        <f t="shared" si="16"/>
        <v>60</v>
      </c>
      <c r="L34" s="1" t="b">
        <v>1</v>
      </c>
    </row>
    <row r="35" spans="1:12" x14ac:dyDescent="0.25">
      <c r="A35" t="s">
        <v>18</v>
      </c>
      <c r="B35" s="3">
        <v>1</v>
      </c>
      <c r="C35" s="3">
        <f t="shared" si="11"/>
        <v>2</v>
      </c>
      <c r="D35" s="3">
        <f t="shared" si="12"/>
        <v>6</v>
      </c>
      <c r="E35">
        <f t="shared" si="17"/>
        <v>10</v>
      </c>
      <c r="F35">
        <v>0.1704</v>
      </c>
      <c r="G35">
        <f t="shared" si="18"/>
        <v>3.0433439999999998</v>
      </c>
      <c r="H35" s="4">
        <f t="shared" si="13"/>
        <v>3</v>
      </c>
      <c r="I35" s="4">
        <f t="shared" si="14"/>
        <v>6</v>
      </c>
      <c r="J35" s="4">
        <f t="shared" si="15"/>
        <v>18</v>
      </c>
      <c r="K35" s="4">
        <f t="shared" si="16"/>
        <v>30</v>
      </c>
      <c r="L35" s="1" t="b">
        <v>1</v>
      </c>
    </row>
    <row r="36" spans="1:12" x14ac:dyDescent="0.25">
      <c r="A36" t="s">
        <v>19</v>
      </c>
      <c r="B36" s="3">
        <v>2</v>
      </c>
      <c r="C36" s="3">
        <f t="shared" si="11"/>
        <v>4</v>
      </c>
      <c r="D36" s="3">
        <f t="shared" si="12"/>
        <v>12</v>
      </c>
      <c r="E36">
        <f t="shared" si="17"/>
        <v>20</v>
      </c>
      <c r="F36">
        <v>7.8600000000000003E-2</v>
      </c>
      <c r="G36">
        <f t="shared" si="18"/>
        <v>1.403796</v>
      </c>
      <c r="H36" s="4">
        <f t="shared" si="13"/>
        <v>6</v>
      </c>
      <c r="I36" s="4">
        <f t="shared" si="14"/>
        <v>12</v>
      </c>
      <c r="J36" s="4">
        <f t="shared" si="15"/>
        <v>36</v>
      </c>
      <c r="K36" s="4">
        <f t="shared" si="16"/>
        <v>60</v>
      </c>
      <c r="L36" s="1" t="b">
        <v>1</v>
      </c>
    </row>
    <row r="37" spans="1:12" x14ac:dyDescent="0.25">
      <c r="A37" t="s">
        <v>20</v>
      </c>
      <c r="B37" s="3">
        <v>1</v>
      </c>
      <c r="C37" s="3">
        <f t="shared" si="11"/>
        <v>2</v>
      </c>
      <c r="D37" s="3">
        <f t="shared" si="12"/>
        <v>6</v>
      </c>
      <c r="E37">
        <f t="shared" si="17"/>
        <v>10</v>
      </c>
      <c r="F37">
        <v>6.6500000000000004E-2</v>
      </c>
      <c r="G37">
        <f t="shared" si="18"/>
        <v>1.1876900000000001</v>
      </c>
      <c r="H37" s="4">
        <f t="shared" si="13"/>
        <v>3</v>
      </c>
      <c r="I37" s="4">
        <f t="shared" si="14"/>
        <v>6</v>
      </c>
      <c r="J37" s="4">
        <f t="shared" si="15"/>
        <v>18</v>
      </c>
      <c r="K37" s="4">
        <f t="shared" si="16"/>
        <v>30</v>
      </c>
      <c r="L37" s="1" t="b">
        <v>1</v>
      </c>
    </row>
    <row r="38" spans="1:12" x14ac:dyDescent="0.25">
      <c r="A38" t="s">
        <v>50</v>
      </c>
      <c r="H38" s="4"/>
      <c r="I38" s="4"/>
      <c r="J38" s="4"/>
      <c r="K38" s="4"/>
    </row>
    <row r="39" spans="1:12" x14ac:dyDescent="0.25">
      <c r="A39" t="s">
        <v>29</v>
      </c>
      <c r="H39" s="4">
        <f>SUM(H24:H37)</f>
        <v>504</v>
      </c>
      <c r="I39" s="4">
        <f>SUM(I24:I37)</f>
        <v>1008</v>
      </c>
      <c r="J39" s="4">
        <f>SUM(J24:J37)</f>
        <v>3024</v>
      </c>
      <c r="K39" s="4">
        <f>SUM(K24:K37)</f>
        <v>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33A-CEE5-46B8-B073-2F922778444F}">
  <dimension ref="A1:S67"/>
  <sheetViews>
    <sheetView tabSelected="1" topLeftCell="A16" workbookViewId="0">
      <pane xSplit="1" topLeftCell="B1" activePane="topRight" state="frozen"/>
      <selection activeCell="A13" sqref="A13"/>
      <selection pane="topRight" activeCell="C43" sqref="C43"/>
    </sheetView>
  </sheetViews>
  <sheetFormatPr defaultRowHeight="15" x14ac:dyDescent="0.25"/>
  <cols>
    <col min="1" max="1" width="19.710937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4" max="14" width="15.42578125" style="5" customWidth="1"/>
    <col min="15" max="15" width="6.28515625" bestFit="1" customWidth="1"/>
    <col min="16" max="16" width="9.42578125" customWidth="1"/>
    <col min="17" max="17" width="74.28515625" customWidth="1"/>
    <col min="18" max="18" width="13.5703125" customWidth="1"/>
  </cols>
  <sheetData>
    <row r="1" spans="1:18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N1" s="5" t="s">
        <v>81</v>
      </c>
      <c r="O1" t="s">
        <v>43</v>
      </c>
      <c r="Q1" t="s">
        <v>79</v>
      </c>
      <c r="R1" t="s">
        <v>34</v>
      </c>
    </row>
    <row r="2" spans="1:18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7" si="1">D2*$P$2</f>
        <v>6</v>
      </c>
      <c r="F2">
        <f>D2*5</f>
        <v>10</v>
      </c>
      <c r="G2">
        <v>8.6999999999999994E-3</v>
      </c>
      <c r="H2">
        <f>G2*17.86</f>
        <v>0.15538199999999999</v>
      </c>
      <c r="I2" s="4">
        <f>IF($M2, $H2*C2, 0)</f>
        <v>0.15538199999999999</v>
      </c>
      <c r="J2" s="4">
        <f t="shared" ref="J2:L16" si="2">IF($M2, $H2*D2, 0)</f>
        <v>0.31076399999999998</v>
      </c>
      <c r="K2" s="4">
        <f t="shared" si="2"/>
        <v>0.9322919999999999</v>
      </c>
      <c r="L2" s="4">
        <f t="shared" si="2"/>
        <v>1.55382</v>
      </c>
      <c r="M2" s="1" t="b">
        <v>1</v>
      </c>
      <c r="N2" s="5" t="s">
        <v>82</v>
      </c>
      <c r="O2" t="s">
        <v>42</v>
      </c>
      <c r="P2">
        <v>3</v>
      </c>
      <c r="Q2" t="s">
        <v>80</v>
      </c>
    </row>
    <row r="3" spans="1:18" x14ac:dyDescent="0.25">
      <c r="A3" s="8"/>
      <c r="B3" s="5" t="s">
        <v>59</v>
      </c>
      <c r="C3" s="3">
        <v>8</v>
      </c>
      <c r="D3" s="3">
        <f t="shared" si="0"/>
        <v>16</v>
      </c>
      <c r="E3" s="3">
        <f t="shared" si="1"/>
        <v>48</v>
      </c>
      <c r="F3">
        <f t="shared" ref="F3:F31" si="3">D3*5</f>
        <v>80</v>
      </c>
      <c r="G3">
        <v>3.2000000000000002E-3</v>
      </c>
      <c r="H3">
        <f t="shared" ref="H3:H29" si="4">G3*17.86</f>
        <v>5.7152000000000001E-2</v>
      </c>
      <c r="I3" s="4">
        <f t="shared" ref="I3:I31" si="5">IF($M3, $H3*C3, 0)</f>
        <v>0.45721600000000001</v>
      </c>
      <c r="J3" s="4">
        <f t="shared" si="2"/>
        <v>0.91443200000000002</v>
      </c>
      <c r="K3" s="4">
        <f t="shared" si="2"/>
        <v>2.743296</v>
      </c>
      <c r="L3" s="4">
        <f t="shared" si="2"/>
        <v>4.5721600000000002</v>
      </c>
      <c r="M3" s="1" t="b">
        <v>1</v>
      </c>
      <c r="N3" s="5" t="s">
        <v>83</v>
      </c>
      <c r="Q3" t="s">
        <v>129</v>
      </c>
    </row>
    <row r="4" spans="1:18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G4">
        <v>3.0999999999999999E-3</v>
      </c>
      <c r="H4">
        <f t="shared" si="4"/>
        <v>5.5365999999999999E-2</v>
      </c>
      <c r="I4" s="4">
        <f t="shared" si="5"/>
        <v>5.5365999999999999E-2</v>
      </c>
      <c r="J4" s="4">
        <f t="shared" si="2"/>
        <v>0.110732</v>
      </c>
      <c r="K4" s="4">
        <f t="shared" si="2"/>
        <v>0.33219599999999999</v>
      </c>
      <c r="L4" s="4">
        <f t="shared" si="2"/>
        <v>0.55366000000000004</v>
      </c>
      <c r="M4" s="1" t="b">
        <v>1</v>
      </c>
      <c r="N4" s="5" t="s">
        <v>83</v>
      </c>
      <c r="Q4" t="s">
        <v>130</v>
      </c>
    </row>
    <row r="5" spans="1:18" x14ac:dyDescent="0.25">
      <c r="A5" s="8"/>
      <c r="B5" s="5" t="s">
        <v>56</v>
      </c>
      <c r="C5" s="3">
        <v>3</v>
      </c>
      <c r="D5" s="3">
        <f t="shared" si="0"/>
        <v>6</v>
      </c>
      <c r="E5" s="3">
        <f t="shared" si="1"/>
        <v>18</v>
      </c>
      <c r="F5">
        <f t="shared" si="3"/>
        <v>30</v>
      </c>
      <c r="G5">
        <v>3.2000000000000002E-3</v>
      </c>
      <c r="H5">
        <f t="shared" si="4"/>
        <v>5.7152000000000001E-2</v>
      </c>
      <c r="I5" s="4">
        <f t="shared" si="5"/>
        <v>0.171456</v>
      </c>
      <c r="J5" s="4">
        <f t="shared" si="2"/>
        <v>0.34291199999999999</v>
      </c>
      <c r="K5" s="4">
        <f t="shared" si="2"/>
        <v>1.0287360000000001</v>
      </c>
      <c r="L5" s="4">
        <f t="shared" si="2"/>
        <v>1.7145600000000001</v>
      </c>
      <c r="M5" s="1" t="b">
        <v>1</v>
      </c>
      <c r="N5" s="5" t="s">
        <v>84</v>
      </c>
      <c r="Q5" t="s">
        <v>85</v>
      </c>
    </row>
    <row r="6" spans="1:18" x14ac:dyDescent="0.25">
      <c r="A6" s="8"/>
      <c r="B6" s="5" t="s">
        <v>57</v>
      </c>
      <c r="C6" s="3">
        <v>2</v>
      </c>
      <c r="D6" s="3">
        <f t="shared" si="0"/>
        <v>4</v>
      </c>
      <c r="E6" s="3">
        <f t="shared" si="1"/>
        <v>12</v>
      </c>
      <c r="F6">
        <f t="shared" si="3"/>
        <v>20</v>
      </c>
      <c r="G6">
        <v>3.2399999999999998E-2</v>
      </c>
      <c r="H6">
        <f t="shared" si="4"/>
        <v>0.57866399999999996</v>
      </c>
      <c r="I6" s="4">
        <f t="shared" si="5"/>
        <v>1.1573279999999999</v>
      </c>
      <c r="J6" s="4">
        <f t="shared" si="2"/>
        <v>2.3146559999999998</v>
      </c>
      <c r="K6" s="4">
        <f t="shared" si="2"/>
        <v>6.9439679999999999</v>
      </c>
      <c r="L6" s="4">
        <f t="shared" si="2"/>
        <v>11.573279999999999</v>
      </c>
      <c r="M6" s="1" t="b">
        <v>1</v>
      </c>
      <c r="N6" s="5" t="s">
        <v>100</v>
      </c>
      <c r="Q6" t="s">
        <v>101</v>
      </c>
    </row>
    <row r="7" spans="1:18" x14ac:dyDescent="0.25">
      <c r="A7" s="8"/>
      <c r="B7" s="5" t="s">
        <v>61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G7">
        <v>1E-3</v>
      </c>
      <c r="H7">
        <f t="shared" si="4"/>
        <v>1.7860000000000001E-2</v>
      </c>
      <c r="I7" s="4">
        <f t="shared" si="5"/>
        <v>3.5720000000000002E-2</v>
      </c>
      <c r="J7" s="4">
        <f t="shared" si="2"/>
        <v>7.1440000000000003E-2</v>
      </c>
      <c r="K7" s="4">
        <f t="shared" si="2"/>
        <v>0.21432000000000001</v>
      </c>
      <c r="L7" s="4">
        <f t="shared" si="2"/>
        <v>0.35720000000000002</v>
      </c>
      <c r="M7" s="1" t="b">
        <v>1</v>
      </c>
      <c r="N7" s="5" t="s">
        <v>83</v>
      </c>
      <c r="Q7" t="s">
        <v>102</v>
      </c>
    </row>
    <row r="8" spans="1:18" x14ac:dyDescent="0.25">
      <c r="C8" s="3">
        <f>SUM(C2:C7)</f>
        <v>17</v>
      </c>
      <c r="D8" s="3"/>
      <c r="E8" s="3"/>
      <c r="I8" s="4"/>
      <c r="J8" s="4"/>
      <c r="K8" s="4"/>
      <c r="L8" s="4"/>
    </row>
    <row r="9" spans="1:18" x14ac:dyDescent="0.25">
      <c r="A9" s="9" t="s">
        <v>11</v>
      </c>
      <c r="B9" s="5" t="s">
        <v>64</v>
      </c>
      <c r="C9" s="3">
        <v>4</v>
      </c>
      <c r="D9" s="3">
        <f t="shared" si="0"/>
        <v>8</v>
      </c>
      <c r="E9" s="3">
        <f t="shared" ref="E9:E16" si="6">D9*$P$2</f>
        <v>24</v>
      </c>
      <c r="F9">
        <f t="shared" si="3"/>
        <v>40</v>
      </c>
      <c r="G9">
        <v>1E-3</v>
      </c>
      <c r="H9">
        <f t="shared" si="4"/>
        <v>1.7860000000000001E-2</v>
      </c>
      <c r="I9" s="4">
        <f t="shared" si="5"/>
        <v>7.1440000000000003E-2</v>
      </c>
      <c r="J9" s="4">
        <f t="shared" si="2"/>
        <v>0.14288000000000001</v>
      </c>
      <c r="K9" s="4">
        <f t="shared" si="2"/>
        <v>0.42864000000000002</v>
      </c>
      <c r="L9" s="4">
        <f t="shared" si="2"/>
        <v>0.71440000000000003</v>
      </c>
      <c r="M9" s="1" t="b">
        <v>1</v>
      </c>
      <c r="N9" s="5" t="s">
        <v>84</v>
      </c>
      <c r="Q9" t="s">
        <v>86</v>
      </c>
      <c r="R9" t="s">
        <v>88</v>
      </c>
    </row>
    <row r="10" spans="1:18" x14ac:dyDescent="0.25">
      <c r="A10" s="9"/>
      <c r="B10" s="5" t="s">
        <v>65</v>
      </c>
      <c r="C10" s="3">
        <v>1</v>
      </c>
      <c r="D10" s="3">
        <f t="shared" si="0"/>
        <v>2</v>
      </c>
      <c r="E10" s="3">
        <f t="shared" si="6"/>
        <v>6</v>
      </c>
      <c r="F10">
        <f t="shared" si="3"/>
        <v>10</v>
      </c>
      <c r="G10">
        <v>1E-3</v>
      </c>
      <c r="H10">
        <f t="shared" si="4"/>
        <v>1.7860000000000001E-2</v>
      </c>
      <c r="I10" s="4">
        <f t="shared" si="5"/>
        <v>1.7860000000000001E-2</v>
      </c>
      <c r="J10" s="4">
        <f t="shared" si="2"/>
        <v>3.5720000000000002E-2</v>
      </c>
      <c r="K10" s="4">
        <f t="shared" si="2"/>
        <v>0.10716000000000001</v>
      </c>
      <c r="L10" s="4">
        <f t="shared" si="2"/>
        <v>0.17860000000000001</v>
      </c>
      <c r="M10" s="1" t="b">
        <v>1</v>
      </c>
      <c r="N10" s="5" t="s">
        <v>84</v>
      </c>
      <c r="Q10" t="s">
        <v>87</v>
      </c>
      <c r="R10" t="s">
        <v>88</v>
      </c>
    </row>
    <row r="11" spans="1:18" x14ac:dyDescent="0.25">
      <c r="A11" s="9"/>
      <c r="B11" s="5" t="s">
        <v>66</v>
      </c>
      <c r="C11" s="3">
        <v>1</v>
      </c>
      <c r="D11" s="3">
        <f t="shared" si="0"/>
        <v>2</v>
      </c>
      <c r="E11" s="3">
        <f t="shared" si="6"/>
        <v>6</v>
      </c>
      <c r="F11">
        <f t="shared" si="3"/>
        <v>10</v>
      </c>
      <c r="G11">
        <v>8.0000000000000004E-4</v>
      </c>
      <c r="H11">
        <f t="shared" si="4"/>
        <v>1.4288E-2</v>
      </c>
      <c r="I11" s="4">
        <f t="shared" si="5"/>
        <v>1.4288E-2</v>
      </c>
      <c r="J11" s="4">
        <f t="shared" si="2"/>
        <v>2.8576000000000001E-2</v>
      </c>
      <c r="K11" s="4">
        <f t="shared" si="2"/>
        <v>8.5727999999999999E-2</v>
      </c>
      <c r="L11" s="4">
        <f t="shared" si="2"/>
        <v>0.14288000000000001</v>
      </c>
      <c r="M11" s="1" t="b">
        <v>1</v>
      </c>
      <c r="N11" s="5" t="s">
        <v>84</v>
      </c>
      <c r="Q11" t="s">
        <v>89</v>
      </c>
      <c r="R11" t="s">
        <v>88</v>
      </c>
    </row>
    <row r="12" spans="1:18" x14ac:dyDescent="0.25">
      <c r="A12" s="9"/>
      <c r="B12" s="5" t="s">
        <v>104</v>
      </c>
      <c r="C12" s="3">
        <v>2</v>
      </c>
      <c r="D12" s="3">
        <f t="shared" si="0"/>
        <v>4</v>
      </c>
      <c r="E12" s="3">
        <f t="shared" si="6"/>
        <v>12</v>
      </c>
      <c r="F12">
        <f t="shared" si="3"/>
        <v>20</v>
      </c>
      <c r="G12">
        <v>1.1000000000000001E-3</v>
      </c>
      <c r="H12">
        <f t="shared" si="4"/>
        <v>1.9646E-2</v>
      </c>
      <c r="I12" s="4">
        <f t="shared" si="5"/>
        <v>3.9292000000000001E-2</v>
      </c>
      <c r="J12" s="4">
        <f t="shared" si="2"/>
        <v>7.8584000000000001E-2</v>
      </c>
      <c r="K12" s="4">
        <f t="shared" si="2"/>
        <v>0.23575200000000002</v>
      </c>
      <c r="L12" s="4">
        <f t="shared" si="2"/>
        <v>0.39291999999999999</v>
      </c>
      <c r="M12" s="1" t="b">
        <v>1</v>
      </c>
      <c r="N12" s="5" t="s">
        <v>84</v>
      </c>
      <c r="Q12" t="s">
        <v>105</v>
      </c>
      <c r="R12" t="s">
        <v>99</v>
      </c>
    </row>
    <row r="13" spans="1:18" x14ac:dyDescent="0.25">
      <c r="A13" s="9"/>
      <c r="B13" s="5">
        <v>20</v>
      </c>
      <c r="C13" s="3">
        <v>10</v>
      </c>
      <c r="D13" s="3">
        <f t="shared" si="0"/>
        <v>20</v>
      </c>
      <c r="E13" s="3">
        <f t="shared" si="6"/>
        <v>60</v>
      </c>
      <c r="F13">
        <f t="shared" si="3"/>
        <v>100</v>
      </c>
      <c r="G13">
        <v>0.01</v>
      </c>
      <c r="H13">
        <f t="shared" si="4"/>
        <v>0.17860000000000001</v>
      </c>
      <c r="I13" s="4">
        <f t="shared" si="5"/>
        <v>1.786</v>
      </c>
      <c r="J13" s="4">
        <f t="shared" si="2"/>
        <v>3.5720000000000001</v>
      </c>
      <c r="K13" s="4">
        <f t="shared" si="2"/>
        <v>10.716000000000001</v>
      </c>
      <c r="L13" s="4">
        <f t="shared" si="2"/>
        <v>17.86</v>
      </c>
      <c r="M13" s="1" t="b">
        <v>1</v>
      </c>
      <c r="N13" s="5" t="s">
        <v>84</v>
      </c>
      <c r="Q13" t="s">
        <v>90</v>
      </c>
    </row>
    <row r="14" spans="1:18" x14ac:dyDescent="0.25">
      <c r="A14" s="9"/>
      <c r="B14" s="5">
        <v>51</v>
      </c>
      <c r="C14" s="3">
        <v>5</v>
      </c>
      <c r="D14" s="3">
        <f t="shared" si="0"/>
        <v>10</v>
      </c>
      <c r="E14" s="3">
        <f t="shared" si="6"/>
        <v>30</v>
      </c>
      <c r="F14">
        <f t="shared" si="3"/>
        <v>50</v>
      </c>
      <c r="G14">
        <v>0.01</v>
      </c>
      <c r="H14">
        <f t="shared" si="4"/>
        <v>0.17860000000000001</v>
      </c>
      <c r="I14" s="4">
        <f t="shared" si="5"/>
        <v>0.89300000000000002</v>
      </c>
      <c r="J14" s="4">
        <f t="shared" si="2"/>
        <v>1.786</v>
      </c>
      <c r="K14" s="4">
        <f t="shared" si="2"/>
        <v>5.3580000000000005</v>
      </c>
      <c r="L14" s="4">
        <f t="shared" si="2"/>
        <v>8.93</v>
      </c>
      <c r="M14" s="1" t="b">
        <v>1</v>
      </c>
      <c r="N14" s="5" t="s">
        <v>84</v>
      </c>
      <c r="Q14" t="s">
        <v>90</v>
      </c>
    </row>
    <row r="15" spans="1:18" x14ac:dyDescent="0.25">
      <c r="A15" s="9"/>
      <c r="B15" s="5" t="s">
        <v>68</v>
      </c>
      <c r="C15" s="3">
        <v>1</v>
      </c>
      <c r="D15" s="3">
        <f t="shared" si="0"/>
        <v>2</v>
      </c>
      <c r="E15" s="3">
        <f t="shared" si="6"/>
        <v>6</v>
      </c>
      <c r="F15">
        <f t="shared" si="3"/>
        <v>10</v>
      </c>
      <c r="G15">
        <v>0.01</v>
      </c>
      <c r="H15">
        <f t="shared" si="4"/>
        <v>0.17860000000000001</v>
      </c>
      <c r="I15" s="4">
        <f t="shared" si="5"/>
        <v>0.17860000000000001</v>
      </c>
      <c r="J15" s="4">
        <f t="shared" si="2"/>
        <v>0.35720000000000002</v>
      </c>
      <c r="K15" s="4">
        <f t="shared" si="2"/>
        <v>1.0716000000000001</v>
      </c>
      <c r="L15" s="4">
        <f t="shared" si="2"/>
        <v>1.786</v>
      </c>
      <c r="M15" s="1" t="b">
        <v>1</v>
      </c>
      <c r="N15" s="5" t="s">
        <v>84</v>
      </c>
      <c r="Q15" t="s">
        <v>91</v>
      </c>
    </row>
    <row r="16" spans="1:18" x14ac:dyDescent="0.25">
      <c r="A16" s="9"/>
      <c r="B16" s="5" t="s">
        <v>106</v>
      </c>
      <c r="C16" s="3">
        <v>5</v>
      </c>
      <c r="D16" s="3">
        <f t="shared" si="0"/>
        <v>10</v>
      </c>
      <c r="E16" s="3">
        <f t="shared" si="6"/>
        <v>30</v>
      </c>
      <c r="F16">
        <f t="shared" si="3"/>
        <v>50</v>
      </c>
      <c r="G16">
        <v>1.6000000000000001E-3</v>
      </c>
      <c r="H16">
        <f t="shared" si="4"/>
        <v>2.8576000000000001E-2</v>
      </c>
      <c r="I16" s="4">
        <f t="shared" si="5"/>
        <v>0.14288000000000001</v>
      </c>
      <c r="J16" s="4">
        <f t="shared" si="2"/>
        <v>0.28576000000000001</v>
      </c>
      <c r="K16" s="4">
        <f t="shared" si="2"/>
        <v>0.85728000000000004</v>
      </c>
      <c r="L16" s="4">
        <f t="shared" si="2"/>
        <v>1.4288000000000001</v>
      </c>
      <c r="M16" s="1" t="b">
        <v>1</v>
      </c>
      <c r="N16" s="5" t="s">
        <v>82</v>
      </c>
      <c r="Q16" t="s">
        <v>107</v>
      </c>
    </row>
    <row r="17" spans="1:19" x14ac:dyDescent="0.25">
      <c r="C17" s="3">
        <f>SUM(C9:C16)</f>
        <v>29</v>
      </c>
      <c r="D17" s="3"/>
      <c r="E17" s="3"/>
      <c r="I17" s="4"/>
      <c r="J17" s="4"/>
      <c r="K17" s="4"/>
      <c r="L17" s="4"/>
    </row>
    <row r="18" spans="1:19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ref="E18:E31" si="7">D18*$P$2</f>
        <v>228</v>
      </c>
      <c r="F18">
        <f t="shared" si="3"/>
        <v>380</v>
      </c>
      <c r="G18">
        <v>8.9999999999999993E-3</v>
      </c>
      <c r="H18">
        <f t="shared" si="4"/>
        <v>0.16073999999999999</v>
      </c>
      <c r="I18" s="4">
        <f t="shared" si="5"/>
        <v>6.1081199999999995</v>
      </c>
      <c r="J18" s="4">
        <f t="shared" ref="J18:J31" si="8">IF($M18, $H18*D18, 0)</f>
        <v>12.216239999999999</v>
      </c>
      <c r="K18" s="4">
        <f t="shared" ref="K18:K31" si="9">IF($M18, $H18*E18, 0)</f>
        <v>36.648719999999997</v>
      </c>
      <c r="L18" s="4">
        <f t="shared" ref="L18:L31" si="10">IF($M18, $H18*F18, 0)</f>
        <v>61.081199999999995</v>
      </c>
      <c r="M18" s="1" t="b">
        <v>1</v>
      </c>
      <c r="N18" s="5" t="s">
        <v>103</v>
      </c>
      <c r="Q18" t="s">
        <v>92</v>
      </c>
    </row>
    <row r="19" spans="1:19" x14ac:dyDescent="0.25">
      <c r="A19" t="s">
        <v>109</v>
      </c>
      <c r="B19" s="5" t="s">
        <v>42</v>
      </c>
      <c r="C19" s="3">
        <v>1</v>
      </c>
      <c r="D19" s="3">
        <f t="shared" si="0"/>
        <v>2</v>
      </c>
      <c r="E19" s="3">
        <f t="shared" si="7"/>
        <v>6</v>
      </c>
      <c r="F19">
        <f t="shared" si="3"/>
        <v>10</v>
      </c>
      <c r="G19">
        <v>0.02</v>
      </c>
      <c r="H19">
        <f t="shared" si="4"/>
        <v>0.35720000000000002</v>
      </c>
      <c r="I19" s="4">
        <f t="shared" si="5"/>
        <v>0.35720000000000002</v>
      </c>
      <c r="J19" s="4">
        <f t="shared" si="8"/>
        <v>0.71440000000000003</v>
      </c>
      <c r="K19" s="4">
        <f t="shared" si="9"/>
        <v>2.1432000000000002</v>
      </c>
      <c r="L19" s="4">
        <f t="shared" si="10"/>
        <v>3.5720000000000001</v>
      </c>
      <c r="M19" s="1" t="b">
        <v>1</v>
      </c>
      <c r="N19" s="5" t="s">
        <v>82</v>
      </c>
      <c r="Q19" t="s">
        <v>110</v>
      </c>
    </row>
    <row r="20" spans="1:19" x14ac:dyDescent="0.25">
      <c r="A20" t="s">
        <v>63</v>
      </c>
      <c r="B20" s="5" t="s">
        <v>62</v>
      </c>
      <c r="C20" s="3">
        <v>1</v>
      </c>
      <c r="D20" s="3">
        <f t="shared" si="0"/>
        <v>2</v>
      </c>
      <c r="E20" s="3">
        <f t="shared" si="7"/>
        <v>6</v>
      </c>
      <c r="F20">
        <f t="shared" si="3"/>
        <v>10</v>
      </c>
      <c r="G20">
        <v>5.1200000000000002E-2</v>
      </c>
      <c r="H20">
        <f t="shared" si="4"/>
        <v>0.91443200000000002</v>
      </c>
      <c r="I20" s="4">
        <f t="shared" si="5"/>
        <v>0.91443200000000002</v>
      </c>
      <c r="J20" s="4">
        <f t="shared" si="8"/>
        <v>1.828864</v>
      </c>
      <c r="K20" s="4">
        <f t="shared" si="9"/>
        <v>5.4865919999999999</v>
      </c>
      <c r="L20" s="4">
        <f t="shared" si="10"/>
        <v>9.1443200000000004</v>
      </c>
      <c r="M20" s="1" t="b">
        <v>1</v>
      </c>
      <c r="N20" s="5" t="s">
        <v>100</v>
      </c>
      <c r="Q20" t="s">
        <v>111</v>
      </c>
    </row>
    <row r="21" spans="1:19" x14ac:dyDescent="0.25">
      <c r="A21" t="s">
        <v>69</v>
      </c>
      <c r="B21" s="5" t="s">
        <v>115</v>
      </c>
      <c r="C21" s="3">
        <v>1</v>
      </c>
      <c r="D21" s="3">
        <f t="shared" si="0"/>
        <v>2</v>
      </c>
      <c r="E21" s="3">
        <f t="shared" si="7"/>
        <v>6</v>
      </c>
      <c r="F21">
        <f t="shared" si="3"/>
        <v>10</v>
      </c>
      <c r="G21">
        <v>0.95099999999999996</v>
      </c>
      <c r="H21">
        <f t="shared" si="4"/>
        <v>16.984859999999998</v>
      </c>
      <c r="I21" s="4">
        <f t="shared" si="5"/>
        <v>16.984859999999998</v>
      </c>
      <c r="J21" s="4">
        <f t="shared" si="8"/>
        <v>33.969719999999995</v>
      </c>
      <c r="K21" s="4">
        <f t="shared" si="9"/>
        <v>101.90915999999999</v>
      </c>
      <c r="L21" s="4">
        <f t="shared" si="10"/>
        <v>169.84859999999998</v>
      </c>
      <c r="M21" s="1" t="b">
        <v>1</v>
      </c>
      <c r="N21" s="5" t="s">
        <v>120</v>
      </c>
      <c r="Q21" t="s">
        <v>93</v>
      </c>
    </row>
    <row r="22" spans="1:19" x14ac:dyDescent="0.25">
      <c r="A22" s="9" t="s">
        <v>70</v>
      </c>
      <c r="B22" s="5" t="s">
        <v>71</v>
      </c>
      <c r="C22" s="3">
        <v>2</v>
      </c>
      <c r="D22" s="3">
        <f t="shared" si="0"/>
        <v>4</v>
      </c>
      <c r="E22" s="3">
        <f t="shared" si="7"/>
        <v>12</v>
      </c>
      <c r="F22">
        <f t="shared" si="3"/>
        <v>20</v>
      </c>
      <c r="G22">
        <v>5.8500000000000003E-2</v>
      </c>
      <c r="H22">
        <f t="shared" si="4"/>
        <v>1.04481</v>
      </c>
      <c r="I22" s="4">
        <f t="shared" si="5"/>
        <v>2.08962</v>
      </c>
      <c r="J22" s="4">
        <f t="shared" si="8"/>
        <v>4.1792400000000001</v>
      </c>
      <c r="K22" s="4">
        <f t="shared" si="9"/>
        <v>12.53772</v>
      </c>
      <c r="L22" s="4">
        <f t="shared" si="10"/>
        <v>20.8962</v>
      </c>
      <c r="M22" s="1" t="b">
        <v>1</v>
      </c>
      <c r="Q22" t="s">
        <v>125</v>
      </c>
    </row>
    <row r="23" spans="1:19" x14ac:dyDescent="0.25">
      <c r="A23" s="9"/>
      <c r="B23" s="5" t="s">
        <v>113</v>
      </c>
      <c r="C23" s="3">
        <v>1</v>
      </c>
      <c r="D23" s="3">
        <f t="shared" si="0"/>
        <v>2</v>
      </c>
      <c r="E23" s="3">
        <f t="shared" si="7"/>
        <v>6</v>
      </c>
      <c r="F23">
        <f t="shared" si="3"/>
        <v>10</v>
      </c>
      <c r="H23">
        <f t="shared" si="4"/>
        <v>0</v>
      </c>
      <c r="I23" s="4">
        <f t="shared" si="5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1" t="b">
        <v>0</v>
      </c>
      <c r="N23" s="5" t="s">
        <v>121</v>
      </c>
    </row>
    <row r="24" spans="1:19" x14ac:dyDescent="0.25">
      <c r="A24" s="9"/>
      <c r="B24" s="5" t="s">
        <v>72</v>
      </c>
      <c r="C24" s="3">
        <v>1</v>
      </c>
      <c r="D24" s="3">
        <f t="shared" si="0"/>
        <v>2</v>
      </c>
      <c r="E24" s="3">
        <f t="shared" si="7"/>
        <v>6</v>
      </c>
      <c r="F24">
        <f t="shared" si="3"/>
        <v>10</v>
      </c>
      <c r="H24">
        <f t="shared" si="4"/>
        <v>0</v>
      </c>
      <c r="I24" s="4">
        <f t="shared" si="5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1" t="b">
        <v>1</v>
      </c>
      <c r="R24" t="s">
        <v>127</v>
      </c>
      <c r="S24" t="s">
        <v>126</v>
      </c>
    </row>
    <row r="25" spans="1:19" x14ac:dyDescent="0.25">
      <c r="A25" t="s">
        <v>13</v>
      </c>
      <c r="B25" s="5" t="s">
        <v>116</v>
      </c>
      <c r="C25" s="3">
        <v>38</v>
      </c>
      <c r="D25" s="3">
        <f t="shared" si="0"/>
        <v>76</v>
      </c>
      <c r="E25" s="3">
        <f t="shared" si="7"/>
        <v>228</v>
      </c>
      <c r="F25">
        <f t="shared" si="3"/>
        <v>380</v>
      </c>
      <c r="G25">
        <v>3.6499999999999998E-2</v>
      </c>
      <c r="H25">
        <f t="shared" si="4"/>
        <v>0.65188999999999997</v>
      </c>
      <c r="I25" s="4">
        <f t="shared" si="5"/>
        <v>24.771819999999998</v>
      </c>
      <c r="J25" s="4">
        <f t="shared" si="8"/>
        <v>49.543639999999996</v>
      </c>
      <c r="K25" s="4">
        <f t="shared" si="9"/>
        <v>148.63092</v>
      </c>
      <c r="L25" s="4">
        <f t="shared" si="10"/>
        <v>247.7182</v>
      </c>
      <c r="M25" s="1" t="b">
        <v>1</v>
      </c>
      <c r="Q25" t="s">
        <v>94</v>
      </c>
      <c r="R25" t="s">
        <v>52</v>
      </c>
    </row>
    <row r="26" spans="1:19" x14ac:dyDescent="0.25">
      <c r="A26" t="s">
        <v>73</v>
      </c>
      <c r="B26" s="5" t="s">
        <v>42</v>
      </c>
      <c r="C26" s="3">
        <v>38</v>
      </c>
      <c r="D26" s="3">
        <f t="shared" si="0"/>
        <v>76</v>
      </c>
      <c r="E26" s="3">
        <f t="shared" si="7"/>
        <v>228</v>
      </c>
      <c r="F26">
        <f t="shared" si="3"/>
        <v>380</v>
      </c>
      <c r="H26">
        <f t="shared" si="4"/>
        <v>0</v>
      </c>
      <c r="I26" s="4">
        <f t="shared" si="5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1" t="b">
        <v>0</v>
      </c>
    </row>
    <row r="27" spans="1:19" x14ac:dyDescent="0.25">
      <c r="A27" t="s">
        <v>74</v>
      </c>
      <c r="B27" s="5" t="s">
        <v>42</v>
      </c>
      <c r="C27" s="3">
        <v>2</v>
      </c>
      <c r="D27" s="3">
        <f t="shared" si="0"/>
        <v>4</v>
      </c>
      <c r="E27" s="3">
        <f t="shared" si="7"/>
        <v>12</v>
      </c>
      <c r="F27">
        <f t="shared" si="3"/>
        <v>20</v>
      </c>
      <c r="H27">
        <f t="shared" si="4"/>
        <v>0</v>
      </c>
      <c r="I27" s="4">
        <f t="shared" si="5"/>
        <v>0</v>
      </c>
      <c r="J27" s="4">
        <f t="shared" si="8"/>
        <v>0</v>
      </c>
      <c r="K27" s="4">
        <f t="shared" si="9"/>
        <v>0</v>
      </c>
      <c r="L27" s="4">
        <f t="shared" si="10"/>
        <v>0</v>
      </c>
      <c r="M27" s="1" t="b">
        <v>1</v>
      </c>
      <c r="N27" s="7" t="s">
        <v>124</v>
      </c>
      <c r="Q27" t="s">
        <v>123</v>
      </c>
    </row>
    <row r="28" spans="1:19" x14ac:dyDescent="0.25">
      <c r="A28" t="s">
        <v>76</v>
      </c>
      <c r="B28" s="5" t="s">
        <v>42</v>
      </c>
      <c r="C28" s="3">
        <v>1</v>
      </c>
      <c r="D28" s="3">
        <f t="shared" si="0"/>
        <v>2</v>
      </c>
      <c r="E28" s="3">
        <f t="shared" si="7"/>
        <v>6</v>
      </c>
      <c r="F28">
        <f t="shared" si="3"/>
        <v>10</v>
      </c>
      <c r="G28">
        <v>3.1724999999999999</v>
      </c>
      <c r="H28">
        <f t="shared" si="4"/>
        <v>56.660849999999996</v>
      </c>
      <c r="I28" s="4">
        <f t="shared" si="5"/>
        <v>56.660849999999996</v>
      </c>
      <c r="J28" s="4">
        <f t="shared" si="8"/>
        <v>113.32169999999999</v>
      </c>
      <c r="K28" s="4">
        <f t="shared" si="9"/>
        <v>339.96510000000001</v>
      </c>
      <c r="L28" s="4">
        <f t="shared" si="10"/>
        <v>566.60849999999994</v>
      </c>
      <c r="M28" s="1" t="b">
        <v>1</v>
      </c>
      <c r="Q28" t="s">
        <v>108</v>
      </c>
    </row>
    <row r="29" spans="1:19" x14ac:dyDescent="0.25">
      <c r="A29" t="s">
        <v>77</v>
      </c>
      <c r="B29" s="5" t="s">
        <v>42</v>
      </c>
      <c r="C29" s="3">
        <v>2</v>
      </c>
      <c r="D29" s="3">
        <f t="shared" si="0"/>
        <v>4</v>
      </c>
      <c r="E29" s="3">
        <f t="shared" si="7"/>
        <v>12</v>
      </c>
      <c r="F29">
        <f t="shared" si="3"/>
        <v>20</v>
      </c>
      <c r="G29">
        <v>7.8600000000000003E-2</v>
      </c>
      <c r="H29">
        <f t="shared" si="4"/>
        <v>1.403796</v>
      </c>
      <c r="I29" s="4">
        <f t="shared" si="5"/>
        <v>2.8075920000000001</v>
      </c>
      <c r="J29" s="4">
        <f t="shared" si="8"/>
        <v>5.6151840000000002</v>
      </c>
      <c r="K29" s="4">
        <f t="shared" si="9"/>
        <v>16.845552000000001</v>
      </c>
      <c r="L29" s="4">
        <f t="shared" si="10"/>
        <v>28.07592</v>
      </c>
      <c r="M29" s="1" t="b">
        <v>1</v>
      </c>
      <c r="Q29" s="6" t="s">
        <v>95</v>
      </c>
    </row>
    <row r="30" spans="1:19" x14ac:dyDescent="0.25">
      <c r="A30" t="s">
        <v>18</v>
      </c>
      <c r="B30" s="5" t="s">
        <v>42</v>
      </c>
      <c r="C30" s="3">
        <v>1</v>
      </c>
      <c r="D30" s="3">
        <f t="shared" si="0"/>
        <v>2</v>
      </c>
      <c r="E30" s="3">
        <f t="shared" si="7"/>
        <v>6</v>
      </c>
      <c r="F30">
        <f t="shared" si="3"/>
        <v>10</v>
      </c>
      <c r="G30">
        <v>0.1704</v>
      </c>
      <c r="H30">
        <f t="shared" ref="H30:H35" si="11">G30*17.86</f>
        <v>3.0433439999999998</v>
      </c>
      <c r="I30" s="4">
        <f t="shared" si="5"/>
        <v>3.0433439999999998</v>
      </c>
      <c r="J30" s="4">
        <f t="shared" si="8"/>
        <v>6.0866879999999997</v>
      </c>
      <c r="K30" s="4">
        <f t="shared" si="9"/>
        <v>18.260064</v>
      </c>
      <c r="L30" s="4">
        <f t="shared" si="10"/>
        <v>30.433439999999997</v>
      </c>
      <c r="M30" s="1" t="b">
        <v>1</v>
      </c>
      <c r="Q30" t="s">
        <v>97</v>
      </c>
    </row>
    <row r="31" spans="1:19" x14ac:dyDescent="0.25">
      <c r="A31" t="s">
        <v>78</v>
      </c>
      <c r="B31" s="5" t="s">
        <v>117</v>
      </c>
      <c r="C31" s="3">
        <v>3</v>
      </c>
      <c r="D31" s="3">
        <f t="shared" si="0"/>
        <v>6</v>
      </c>
      <c r="E31" s="3">
        <f t="shared" si="7"/>
        <v>18</v>
      </c>
      <c r="F31">
        <f t="shared" si="3"/>
        <v>30</v>
      </c>
      <c r="G31">
        <v>6.0199999999999997E-2</v>
      </c>
      <c r="H31">
        <f t="shared" si="11"/>
        <v>1.0751719999999998</v>
      </c>
      <c r="I31" s="4">
        <f t="shared" si="5"/>
        <v>3.2255159999999994</v>
      </c>
      <c r="J31" s="4">
        <f t="shared" si="8"/>
        <v>6.4510319999999988</v>
      </c>
      <c r="K31" s="4">
        <f t="shared" si="9"/>
        <v>19.353095999999997</v>
      </c>
      <c r="L31" s="4">
        <f t="shared" si="10"/>
        <v>32.255159999999997</v>
      </c>
      <c r="M31" s="1" t="b">
        <v>1</v>
      </c>
      <c r="Q31" t="s">
        <v>96</v>
      </c>
    </row>
    <row r="32" spans="1:19" x14ac:dyDescent="0.25">
      <c r="A32" t="s">
        <v>20</v>
      </c>
      <c r="B32" s="5" t="s">
        <v>42</v>
      </c>
      <c r="C32" s="3">
        <v>1</v>
      </c>
      <c r="D32" s="3">
        <f>2*C32</f>
        <v>2</v>
      </c>
      <c r="E32" s="3">
        <f>D32*$P$2</f>
        <v>6</v>
      </c>
      <c r="F32">
        <f>D32*5</f>
        <v>10</v>
      </c>
      <c r="G32">
        <v>6.6500000000000004E-2</v>
      </c>
      <c r="H32">
        <f t="shared" si="11"/>
        <v>1.1876900000000001</v>
      </c>
      <c r="I32" s="4">
        <f t="shared" ref="I32:L34" si="12">IF($M32, $H32*C32, 0)</f>
        <v>1.1876900000000001</v>
      </c>
      <c r="J32" s="4">
        <f t="shared" si="12"/>
        <v>2.3753800000000003</v>
      </c>
      <c r="K32" s="4">
        <f t="shared" si="12"/>
        <v>7.1261400000000013</v>
      </c>
      <c r="L32" s="4">
        <f t="shared" si="12"/>
        <v>11.876900000000001</v>
      </c>
      <c r="M32" s="1" t="b">
        <v>1</v>
      </c>
      <c r="Q32" t="s">
        <v>98</v>
      </c>
    </row>
    <row r="33" spans="1:17" x14ac:dyDescent="0.25">
      <c r="A33" t="s">
        <v>112</v>
      </c>
      <c r="B33" s="5" t="s">
        <v>42</v>
      </c>
      <c r="C33" s="3">
        <v>6</v>
      </c>
      <c r="D33" s="3">
        <f>2*C33</f>
        <v>12</v>
      </c>
      <c r="E33" s="3">
        <f>D33*$P$2</f>
        <v>36</v>
      </c>
      <c r="F33">
        <f>D33*5</f>
        <v>60</v>
      </c>
      <c r="H33">
        <f t="shared" si="11"/>
        <v>0</v>
      </c>
      <c r="I33" s="4">
        <f t="shared" si="12"/>
        <v>0</v>
      </c>
      <c r="J33" s="4">
        <f t="shared" si="12"/>
        <v>0</v>
      </c>
      <c r="K33" s="4">
        <f t="shared" si="12"/>
        <v>0</v>
      </c>
      <c r="L33" s="4">
        <f t="shared" si="12"/>
        <v>0</v>
      </c>
      <c r="M33" s="1" t="b">
        <v>1</v>
      </c>
    </row>
    <row r="34" spans="1:17" x14ac:dyDescent="0.25">
      <c r="A34" t="s">
        <v>114</v>
      </c>
      <c r="D34" s="3">
        <f t="shared" ref="D34:D35" si="13">2*C34</f>
        <v>0</v>
      </c>
      <c r="E34" s="3">
        <f t="shared" ref="E34:E35" si="14">D34*$P$2</f>
        <v>0</v>
      </c>
      <c r="F34">
        <f t="shared" ref="F34:F35" si="15">D34*5</f>
        <v>0</v>
      </c>
      <c r="H34">
        <f t="shared" si="11"/>
        <v>0</v>
      </c>
      <c r="I34" s="4">
        <f t="shared" si="12"/>
        <v>0</v>
      </c>
      <c r="J34" s="4">
        <f t="shared" si="12"/>
        <v>0</v>
      </c>
      <c r="K34" s="4">
        <f t="shared" si="12"/>
        <v>0</v>
      </c>
      <c r="L34" s="4">
        <f t="shared" si="12"/>
        <v>0</v>
      </c>
      <c r="M34" s="1" t="b">
        <v>1</v>
      </c>
    </row>
    <row r="35" spans="1:17" x14ac:dyDescent="0.25">
      <c r="A35" t="s">
        <v>118</v>
      </c>
      <c r="B35" s="5" t="s">
        <v>119</v>
      </c>
      <c r="C35" s="3">
        <v>1</v>
      </c>
      <c r="D35" s="3">
        <f t="shared" si="13"/>
        <v>2</v>
      </c>
      <c r="E35" s="3">
        <f t="shared" si="14"/>
        <v>6</v>
      </c>
      <c r="F35">
        <f t="shared" si="15"/>
        <v>10</v>
      </c>
      <c r="G35">
        <v>0.25130000000000002</v>
      </c>
      <c r="H35">
        <f t="shared" si="11"/>
        <v>4.4882180000000007</v>
      </c>
      <c r="I35" s="4">
        <f t="shared" ref="I35" si="16">IF($M35, $H35*C35, 0)</f>
        <v>4.4882180000000007</v>
      </c>
      <c r="J35" s="4">
        <f t="shared" ref="J35" si="17">IF($M35, $H35*D35, 0)</f>
        <v>8.9764360000000014</v>
      </c>
      <c r="K35" s="4">
        <f t="shared" ref="K35" si="18">IF($M35, $H35*E35, 0)</f>
        <v>26.929308000000006</v>
      </c>
      <c r="L35" s="4">
        <f t="shared" ref="L35" si="19">IF($M35, $H35*F35, 0)</f>
        <v>44.882180000000005</v>
      </c>
      <c r="M35" s="1" t="b">
        <v>1</v>
      </c>
      <c r="Q35" t="s">
        <v>122</v>
      </c>
    </row>
    <row r="36" spans="1:17" x14ac:dyDescent="0.25">
      <c r="C36" s="3">
        <f>C8+C17+SUM(C18:C34)</f>
        <v>183</v>
      </c>
      <c r="I36" s="4">
        <f>SUM(I2:I34)</f>
        <v>123.32687199999999</v>
      </c>
      <c r="J36" s="4">
        <f t="shared" ref="J36:L36" si="20">SUM(J2:J34)</f>
        <v>246.65374399999999</v>
      </c>
      <c r="K36" s="4">
        <f t="shared" si="20"/>
        <v>739.961232</v>
      </c>
      <c r="L36" s="4">
        <f t="shared" si="20"/>
        <v>1233.26872</v>
      </c>
    </row>
    <row r="39" spans="1:17" x14ac:dyDescent="0.25">
      <c r="A39" t="s">
        <v>128</v>
      </c>
    </row>
    <row r="41" spans="1:17" x14ac:dyDescent="0.25">
      <c r="A41" t="s">
        <v>131</v>
      </c>
      <c r="B41" s="5" t="s">
        <v>132</v>
      </c>
      <c r="C41" t="s">
        <v>133</v>
      </c>
    </row>
    <row r="42" spans="1:17" x14ac:dyDescent="0.25">
      <c r="B42" s="5" t="s">
        <v>134</v>
      </c>
      <c r="C42" t="s">
        <v>135</v>
      </c>
    </row>
    <row r="53" spans="3:12" x14ac:dyDescent="0.25">
      <c r="C53" s="3"/>
      <c r="D53" s="3"/>
      <c r="E53" s="3"/>
      <c r="I53" s="4"/>
      <c r="J53" s="4"/>
      <c r="K53" s="4"/>
      <c r="L53" s="4"/>
    </row>
    <row r="54" spans="3:12" x14ac:dyDescent="0.25">
      <c r="C54" s="3"/>
      <c r="D54" s="3"/>
      <c r="E54" s="3"/>
      <c r="I54" s="4"/>
      <c r="J54" s="4"/>
      <c r="K54" s="4"/>
      <c r="L54" s="4"/>
    </row>
    <row r="55" spans="3:12" x14ac:dyDescent="0.25">
      <c r="C55" s="3"/>
      <c r="D55" s="3"/>
      <c r="E55" s="3"/>
      <c r="I55" s="4"/>
      <c r="J55" s="4"/>
      <c r="K55" s="4"/>
      <c r="L55" s="4"/>
    </row>
    <row r="56" spans="3:12" x14ac:dyDescent="0.25">
      <c r="C56" s="3"/>
      <c r="D56" s="3"/>
      <c r="E56" s="3"/>
      <c r="I56" s="4"/>
      <c r="J56" s="4"/>
      <c r="K56" s="4"/>
      <c r="L56" s="4"/>
    </row>
    <row r="57" spans="3:12" x14ac:dyDescent="0.25">
      <c r="C57" s="3"/>
      <c r="D57" s="3"/>
      <c r="E57" s="3"/>
      <c r="I57" s="4"/>
      <c r="J57" s="4"/>
      <c r="K57" s="4"/>
      <c r="L57" s="4"/>
    </row>
    <row r="58" spans="3:12" x14ac:dyDescent="0.25">
      <c r="C58" s="3"/>
      <c r="D58" s="3"/>
      <c r="E58" s="3"/>
      <c r="I58" s="4"/>
      <c r="J58" s="4"/>
      <c r="K58" s="4"/>
      <c r="L58" s="4"/>
    </row>
    <row r="59" spans="3:12" x14ac:dyDescent="0.25">
      <c r="C59" s="3"/>
      <c r="D59" s="3"/>
      <c r="E59" s="3"/>
      <c r="I59" s="4"/>
      <c r="J59" s="4"/>
      <c r="K59" s="4"/>
      <c r="L59" s="4"/>
    </row>
    <row r="60" spans="3:12" x14ac:dyDescent="0.25">
      <c r="C60" s="3"/>
      <c r="D60" s="3"/>
      <c r="E60" s="3"/>
      <c r="I60" s="4"/>
      <c r="J60" s="4"/>
      <c r="K60" s="4"/>
      <c r="L60" s="4"/>
    </row>
    <row r="61" spans="3:12" x14ac:dyDescent="0.25">
      <c r="C61" s="3"/>
      <c r="D61" s="3"/>
      <c r="E61" s="3"/>
      <c r="I61" s="4"/>
      <c r="J61" s="4"/>
      <c r="K61" s="4"/>
      <c r="L61" s="4"/>
    </row>
    <row r="62" spans="3:12" x14ac:dyDescent="0.25">
      <c r="C62" s="3"/>
      <c r="D62" s="3"/>
      <c r="E62" s="3"/>
      <c r="I62" s="4"/>
      <c r="J62" s="4"/>
      <c r="K62" s="4"/>
      <c r="L62" s="4"/>
    </row>
    <row r="63" spans="3:12" x14ac:dyDescent="0.25">
      <c r="C63" s="3"/>
      <c r="D63" s="3"/>
      <c r="E63" s="3"/>
      <c r="I63" s="4"/>
      <c r="J63" s="4"/>
      <c r="K63" s="4"/>
      <c r="L63" s="4"/>
    </row>
    <row r="64" spans="3:12" x14ac:dyDescent="0.25">
      <c r="C64" s="3"/>
      <c r="D64" s="3"/>
      <c r="E64" s="3"/>
      <c r="I64" s="4"/>
      <c r="J64" s="4"/>
      <c r="K64" s="4"/>
      <c r="L64" s="4"/>
    </row>
    <row r="65" spans="3:12" x14ac:dyDescent="0.25">
      <c r="C65" s="3"/>
      <c r="D65" s="3"/>
      <c r="E65" s="3"/>
      <c r="I65" s="4"/>
      <c r="J65" s="4"/>
      <c r="K65" s="4"/>
      <c r="L65" s="4"/>
    </row>
    <row r="66" spans="3:12" x14ac:dyDescent="0.25">
      <c r="C66" s="3"/>
      <c r="D66" s="3"/>
      <c r="E66" s="3"/>
      <c r="I66" s="4"/>
      <c r="J66" s="4"/>
      <c r="K66" s="4"/>
      <c r="L66" s="4"/>
    </row>
    <row r="67" spans="3:12" x14ac:dyDescent="0.25">
      <c r="I67" s="4"/>
      <c r="J67" s="4"/>
      <c r="K67" s="4"/>
      <c r="L67" s="4"/>
    </row>
  </sheetData>
  <mergeCells count="3">
    <mergeCell ref="A2:A7"/>
    <mergeCell ref="A22:A24"/>
    <mergeCell ref="A9:A16"/>
  </mergeCells>
  <hyperlinks>
    <hyperlink ref="Q29" r:id="rId1" xr:uid="{5908CEE7-9214-4558-86F1-CE18337EC6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54D4-4516-4302-9C86-DDB3C979809C}">
  <dimension ref="A1:S63"/>
  <sheetViews>
    <sheetView workbookViewId="0">
      <selection activeCell="R5" sqref="R5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5" max="15" width="6.28515625" bestFit="1" customWidth="1"/>
    <col min="16" max="16" width="3.140625" customWidth="1"/>
    <col min="17" max="17" width="4.28515625" customWidth="1"/>
    <col min="18" max="18" width="19.7109375" customWidth="1"/>
    <col min="19" max="19" width="54.85546875" bestFit="1" customWidth="1"/>
  </cols>
  <sheetData>
    <row r="1" spans="1:19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O1" t="s">
        <v>43</v>
      </c>
      <c r="R1" t="s">
        <v>79</v>
      </c>
      <c r="S1" t="s">
        <v>34</v>
      </c>
    </row>
    <row r="2" spans="1:19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31" si="1">D2*$P$2</f>
        <v>6</v>
      </c>
      <c r="F2">
        <f>D2*5</f>
        <v>10</v>
      </c>
      <c r="G2">
        <v>0.1</v>
      </c>
      <c r="H2">
        <f>G2*17.86</f>
        <v>1.786</v>
      </c>
      <c r="I2" s="4">
        <f>IF($M2, $H2*C2, 0)</f>
        <v>1.786</v>
      </c>
      <c r="J2" s="4">
        <f t="shared" ref="J2:L16" si="2">IF($M2, $H2*D2, 0)</f>
        <v>3.5720000000000001</v>
      </c>
      <c r="K2" s="4">
        <f t="shared" si="2"/>
        <v>10.716000000000001</v>
      </c>
      <c r="L2" s="4">
        <f t="shared" si="2"/>
        <v>17.86</v>
      </c>
      <c r="M2" s="1" t="b">
        <v>1</v>
      </c>
      <c r="O2" t="s">
        <v>42</v>
      </c>
      <c r="P2">
        <v>3</v>
      </c>
      <c r="Q2" t="s">
        <v>53</v>
      </c>
      <c r="S2" t="s">
        <v>51</v>
      </c>
    </row>
    <row r="3" spans="1:19" x14ac:dyDescent="0.25">
      <c r="A3" s="8"/>
      <c r="B3" s="5" t="s">
        <v>59</v>
      </c>
      <c r="C3" s="3">
        <v>4</v>
      </c>
      <c r="D3" s="3">
        <f t="shared" si="0"/>
        <v>8</v>
      </c>
      <c r="E3" s="3">
        <f t="shared" si="1"/>
        <v>24</v>
      </c>
      <c r="F3">
        <f t="shared" ref="F3:F31" si="3">D3*5</f>
        <v>40</v>
      </c>
      <c r="H3">
        <f t="shared" ref="H3:H31" si="4">G3*17.86</f>
        <v>0</v>
      </c>
      <c r="I3" s="4">
        <f t="shared" ref="I3:L31" si="5">IF($M3, $H3*C3, 0)</f>
        <v>0</v>
      </c>
      <c r="J3" s="4">
        <f t="shared" si="2"/>
        <v>0</v>
      </c>
      <c r="K3" s="4">
        <f t="shared" si="2"/>
        <v>0</v>
      </c>
      <c r="L3" s="4">
        <f t="shared" si="2"/>
        <v>0</v>
      </c>
      <c r="M3" s="1" t="b">
        <v>0</v>
      </c>
    </row>
    <row r="4" spans="1:19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H4">
        <f t="shared" si="4"/>
        <v>0</v>
      </c>
      <c r="I4" s="4">
        <f t="shared" si="5"/>
        <v>0</v>
      </c>
      <c r="J4" s="4">
        <f t="shared" si="2"/>
        <v>0</v>
      </c>
      <c r="K4" s="4">
        <f t="shared" si="2"/>
        <v>0</v>
      </c>
      <c r="L4" s="4">
        <f t="shared" si="2"/>
        <v>0</v>
      </c>
      <c r="M4" s="1" t="b">
        <v>0</v>
      </c>
    </row>
    <row r="5" spans="1:19" x14ac:dyDescent="0.25">
      <c r="A5" s="8"/>
      <c r="B5" s="5" t="s">
        <v>56</v>
      </c>
      <c r="C5" s="3">
        <v>2</v>
      </c>
      <c r="D5" s="3">
        <f t="shared" si="0"/>
        <v>4</v>
      </c>
      <c r="E5" s="3">
        <f t="shared" si="1"/>
        <v>12</v>
      </c>
      <c r="F5">
        <f t="shared" si="3"/>
        <v>20</v>
      </c>
      <c r="H5">
        <f t="shared" si="4"/>
        <v>0</v>
      </c>
      <c r="I5" s="4">
        <f t="shared" si="5"/>
        <v>0</v>
      </c>
      <c r="J5" s="4">
        <f t="shared" si="2"/>
        <v>0</v>
      </c>
      <c r="K5" s="4">
        <f t="shared" si="2"/>
        <v>0</v>
      </c>
      <c r="L5" s="4">
        <f t="shared" si="2"/>
        <v>0</v>
      </c>
      <c r="M5" s="1" t="b">
        <v>0</v>
      </c>
    </row>
    <row r="6" spans="1:19" x14ac:dyDescent="0.25">
      <c r="A6" s="8"/>
      <c r="B6" s="5" t="s">
        <v>58</v>
      </c>
      <c r="C6" s="3">
        <v>3</v>
      </c>
      <c r="D6" s="3">
        <f t="shared" si="0"/>
        <v>6</v>
      </c>
      <c r="E6" s="3">
        <f t="shared" si="1"/>
        <v>18</v>
      </c>
      <c r="F6">
        <f t="shared" si="3"/>
        <v>30</v>
      </c>
      <c r="H6">
        <f t="shared" si="4"/>
        <v>0</v>
      </c>
      <c r="I6" s="4">
        <f t="shared" si="5"/>
        <v>0</v>
      </c>
      <c r="J6" s="4">
        <f t="shared" si="2"/>
        <v>0</v>
      </c>
      <c r="K6" s="4">
        <f t="shared" si="2"/>
        <v>0</v>
      </c>
      <c r="L6" s="4">
        <f t="shared" si="2"/>
        <v>0</v>
      </c>
      <c r="M6" s="1" t="b">
        <v>0</v>
      </c>
    </row>
    <row r="7" spans="1:19" x14ac:dyDescent="0.25">
      <c r="A7" s="8"/>
      <c r="B7" s="5" t="s">
        <v>57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H7">
        <f t="shared" si="4"/>
        <v>0</v>
      </c>
      <c r="I7" s="4">
        <f t="shared" si="5"/>
        <v>0</v>
      </c>
      <c r="J7" s="4">
        <f t="shared" si="2"/>
        <v>0</v>
      </c>
      <c r="K7" s="4">
        <f t="shared" si="2"/>
        <v>0</v>
      </c>
      <c r="L7" s="4">
        <f t="shared" si="2"/>
        <v>0</v>
      </c>
      <c r="M7" s="1" t="b">
        <v>0</v>
      </c>
    </row>
    <row r="8" spans="1:19" x14ac:dyDescent="0.25">
      <c r="A8" s="8"/>
      <c r="B8" s="5" t="s">
        <v>61</v>
      </c>
      <c r="C8" s="3">
        <v>2</v>
      </c>
      <c r="D8" s="3">
        <f t="shared" si="0"/>
        <v>4</v>
      </c>
      <c r="E8" s="3">
        <f t="shared" si="1"/>
        <v>12</v>
      </c>
      <c r="F8">
        <f t="shared" si="3"/>
        <v>20</v>
      </c>
      <c r="H8">
        <f t="shared" si="4"/>
        <v>0</v>
      </c>
      <c r="I8" s="4">
        <f t="shared" si="5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1" t="b">
        <v>0</v>
      </c>
    </row>
    <row r="9" spans="1:19" x14ac:dyDescent="0.25">
      <c r="C9" s="3">
        <f>SUM(C2:C8)</f>
        <v>15</v>
      </c>
      <c r="D9" s="3"/>
      <c r="E9" s="3"/>
      <c r="I9" s="4"/>
      <c r="J9" s="4"/>
      <c r="K9" s="4"/>
      <c r="L9" s="4"/>
    </row>
    <row r="10" spans="1:19" x14ac:dyDescent="0.25">
      <c r="A10" s="8" t="s">
        <v>11</v>
      </c>
      <c r="B10" s="5" t="s">
        <v>64</v>
      </c>
      <c r="C10" s="3">
        <v>4</v>
      </c>
      <c r="D10" s="3">
        <f t="shared" si="0"/>
        <v>8</v>
      </c>
      <c r="E10" s="3">
        <f t="shared" si="1"/>
        <v>24</v>
      </c>
      <c r="F10">
        <f t="shared" si="3"/>
        <v>40</v>
      </c>
      <c r="H10">
        <f t="shared" si="4"/>
        <v>0</v>
      </c>
      <c r="I10" s="4">
        <f t="shared" si="5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1" t="b">
        <v>0</v>
      </c>
    </row>
    <row r="11" spans="1:19" x14ac:dyDescent="0.25">
      <c r="A11" s="8"/>
      <c r="B11" s="5" t="s">
        <v>65</v>
      </c>
      <c r="C11" s="3">
        <v>1</v>
      </c>
      <c r="D11" s="3">
        <f t="shared" si="0"/>
        <v>2</v>
      </c>
      <c r="E11" s="3">
        <f t="shared" si="1"/>
        <v>6</v>
      </c>
      <c r="F11">
        <f t="shared" si="3"/>
        <v>10</v>
      </c>
      <c r="H11">
        <f t="shared" si="4"/>
        <v>0</v>
      </c>
      <c r="I11" s="4">
        <f t="shared" si="5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1" t="b">
        <v>0</v>
      </c>
    </row>
    <row r="12" spans="1:19" x14ac:dyDescent="0.25">
      <c r="A12" s="8"/>
      <c r="B12" s="5" t="s">
        <v>66</v>
      </c>
      <c r="C12" s="3">
        <v>1</v>
      </c>
      <c r="D12" s="3">
        <f t="shared" si="0"/>
        <v>2</v>
      </c>
      <c r="E12" s="3">
        <f t="shared" si="1"/>
        <v>6</v>
      </c>
      <c r="F12">
        <f t="shared" si="3"/>
        <v>10</v>
      </c>
      <c r="H12">
        <f t="shared" si="4"/>
        <v>0</v>
      </c>
      <c r="I12" s="4">
        <f t="shared" si="5"/>
        <v>0</v>
      </c>
      <c r="J12" s="4">
        <f t="shared" si="2"/>
        <v>0</v>
      </c>
      <c r="K12" s="4">
        <f t="shared" si="2"/>
        <v>0</v>
      </c>
      <c r="L12" s="4">
        <f t="shared" si="2"/>
        <v>0</v>
      </c>
      <c r="M12" s="1" t="b">
        <v>0</v>
      </c>
    </row>
    <row r="13" spans="1:19" x14ac:dyDescent="0.25">
      <c r="A13" s="8"/>
      <c r="B13" s="5" t="s">
        <v>67</v>
      </c>
      <c r="C13" s="3">
        <v>2</v>
      </c>
      <c r="D13" s="3">
        <f t="shared" si="0"/>
        <v>4</v>
      </c>
      <c r="E13" s="3">
        <f t="shared" si="1"/>
        <v>12</v>
      </c>
      <c r="F13">
        <f t="shared" si="3"/>
        <v>20</v>
      </c>
      <c r="H13">
        <f t="shared" si="4"/>
        <v>0</v>
      </c>
      <c r="I13" s="4">
        <f t="shared" si="5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1" t="b">
        <v>0</v>
      </c>
    </row>
    <row r="14" spans="1:19" x14ac:dyDescent="0.25">
      <c r="A14" s="8"/>
      <c r="B14" s="5">
        <v>20</v>
      </c>
      <c r="C14" s="3">
        <v>10</v>
      </c>
      <c r="D14" s="3">
        <f t="shared" si="0"/>
        <v>20</v>
      </c>
      <c r="E14" s="3">
        <f t="shared" si="1"/>
        <v>60</v>
      </c>
      <c r="F14">
        <f t="shared" si="3"/>
        <v>100</v>
      </c>
      <c r="H14">
        <f t="shared" si="4"/>
        <v>0</v>
      </c>
      <c r="I14" s="4">
        <f t="shared" si="5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1" t="b">
        <v>0</v>
      </c>
    </row>
    <row r="15" spans="1:19" x14ac:dyDescent="0.25">
      <c r="A15" s="8"/>
      <c r="B15" s="5">
        <v>51</v>
      </c>
      <c r="C15" s="3">
        <v>5</v>
      </c>
      <c r="D15" s="3">
        <f t="shared" si="0"/>
        <v>10</v>
      </c>
      <c r="E15" s="3">
        <f t="shared" si="1"/>
        <v>30</v>
      </c>
      <c r="F15">
        <f t="shared" si="3"/>
        <v>50</v>
      </c>
      <c r="H15">
        <f t="shared" si="4"/>
        <v>0</v>
      </c>
      <c r="I15" s="4">
        <f t="shared" si="5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1" t="b">
        <v>0</v>
      </c>
    </row>
    <row r="16" spans="1:19" x14ac:dyDescent="0.25">
      <c r="A16" s="8"/>
      <c r="B16" s="5" t="s">
        <v>68</v>
      </c>
      <c r="C16" s="3">
        <v>1</v>
      </c>
      <c r="D16" s="3">
        <f t="shared" si="0"/>
        <v>2</v>
      </c>
      <c r="E16" s="3">
        <f t="shared" si="1"/>
        <v>6</v>
      </c>
      <c r="F16">
        <f t="shared" si="3"/>
        <v>10</v>
      </c>
      <c r="H16">
        <f t="shared" si="4"/>
        <v>0</v>
      </c>
      <c r="I16" s="4">
        <f t="shared" si="5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1" t="b">
        <v>0</v>
      </c>
    </row>
    <row r="17" spans="1:13" x14ac:dyDescent="0.25">
      <c r="C17" s="3">
        <f>SUM(C10:C16)</f>
        <v>24</v>
      </c>
      <c r="D17" s="3"/>
      <c r="E17" s="3"/>
      <c r="I17" s="4"/>
      <c r="J17" s="4"/>
      <c r="K17" s="4"/>
      <c r="L17" s="4"/>
    </row>
    <row r="18" spans="1:13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si="1"/>
        <v>228</v>
      </c>
      <c r="F18">
        <f t="shared" si="3"/>
        <v>380</v>
      </c>
      <c r="H18">
        <f t="shared" si="4"/>
        <v>0</v>
      </c>
      <c r="I18" s="4">
        <f t="shared" si="5"/>
        <v>0</v>
      </c>
      <c r="J18" s="4">
        <f t="shared" si="5"/>
        <v>0</v>
      </c>
      <c r="K18" s="4">
        <f t="shared" si="5"/>
        <v>0</v>
      </c>
      <c r="L18" s="4">
        <f t="shared" si="5"/>
        <v>0</v>
      </c>
      <c r="M18" s="1" t="b">
        <v>0</v>
      </c>
    </row>
    <row r="19" spans="1:13" x14ac:dyDescent="0.25">
      <c r="A19" t="s">
        <v>63</v>
      </c>
      <c r="B19" s="5" t="s">
        <v>62</v>
      </c>
      <c r="C19" s="3">
        <v>1</v>
      </c>
      <c r="D19" s="3">
        <f t="shared" si="0"/>
        <v>2</v>
      </c>
      <c r="E19" s="3">
        <f t="shared" si="1"/>
        <v>6</v>
      </c>
      <c r="F19">
        <f t="shared" si="3"/>
        <v>10</v>
      </c>
      <c r="H19">
        <f t="shared" si="4"/>
        <v>0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1" t="b">
        <v>0</v>
      </c>
    </row>
    <row r="20" spans="1:13" x14ac:dyDescent="0.25">
      <c r="A20" t="s">
        <v>69</v>
      </c>
      <c r="B20" s="5" t="s">
        <v>42</v>
      </c>
      <c r="C20" s="3">
        <v>1</v>
      </c>
      <c r="D20" s="3">
        <f t="shared" si="0"/>
        <v>2</v>
      </c>
      <c r="E20" s="3">
        <f t="shared" si="1"/>
        <v>6</v>
      </c>
      <c r="F20">
        <f t="shared" si="3"/>
        <v>10</v>
      </c>
      <c r="H20">
        <f t="shared" si="4"/>
        <v>0</v>
      </c>
      <c r="I20" s="4">
        <f t="shared" si="5"/>
        <v>0</v>
      </c>
      <c r="J20" s="4">
        <f t="shared" si="5"/>
        <v>0</v>
      </c>
      <c r="K20" s="4">
        <f t="shared" si="5"/>
        <v>0</v>
      </c>
      <c r="L20" s="4">
        <f t="shared" si="5"/>
        <v>0</v>
      </c>
      <c r="M20" s="1" t="b">
        <v>0</v>
      </c>
    </row>
    <row r="21" spans="1:13" x14ac:dyDescent="0.25">
      <c r="A21" s="8" t="s">
        <v>70</v>
      </c>
      <c r="B21" s="5" t="s">
        <v>71</v>
      </c>
      <c r="C21" s="3">
        <v>1</v>
      </c>
      <c r="D21" s="3">
        <f t="shared" si="0"/>
        <v>2</v>
      </c>
      <c r="E21" s="3">
        <f t="shared" si="1"/>
        <v>6</v>
      </c>
      <c r="F21">
        <f t="shared" si="3"/>
        <v>10</v>
      </c>
      <c r="H21">
        <f t="shared" si="4"/>
        <v>0</v>
      </c>
      <c r="I21" s="4">
        <f t="shared" si="5"/>
        <v>0</v>
      </c>
      <c r="J21" s="4">
        <f t="shared" si="5"/>
        <v>0</v>
      </c>
      <c r="K21" s="4">
        <f t="shared" si="5"/>
        <v>0</v>
      </c>
      <c r="L21" s="4">
        <f t="shared" si="5"/>
        <v>0</v>
      </c>
      <c r="M21" s="1" t="b">
        <v>0</v>
      </c>
    </row>
    <row r="22" spans="1:13" x14ac:dyDescent="0.25">
      <c r="A22" s="8"/>
      <c r="B22" s="5" t="s">
        <v>72</v>
      </c>
      <c r="C22" s="3">
        <v>1</v>
      </c>
      <c r="D22" s="3">
        <f t="shared" si="0"/>
        <v>2</v>
      </c>
      <c r="E22" s="3">
        <f t="shared" si="1"/>
        <v>6</v>
      </c>
      <c r="F22">
        <f t="shared" si="3"/>
        <v>10</v>
      </c>
      <c r="H22">
        <f t="shared" si="4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1" t="b">
        <v>0</v>
      </c>
    </row>
    <row r="23" spans="1:13" x14ac:dyDescent="0.25">
      <c r="A23" t="s">
        <v>13</v>
      </c>
      <c r="B23" s="5" t="s">
        <v>42</v>
      </c>
      <c r="C23" s="3">
        <v>38</v>
      </c>
      <c r="D23" s="3">
        <f t="shared" si="0"/>
        <v>76</v>
      </c>
      <c r="E23" s="3">
        <f t="shared" si="1"/>
        <v>228</v>
      </c>
      <c r="F23">
        <f t="shared" si="3"/>
        <v>380</v>
      </c>
      <c r="H23">
        <f t="shared" si="4"/>
        <v>0</v>
      </c>
      <c r="I23" s="4">
        <f t="shared" si="5"/>
        <v>0</v>
      </c>
      <c r="J23" s="4">
        <f t="shared" si="5"/>
        <v>0</v>
      </c>
      <c r="K23" s="4">
        <f t="shared" si="5"/>
        <v>0</v>
      </c>
      <c r="L23" s="4">
        <f t="shared" si="5"/>
        <v>0</v>
      </c>
      <c r="M23" s="1" t="b">
        <v>0</v>
      </c>
    </row>
    <row r="24" spans="1:13" x14ac:dyDescent="0.25">
      <c r="A24" t="s">
        <v>73</v>
      </c>
      <c r="B24" s="5" t="s">
        <v>42</v>
      </c>
      <c r="C24" s="3">
        <v>38</v>
      </c>
      <c r="D24" s="3">
        <f t="shared" si="0"/>
        <v>76</v>
      </c>
      <c r="E24" s="3">
        <f t="shared" si="1"/>
        <v>228</v>
      </c>
      <c r="F24">
        <f t="shared" si="3"/>
        <v>380</v>
      </c>
      <c r="H24">
        <f t="shared" si="4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4">
        <f t="shared" si="5"/>
        <v>0</v>
      </c>
      <c r="M24" s="1" t="b">
        <v>0</v>
      </c>
    </row>
    <row r="25" spans="1:13" x14ac:dyDescent="0.25">
      <c r="A25" t="s">
        <v>74</v>
      </c>
      <c r="B25" s="5" t="s">
        <v>42</v>
      </c>
      <c r="C25" s="3">
        <v>2</v>
      </c>
      <c r="D25" s="3">
        <f t="shared" si="0"/>
        <v>4</v>
      </c>
      <c r="E25" s="3">
        <f t="shared" si="1"/>
        <v>12</v>
      </c>
      <c r="F25">
        <f t="shared" si="3"/>
        <v>20</v>
      </c>
      <c r="H25">
        <f t="shared" si="4"/>
        <v>0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</v>
      </c>
      <c r="M25" s="1" t="b">
        <v>0</v>
      </c>
    </row>
    <row r="26" spans="1:13" x14ac:dyDescent="0.25">
      <c r="A26" t="s">
        <v>75</v>
      </c>
      <c r="B26" s="5" t="s">
        <v>42</v>
      </c>
      <c r="C26" s="3">
        <v>1</v>
      </c>
      <c r="D26" s="3">
        <f t="shared" si="0"/>
        <v>2</v>
      </c>
      <c r="E26" s="3">
        <f t="shared" si="1"/>
        <v>6</v>
      </c>
      <c r="F26">
        <f t="shared" si="3"/>
        <v>10</v>
      </c>
      <c r="H26">
        <f t="shared" si="4"/>
        <v>0</v>
      </c>
      <c r="I26" s="4">
        <f t="shared" si="5"/>
        <v>0</v>
      </c>
      <c r="J26" s="4">
        <f t="shared" si="5"/>
        <v>0</v>
      </c>
      <c r="K26" s="4">
        <f t="shared" si="5"/>
        <v>0</v>
      </c>
      <c r="L26" s="4">
        <f t="shared" si="5"/>
        <v>0</v>
      </c>
      <c r="M26" s="1" t="b">
        <v>0</v>
      </c>
    </row>
    <row r="27" spans="1:13" x14ac:dyDescent="0.25">
      <c r="A27" t="s">
        <v>76</v>
      </c>
      <c r="B27" s="5" t="s">
        <v>42</v>
      </c>
      <c r="C27" s="3">
        <v>1</v>
      </c>
      <c r="D27" s="3">
        <f t="shared" si="0"/>
        <v>2</v>
      </c>
      <c r="E27" s="3">
        <f t="shared" si="1"/>
        <v>6</v>
      </c>
      <c r="F27">
        <f t="shared" si="3"/>
        <v>10</v>
      </c>
      <c r="H27">
        <f t="shared" si="4"/>
        <v>0</v>
      </c>
      <c r="I27" s="4">
        <f t="shared" si="5"/>
        <v>0</v>
      </c>
      <c r="J27" s="4">
        <f t="shared" si="5"/>
        <v>0</v>
      </c>
      <c r="K27" s="4">
        <f t="shared" si="5"/>
        <v>0</v>
      </c>
      <c r="L27" s="4">
        <f t="shared" si="5"/>
        <v>0</v>
      </c>
      <c r="M27" s="1" t="b">
        <v>0</v>
      </c>
    </row>
    <row r="28" spans="1:13" x14ac:dyDescent="0.25">
      <c r="A28" t="s">
        <v>77</v>
      </c>
      <c r="B28" s="5" t="s">
        <v>42</v>
      </c>
      <c r="C28" s="3">
        <v>2</v>
      </c>
      <c r="D28" s="3">
        <f t="shared" si="0"/>
        <v>4</v>
      </c>
      <c r="E28" s="3">
        <f t="shared" si="1"/>
        <v>12</v>
      </c>
      <c r="F28">
        <f t="shared" si="3"/>
        <v>20</v>
      </c>
      <c r="H28">
        <f t="shared" si="4"/>
        <v>0</v>
      </c>
      <c r="I28" s="4">
        <f t="shared" si="5"/>
        <v>0</v>
      </c>
      <c r="J28" s="4">
        <f t="shared" si="5"/>
        <v>0</v>
      </c>
      <c r="K28" s="4">
        <f t="shared" si="5"/>
        <v>0</v>
      </c>
      <c r="L28" s="4">
        <f t="shared" si="5"/>
        <v>0</v>
      </c>
      <c r="M28" s="1" t="b">
        <v>0</v>
      </c>
    </row>
    <row r="29" spans="1:13" x14ac:dyDescent="0.25">
      <c r="A29" t="s">
        <v>18</v>
      </c>
      <c r="B29" s="5" t="s">
        <v>42</v>
      </c>
      <c r="C29" s="3">
        <v>1</v>
      </c>
      <c r="D29" s="3">
        <f t="shared" si="0"/>
        <v>2</v>
      </c>
      <c r="E29" s="3">
        <f t="shared" si="1"/>
        <v>6</v>
      </c>
      <c r="F29">
        <f t="shared" si="3"/>
        <v>10</v>
      </c>
      <c r="H29">
        <f t="shared" si="4"/>
        <v>0</v>
      </c>
      <c r="I29" s="4">
        <f t="shared" si="5"/>
        <v>0</v>
      </c>
      <c r="J29" s="4">
        <f t="shared" si="5"/>
        <v>0</v>
      </c>
      <c r="K29" s="4">
        <f t="shared" si="5"/>
        <v>0</v>
      </c>
      <c r="L29" s="4">
        <f t="shared" si="5"/>
        <v>0</v>
      </c>
      <c r="M29" s="1" t="b">
        <v>0</v>
      </c>
    </row>
    <row r="30" spans="1:13" x14ac:dyDescent="0.25">
      <c r="A30" t="s">
        <v>78</v>
      </c>
      <c r="B30" s="5" t="s">
        <v>42</v>
      </c>
      <c r="C30" s="3">
        <v>2</v>
      </c>
      <c r="D30" s="3">
        <f t="shared" si="0"/>
        <v>4</v>
      </c>
      <c r="E30" s="3">
        <f t="shared" si="1"/>
        <v>12</v>
      </c>
      <c r="F30">
        <f t="shared" si="3"/>
        <v>20</v>
      </c>
      <c r="H30">
        <f t="shared" si="4"/>
        <v>0</v>
      </c>
      <c r="I30" s="4">
        <f t="shared" si="5"/>
        <v>0</v>
      </c>
      <c r="J30" s="4">
        <f t="shared" si="5"/>
        <v>0</v>
      </c>
      <c r="K30" s="4">
        <f t="shared" si="5"/>
        <v>0</v>
      </c>
      <c r="L30" s="4">
        <f t="shared" si="5"/>
        <v>0</v>
      </c>
      <c r="M30" s="1" t="b">
        <v>0</v>
      </c>
    </row>
    <row r="31" spans="1:13" x14ac:dyDescent="0.25">
      <c r="A31" t="s">
        <v>20</v>
      </c>
      <c r="B31" s="5" t="s">
        <v>42</v>
      </c>
      <c r="C31" s="3">
        <v>1</v>
      </c>
      <c r="D31" s="3">
        <f t="shared" si="0"/>
        <v>2</v>
      </c>
      <c r="E31" s="3">
        <f t="shared" si="1"/>
        <v>6</v>
      </c>
      <c r="F31">
        <f t="shared" si="3"/>
        <v>10</v>
      </c>
      <c r="H31">
        <f t="shared" si="4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0</v>
      </c>
      <c r="M31" s="1" t="b">
        <v>0</v>
      </c>
    </row>
    <row r="32" spans="1:13" x14ac:dyDescent="0.25">
      <c r="C32" s="3">
        <f>C9+C17+SUM(C18:C31)</f>
        <v>167</v>
      </c>
      <c r="I32" s="4">
        <f>SUM(I2:I31)</f>
        <v>1.786</v>
      </c>
      <c r="J32" s="4">
        <f t="shared" ref="J32:L32" si="6">SUM(J2:J31)</f>
        <v>3.5720000000000001</v>
      </c>
      <c r="K32" s="4">
        <f t="shared" si="6"/>
        <v>10.716000000000001</v>
      </c>
      <c r="L32" s="4">
        <f t="shared" si="6"/>
        <v>17.86</v>
      </c>
    </row>
    <row r="49" spans="1:19" x14ac:dyDescent="0.25">
      <c r="A49" t="s">
        <v>8</v>
      </c>
      <c r="C49" s="3">
        <v>38</v>
      </c>
      <c r="D49" s="3">
        <f t="shared" ref="D49:D62" si="7">2*C49</f>
        <v>76</v>
      </c>
      <c r="E49" s="3">
        <f t="shared" ref="E49:E62" si="8">D49*$P$2</f>
        <v>228</v>
      </c>
      <c r="F49">
        <f t="shared" ref="F49:F62" si="9">D49*5</f>
        <v>380</v>
      </c>
      <c r="H49">
        <f t="shared" ref="H49:H62" si="10">G49*17.86</f>
        <v>0</v>
      </c>
      <c r="I49" s="4">
        <f t="shared" ref="I49:I62" si="11">IF($M49, $H49*C49, 0)</f>
        <v>0</v>
      </c>
      <c r="J49" s="4">
        <f t="shared" ref="J49:J62" si="12">IF($M49, $H49*D49, 0)</f>
        <v>0</v>
      </c>
      <c r="K49" s="4">
        <f t="shared" ref="K49:K62" si="13">IF($M49, $H49*E49, 0)</f>
        <v>0</v>
      </c>
      <c r="L49" s="4">
        <f t="shared" ref="L49:L62" si="14">IF($M49, $H49*F49, 0)</f>
        <v>0</v>
      </c>
      <c r="M49" s="1" t="b">
        <v>1</v>
      </c>
      <c r="Q49" t="s">
        <v>53</v>
      </c>
    </row>
    <row r="50" spans="1:19" x14ac:dyDescent="0.25">
      <c r="A50" t="s">
        <v>11</v>
      </c>
      <c r="C50" s="3">
        <v>24</v>
      </c>
      <c r="D50" s="3">
        <f t="shared" si="7"/>
        <v>48</v>
      </c>
      <c r="E50" s="3">
        <f t="shared" si="8"/>
        <v>144</v>
      </c>
      <c r="F50">
        <f t="shared" si="9"/>
        <v>240</v>
      </c>
      <c r="G50">
        <v>2.2000000000000001E-3</v>
      </c>
      <c r="H50">
        <f t="shared" si="10"/>
        <v>3.9292000000000001E-2</v>
      </c>
      <c r="I50" s="4">
        <f t="shared" si="11"/>
        <v>0.94300800000000007</v>
      </c>
      <c r="J50" s="4">
        <f t="shared" si="12"/>
        <v>1.8860160000000001</v>
      </c>
      <c r="K50" s="4">
        <f t="shared" si="13"/>
        <v>5.658048</v>
      </c>
      <c r="L50" s="4">
        <f t="shared" si="14"/>
        <v>9.4300800000000002</v>
      </c>
      <c r="M50" s="1" t="b">
        <v>1</v>
      </c>
      <c r="Q50" t="s">
        <v>53</v>
      </c>
    </row>
    <row r="51" spans="1:19" x14ac:dyDescent="0.25">
      <c r="A51" t="s">
        <v>12</v>
      </c>
      <c r="C51" s="3">
        <v>2</v>
      </c>
      <c r="D51" s="3">
        <f t="shared" si="7"/>
        <v>4</v>
      </c>
      <c r="E51" s="3">
        <f t="shared" si="8"/>
        <v>12</v>
      </c>
      <c r="F51">
        <f t="shared" si="9"/>
        <v>20</v>
      </c>
      <c r="G51">
        <v>0.2</v>
      </c>
      <c r="H51">
        <f t="shared" si="10"/>
        <v>3.5720000000000001</v>
      </c>
      <c r="I51" s="4">
        <f t="shared" si="11"/>
        <v>7.1440000000000001</v>
      </c>
      <c r="J51" s="4">
        <f t="shared" si="12"/>
        <v>14.288</v>
      </c>
      <c r="K51" s="4">
        <f t="shared" si="13"/>
        <v>42.864000000000004</v>
      </c>
      <c r="L51" s="4">
        <f t="shared" si="14"/>
        <v>71.44</v>
      </c>
      <c r="M51" s="1" t="b">
        <v>1</v>
      </c>
      <c r="Q51" t="s">
        <v>53</v>
      </c>
    </row>
    <row r="52" spans="1:19" x14ac:dyDescent="0.25">
      <c r="A52" t="s">
        <v>13</v>
      </c>
      <c r="C52" s="3">
        <v>38</v>
      </c>
      <c r="D52" s="3">
        <f t="shared" si="7"/>
        <v>76</v>
      </c>
      <c r="E52" s="3">
        <f t="shared" si="8"/>
        <v>228</v>
      </c>
      <c r="F52">
        <f t="shared" si="9"/>
        <v>380</v>
      </c>
      <c r="G52">
        <v>0.26</v>
      </c>
      <c r="H52">
        <f t="shared" si="10"/>
        <v>4.6436000000000002</v>
      </c>
      <c r="I52" s="4">
        <f t="shared" si="11"/>
        <v>176.45680000000002</v>
      </c>
      <c r="J52" s="4">
        <f t="shared" si="12"/>
        <v>352.91360000000003</v>
      </c>
      <c r="K52" s="4">
        <f t="shared" si="13"/>
        <v>1058.7408</v>
      </c>
      <c r="L52" s="4">
        <f t="shared" si="14"/>
        <v>1764.568</v>
      </c>
      <c r="M52" s="1" t="b">
        <v>1</v>
      </c>
      <c r="S52" t="s">
        <v>52</v>
      </c>
    </row>
    <row r="53" spans="1:19" x14ac:dyDescent="0.25">
      <c r="A53" t="s">
        <v>14</v>
      </c>
      <c r="C53" s="3">
        <v>38</v>
      </c>
      <c r="D53" s="3">
        <f t="shared" si="7"/>
        <v>76</v>
      </c>
      <c r="E53" s="3">
        <f t="shared" si="8"/>
        <v>228</v>
      </c>
      <c r="F53">
        <f t="shared" si="9"/>
        <v>380</v>
      </c>
      <c r="H53">
        <f t="shared" si="10"/>
        <v>0</v>
      </c>
      <c r="I53" s="4">
        <f t="shared" si="11"/>
        <v>0</v>
      </c>
      <c r="J53" s="4">
        <f t="shared" si="12"/>
        <v>0</v>
      </c>
      <c r="K53" s="4">
        <f t="shared" si="13"/>
        <v>0</v>
      </c>
      <c r="L53" s="4">
        <f t="shared" si="14"/>
        <v>0</v>
      </c>
      <c r="M53" s="1" t="b">
        <v>1</v>
      </c>
    </row>
    <row r="54" spans="1:19" x14ac:dyDescent="0.25">
      <c r="A54" t="s">
        <v>15</v>
      </c>
      <c r="C54" s="3">
        <v>3</v>
      </c>
      <c r="D54" s="3">
        <f t="shared" si="7"/>
        <v>6</v>
      </c>
      <c r="E54" s="3">
        <f t="shared" si="8"/>
        <v>18</v>
      </c>
      <c r="F54">
        <f t="shared" si="9"/>
        <v>30</v>
      </c>
      <c r="H54">
        <f t="shared" si="10"/>
        <v>0</v>
      </c>
      <c r="I54" s="4">
        <f t="shared" si="11"/>
        <v>0</v>
      </c>
      <c r="J54" s="4">
        <f t="shared" si="12"/>
        <v>0</v>
      </c>
      <c r="K54" s="4">
        <f t="shared" si="13"/>
        <v>0</v>
      </c>
      <c r="L54" s="4">
        <f t="shared" si="14"/>
        <v>0</v>
      </c>
      <c r="M54" s="1" t="b">
        <v>1</v>
      </c>
    </row>
    <row r="55" spans="1:19" x14ac:dyDescent="0.25">
      <c r="A55" t="s">
        <v>16</v>
      </c>
      <c r="C55" s="3">
        <v>1</v>
      </c>
      <c r="D55" s="3">
        <f t="shared" si="7"/>
        <v>2</v>
      </c>
      <c r="E55" s="3">
        <f t="shared" si="8"/>
        <v>6</v>
      </c>
      <c r="F55">
        <f t="shared" si="9"/>
        <v>10</v>
      </c>
      <c r="H55">
        <f t="shared" si="10"/>
        <v>0</v>
      </c>
      <c r="I55" s="4">
        <f t="shared" si="11"/>
        <v>0</v>
      </c>
      <c r="J55" s="4">
        <f t="shared" si="12"/>
        <v>0</v>
      </c>
      <c r="K55" s="4">
        <f t="shared" si="13"/>
        <v>0</v>
      </c>
      <c r="L55" s="4">
        <f t="shared" si="14"/>
        <v>0</v>
      </c>
      <c r="M55" s="1" t="b">
        <v>1</v>
      </c>
    </row>
    <row r="56" spans="1:19" x14ac:dyDescent="0.25">
      <c r="A56" t="s">
        <v>9</v>
      </c>
      <c r="C56" s="3">
        <v>1</v>
      </c>
      <c r="D56" s="3">
        <f t="shared" si="7"/>
        <v>2</v>
      </c>
      <c r="E56" s="3">
        <f t="shared" si="8"/>
        <v>6</v>
      </c>
      <c r="F56">
        <f t="shared" si="9"/>
        <v>10</v>
      </c>
      <c r="G56">
        <v>1.7565</v>
      </c>
      <c r="H56">
        <f t="shared" si="10"/>
        <v>31.371089999999999</v>
      </c>
      <c r="I56" s="4">
        <f t="shared" si="11"/>
        <v>31.371089999999999</v>
      </c>
      <c r="J56" s="4">
        <f t="shared" si="12"/>
        <v>62.742179999999998</v>
      </c>
      <c r="K56" s="4">
        <f t="shared" si="13"/>
        <v>188.22654</v>
      </c>
      <c r="L56" s="4">
        <f t="shared" si="14"/>
        <v>313.71089999999998</v>
      </c>
      <c r="M56" s="1" t="b">
        <v>1</v>
      </c>
    </row>
    <row r="57" spans="1:19" x14ac:dyDescent="0.25">
      <c r="A57" t="s">
        <v>10</v>
      </c>
      <c r="C57" s="3">
        <v>1</v>
      </c>
      <c r="D57" s="3">
        <f t="shared" si="7"/>
        <v>2</v>
      </c>
      <c r="E57" s="3">
        <f t="shared" si="8"/>
        <v>6</v>
      </c>
      <c r="F57">
        <f t="shared" si="9"/>
        <v>10</v>
      </c>
      <c r="G57">
        <v>0.95099999999999996</v>
      </c>
      <c r="H57">
        <f t="shared" si="10"/>
        <v>16.984859999999998</v>
      </c>
      <c r="I57" s="4">
        <f t="shared" si="11"/>
        <v>16.984859999999998</v>
      </c>
      <c r="J57" s="4">
        <f t="shared" si="12"/>
        <v>33.969719999999995</v>
      </c>
      <c r="K57" s="4">
        <f t="shared" si="13"/>
        <v>101.90915999999999</v>
      </c>
      <c r="L57" s="4">
        <f t="shared" si="14"/>
        <v>169.84859999999998</v>
      </c>
      <c r="M57" s="1" t="b">
        <v>1</v>
      </c>
    </row>
    <row r="58" spans="1:19" x14ac:dyDescent="0.25">
      <c r="A58" t="s">
        <v>17</v>
      </c>
      <c r="C58" s="3">
        <v>2</v>
      </c>
      <c r="D58" s="3">
        <f t="shared" si="7"/>
        <v>4</v>
      </c>
      <c r="E58" s="3">
        <f t="shared" si="8"/>
        <v>12</v>
      </c>
      <c r="F58">
        <f t="shared" si="9"/>
        <v>20</v>
      </c>
      <c r="G58">
        <v>6.0199999999999997E-2</v>
      </c>
      <c r="H58">
        <f t="shared" si="10"/>
        <v>1.0751719999999998</v>
      </c>
      <c r="I58" s="4">
        <f t="shared" si="11"/>
        <v>2.1503439999999996</v>
      </c>
      <c r="J58" s="4">
        <f t="shared" si="12"/>
        <v>4.3006879999999992</v>
      </c>
      <c r="K58" s="4">
        <f t="shared" si="13"/>
        <v>12.902063999999998</v>
      </c>
      <c r="L58" s="4">
        <f t="shared" si="14"/>
        <v>21.503439999999998</v>
      </c>
      <c r="M58" s="1" t="b">
        <v>1</v>
      </c>
    </row>
    <row r="59" spans="1:19" x14ac:dyDescent="0.25">
      <c r="A59" t="s">
        <v>18</v>
      </c>
      <c r="C59" s="3">
        <v>1</v>
      </c>
      <c r="D59" s="3">
        <f t="shared" si="7"/>
        <v>2</v>
      </c>
      <c r="E59" s="3">
        <f t="shared" si="8"/>
        <v>6</v>
      </c>
      <c r="F59">
        <f t="shared" si="9"/>
        <v>10</v>
      </c>
      <c r="G59">
        <v>0.1704</v>
      </c>
      <c r="H59">
        <f t="shared" si="10"/>
        <v>3.0433439999999998</v>
      </c>
      <c r="I59" s="4">
        <f t="shared" si="11"/>
        <v>3.0433439999999998</v>
      </c>
      <c r="J59" s="4">
        <f t="shared" si="12"/>
        <v>6.0866879999999997</v>
      </c>
      <c r="K59" s="4">
        <f t="shared" si="13"/>
        <v>18.260064</v>
      </c>
      <c r="L59" s="4">
        <f t="shared" si="14"/>
        <v>30.433439999999997</v>
      </c>
      <c r="M59" s="1" t="b">
        <v>1</v>
      </c>
    </row>
    <row r="60" spans="1:19" x14ac:dyDescent="0.25">
      <c r="A60" t="s">
        <v>19</v>
      </c>
      <c r="C60" s="3">
        <v>2</v>
      </c>
      <c r="D60" s="3">
        <f t="shared" si="7"/>
        <v>4</v>
      </c>
      <c r="E60" s="3">
        <f t="shared" si="8"/>
        <v>12</v>
      </c>
      <c r="F60">
        <f t="shared" si="9"/>
        <v>20</v>
      </c>
      <c r="G60">
        <v>7.8600000000000003E-2</v>
      </c>
      <c r="H60">
        <f t="shared" si="10"/>
        <v>1.403796</v>
      </c>
      <c r="I60" s="4">
        <f t="shared" si="11"/>
        <v>2.8075920000000001</v>
      </c>
      <c r="J60" s="4">
        <f t="shared" si="12"/>
        <v>5.6151840000000002</v>
      </c>
      <c r="K60" s="4">
        <f t="shared" si="13"/>
        <v>16.845552000000001</v>
      </c>
      <c r="L60" s="4">
        <f t="shared" si="14"/>
        <v>28.07592</v>
      </c>
      <c r="M60" s="1" t="b">
        <v>1</v>
      </c>
    </row>
    <row r="61" spans="1:19" x14ac:dyDescent="0.25">
      <c r="A61" t="s">
        <v>20</v>
      </c>
      <c r="C61" s="3">
        <v>1</v>
      </c>
      <c r="D61" s="3">
        <f t="shared" si="7"/>
        <v>2</v>
      </c>
      <c r="E61" s="3">
        <f t="shared" si="8"/>
        <v>6</v>
      </c>
      <c r="F61">
        <f t="shared" si="9"/>
        <v>10</v>
      </c>
      <c r="G61">
        <v>6.6500000000000004E-2</v>
      </c>
      <c r="H61">
        <f t="shared" si="10"/>
        <v>1.1876900000000001</v>
      </c>
      <c r="I61" s="4">
        <f t="shared" si="11"/>
        <v>1.1876900000000001</v>
      </c>
      <c r="J61" s="4">
        <f t="shared" si="12"/>
        <v>2.3753800000000003</v>
      </c>
      <c r="K61" s="4">
        <f t="shared" si="13"/>
        <v>7.1261400000000013</v>
      </c>
      <c r="L61" s="4">
        <f t="shared" si="14"/>
        <v>11.876900000000001</v>
      </c>
      <c r="M61" s="1" t="b">
        <v>1</v>
      </c>
    </row>
    <row r="62" spans="1:19" x14ac:dyDescent="0.25">
      <c r="A62" t="s">
        <v>50</v>
      </c>
      <c r="C62" s="3">
        <v>2</v>
      </c>
      <c r="D62" s="3">
        <f t="shared" si="7"/>
        <v>4</v>
      </c>
      <c r="E62" s="3">
        <f t="shared" si="8"/>
        <v>12</v>
      </c>
      <c r="F62">
        <f t="shared" si="9"/>
        <v>20</v>
      </c>
      <c r="H62">
        <f t="shared" si="10"/>
        <v>0</v>
      </c>
      <c r="I62" s="4">
        <f t="shared" si="11"/>
        <v>0</v>
      </c>
      <c r="J62" s="4">
        <f t="shared" si="12"/>
        <v>0</v>
      </c>
      <c r="K62" s="4">
        <f t="shared" si="13"/>
        <v>0</v>
      </c>
      <c r="L62" s="4">
        <f t="shared" si="14"/>
        <v>0</v>
      </c>
    </row>
    <row r="63" spans="1:19" x14ac:dyDescent="0.25">
      <c r="A63" t="s">
        <v>29</v>
      </c>
      <c r="I63" s="4">
        <f>SUM(I2:I61)</f>
        <v>245.66072800000001</v>
      </c>
      <c r="J63" s="4">
        <f>SUM(J2:J61)</f>
        <v>491.32145600000001</v>
      </c>
      <c r="K63" s="4">
        <f>SUM(K2:K61)</f>
        <v>1473.9643680000004</v>
      </c>
      <c r="L63" s="4">
        <f>SUM(L2:L61)</f>
        <v>2456.6072799999997</v>
      </c>
    </row>
  </sheetData>
  <mergeCells count="3">
    <mergeCell ref="A2:A8"/>
    <mergeCell ref="A10:A16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JLCPCB(Detailed)</vt:lpstr>
      <vt:lpstr>SA_Retail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hammon</dc:creator>
  <cp:lastModifiedBy>matthew hammon</cp:lastModifiedBy>
  <dcterms:created xsi:type="dcterms:W3CDTF">2025-06-27T13:47:27Z</dcterms:created>
  <dcterms:modified xsi:type="dcterms:W3CDTF">2025-07-15T16:13:56Z</dcterms:modified>
</cp:coreProperties>
</file>