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5ADB3F0D-7D77-40DC-A630-3CD7FB43F63C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35" i="3"/>
  <c r="D33" i="3"/>
  <c r="E33" i="3"/>
  <c r="F33" i="3"/>
  <c r="H34" i="3"/>
  <c r="I34" i="3" s="1"/>
  <c r="L34" i="3"/>
  <c r="H33" i="3"/>
  <c r="I33" i="3" s="1"/>
  <c r="L33" i="3"/>
  <c r="H23" i="3"/>
  <c r="D23" i="3"/>
  <c r="E23" i="3"/>
  <c r="K23" i="3" s="1"/>
  <c r="F23" i="3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I35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K33" i="3" l="1"/>
  <c r="K34" i="3"/>
  <c r="J34" i="3"/>
  <c r="J23" i="3"/>
  <c r="L23" i="3"/>
  <c r="J33" i="3"/>
  <c r="I23" i="3"/>
  <c r="F16" i="3"/>
  <c r="J19" i="3"/>
  <c r="F19" i="3"/>
  <c r="L19" i="3" s="1"/>
  <c r="L16" i="3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35" i="3" s="1"/>
  <c r="J9" i="3"/>
  <c r="J32" i="3"/>
  <c r="K31" i="3"/>
  <c r="K35" i="3" s="1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L35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J63" i="4" l="1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<sst xmlns="http://schemas.openxmlformats.org/spreadsheetml/2006/main" count="313" uniqueCount="120">
  <si>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</si>
  <si>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</si>
  <si>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</si>
  <si>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</si>
  <si>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</si>
  <si>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</si>
  <si>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</si>
  <si>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</si>
  <si>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</si>
  <si>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</si>
  <si>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</si>
  <si>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</si>
  <si>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</si>
  <si>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</si>
  <si>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</si>
  <si>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</si>
  <si>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</si>
  <si>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</si>
  <si>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</si>
  <si>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</si>
  <si>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</si>
  <si>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</si>
  <si>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</si>
  <si>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</si>
  <si>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</si>
  <si>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</si>
  <si>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</si>
  <si>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</si>
  <si>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</si>
  <si>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</si>
  <si>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</si>
  <si>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</si>
  <si>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</si>
  <si>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</si>
  <si>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</si>
  <si>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</si>
  <si>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</si>
  <si>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</si>
  <si>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</si>
  <si>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</si>
  <si>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</si>
  <si>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</si>
  <si>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</si>
  <si>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</si>
  <si>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</si>
  <si>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</si>
  <si>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</si>
  <si>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</si>
  <si>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</si>
  <si>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</si>
  <si>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</si>
  <si>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</si>
  <si>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</si>
  <si>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</si>
  <si>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</si>
  <si>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</si>
  <si>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</si>
  <si>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</si>
  <si>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</si>
  <si>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</si>
  <si>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</si>
  <si>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</si>
  <si>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</si>
  <si>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</si>
  <si>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</si>
  <si>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</si>
  <si>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</si>
  <si>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</si>
  <si>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</si>
  <si>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</si>
  <si>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</si>
  <si>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</si>
  <si>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</si>
  <si>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</si>
  <si>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</si>
  <si>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</si>
  <si>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</si>
  <si>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</si>
  <si>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</si>
  <si>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</si>
  <si>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</si>
  <si>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</si>
  <si>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</si>
  <si>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</si>
  <si>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</si>
  <si>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https://jlcpcb.com/partdetail/1941-CL10B103KB8NNNC/C1589</t>
  </si>
  <si>
    <t>https://jlcpcb.com/partdetail/1944-CL10A105KO8NNNC/C1592</t>
  </si>
  <si>
    <t>https://jlcpcb.com/partdetail/1942-CL10B104KA8NNNC/C1590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</si>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</sst>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R66"/>
  <sheetViews>
    <sheetView tabSelected="1" workbookViewId="0">
      <selection activeCell="J14" sqref="J14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2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7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7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84</v>
      </c>
      <c r="Q3" t="s">
        <v>87</v>
      </c>
    </row>
    <row r="4" spans="1:18" x14ac:dyDescent="0.25">
      <c r="A4" s="7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84</v>
      </c>
      <c r="Q4" t="s">
        <v>85</v>
      </c>
    </row>
    <row r="5" spans="1:18" x14ac:dyDescent="0.25">
      <c r="A5" s="7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86</v>
      </c>
    </row>
    <row r="6" spans="1:18" x14ac:dyDescent="0.25">
      <c r="A6" s="7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102</v>
      </c>
      <c r="Q6" t="s">
        <v>103</v>
      </c>
    </row>
    <row r="7" spans="1:18" x14ac:dyDescent="0.25">
      <c r="A7" s="7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104</v>
      </c>
    </row>
    <row r="8" spans="1:18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18" x14ac:dyDescent="0.25">
      <c r="A9" s="7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88</v>
      </c>
      <c r="R9" t="s">
        <v>90</v>
      </c>
    </row>
    <row r="10" spans="1:18" x14ac:dyDescent="0.25">
      <c r="A10" s="7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89</v>
      </c>
      <c r="R10" t="s">
        <v>90</v>
      </c>
    </row>
    <row r="11" spans="1:18" x14ac:dyDescent="0.25">
      <c r="A11" s="7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91</v>
      </c>
      <c r="R11" t="s">
        <v>90</v>
      </c>
    </row>
    <row r="12" spans="1:18" x14ac:dyDescent="0.25">
      <c r="A12" s="7"/>
      <c r="B12" s="5" t="s">
        <v>106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107</v>
      </c>
      <c r="R12" t="s">
        <v>101</v>
      </c>
    </row>
    <row r="13" spans="1:18" x14ac:dyDescent="0.25">
      <c r="A13" s="7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92</v>
      </c>
    </row>
    <row r="14" spans="1:18" x14ac:dyDescent="0.25">
      <c r="A14" s="7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92</v>
      </c>
    </row>
    <row r="15" spans="1:18" x14ac:dyDescent="0.25">
      <c r="A15" s="7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t="s">
        <v>93</v>
      </c>
    </row>
    <row r="16" spans="1:18" x14ac:dyDescent="0.25">
      <c r="A16" s="7"/>
      <c r="B16" s="5" t="s">
        <v>108</v>
      </c>
      <c r="C16" s="3">
        <v>7</v>
      </c>
      <c r="D16" s="3">
        <f t="shared" si="0"/>
        <v>14</v>
      </c>
      <c r="E16" s="3">
        <f t="shared" si="6"/>
        <v>42</v>
      </c>
      <c r="F16">
        <f t="shared" si="3"/>
        <v>70</v>
      </c>
      <c r="G16">
        <v>1.6000000000000001E-3</v>
      </c>
      <c r="H16">
        <f t="shared" si="4"/>
        <v>2.8576000000000001E-2</v>
      </c>
      <c r="I16" s="4">
        <f t="shared" si="5"/>
        <v>0.20003200000000002</v>
      </c>
      <c r="J16" s="4">
        <f t="shared" si="2"/>
        <v>0.40006400000000003</v>
      </c>
      <c r="K16" s="4">
        <f t="shared" si="2"/>
        <v>1.2001919999999999</v>
      </c>
      <c r="L16" s="4">
        <f t="shared" si="2"/>
        <v>2.0003199999999999</v>
      </c>
      <c r="M16" s="1" t="b">
        <v>1</v>
      </c>
      <c r="N16" s="5" t="s">
        <v>82</v>
      </c>
      <c r="Q16" t="s">
        <v>109</v>
      </c>
    </row>
    <row r="17" spans="1:18" x14ac:dyDescent="0.25">
      <c r="C17" s="3">
        <f>SUM(C9:C16)</f>
        <v>31</v>
      </c>
      <c r="D17" s="3"/>
      <c r="E17" s="3"/>
      <c r="I17" s="4"/>
      <c r="J17" s="4"/>
      <c r="K17" s="4"/>
      <c r="L17" s="4"/>
    </row>
    <row r="18" spans="1:18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105</v>
      </c>
      <c r="Q18" t="s">
        <v>94</v>
      </c>
    </row>
    <row r="19" spans="1:18" x14ac:dyDescent="0.25">
      <c r="A19" t="s">
        <v>111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t="s">
        <v>112</v>
      </c>
    </row>
    <row r="20" spans="1:18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102</v>
      </c>
      <c r="Q20" t="s">
        <v>113</v>
      </c>
    </row>
    <row r="21" spans="1:18" x14ac:dyDescent="0.25">
      <c r="A21" t="s">
        <v>69</v>
      </c>
      <c r="B21" s="5" t="s">
        <v>117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Q21" t="s">
        <v>95</v>
      </c>
    </row>
    <row r="22" spans="1:18" x14ac:dyDescent="0.25">
      <c r="A22" s="7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H22">
        <f t="shared" si="4"/>
        <v>0</v>
      </c>
      <c r="I22" s="4">
        <f t="shared" si="5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1" t="b">
        <v>1</v>
      </c>
    </row>
    <row r="23" spans="1:18" x14ac:dyDescent="0.25">
      <c r="A23" s="7"/>
      <c r="B23" s="5" t="s">
        <v>115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1</v>
      </c>
    </row>
    <row r="24" spans="1:18" x14ac:dyDescent="0.25">
      <c r="A24" s="7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</row>
    <row r="25" spans="1:18" x14ac:dyDescent="0.25">
      <c r="A25" t="s">
        <v>13</v>
      </c>
      <c r="B25" s="5" t="s">
        <v>118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t="s">
        <v>96</v>
      </c>
      <c r="R25" t="s">
        <v>52</v>
      </c>
    </row>
    <row r="26" spans="1:18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</row>
    <row r="27" spans="1:18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H27">
        <f t="shared" si="4"/>
        <v>0</v>
      </c>
      <c r="I27" s="4">
        <f t="shared" si="5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1" t="b">
        <v>1</v>
      </c>
    </row>
    <row r="28" spans="1:18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t="s">
        <v>110</v>
      </c>
    </row>
    <row r="29" spans="1:18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97</v>
      </c>
    </row>
    <row r="30" spans="1:18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t="s">
        <v>99</v>
      </c>
    </row>
    <row r="31" spans="1:18" x14ac:dyDescent="0.25">
      <c r="A31" t="s">
        <v>78</v>
      </c>
      <c r="B31" s="5" t="s">
        <v>119</v>
      </c>
      <c r="C31" s="3">
        <v>3</v>
      </c>
      <c r="D31" s="3">
        <f t="shared" si="0"/>
        <v>6</v>
      </c>
      <c r="E31" s="3">
        <f t="shared" si="7"/>
        <v>18</v>
      </c>
      <c r="F31">
        <f t="shared" si="3"/>
        <v>30</v>
      </c>
      <c r="G31">
        <v>6.0199999999999997E-2</v>
      </c>
      <c r="H31">
        <f>G31*17.86</f>
        <v>1.0751719999999998</v>
      </c>
      <c r="I31" s="4">
        <f t="shared" si="5"/>
        <v>3.2255159999999994</v>
      </c>
      <c r="J31" s="4">
        <f t="shared" si="8"/>
        <v>6.4510319999999988</v>
      </c>
      <c r="K31" s="4">
        <f t="shared" si="9"/>
        <v>19.353095999999997</v>
      </c>
      <c r="L31" s="4">
        <f t="shared" si="10"/>
        <v>32.255159999999997</v>
      </c>
      <c r="M31" s="1" t="b">
        <v>1</v>
      </c>
      <c r="Q31" t="s">
        <v>98</v>
      </c>
    </row>
    <row r="32" spans="1:18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>G32*17.86</f>
        <v>1.1876900000000001</v>
      </c>
      <c r="I32" s="4">
        <f>IF($M32, $H32*C32, 0)</f>
        <v>1.1876900000000001</v>
      </c>
      <c r="J32" s="4">
        <f>IF($M32, $H32*D32, 0)</f>
        <v>2.3753800000000003</v>
      </c>
      <c r="K32" s="4">
        <f>IF($M32, $H32*E32, 0)</f>
        <v>7.1261400000000013</v>
      </c>
      <c r="L32" s="4">
        <f>IF($M32, $H32*F32, 0)</f>
        <v>11.876900000000001</v>
      </c>
      <c r="M32" s="1" t="b">
        <v>1</v>
      </c>
      <c r="Q32" t="s">
        <v>100</v>
      </c>
    </row>
    <row r="33" spans="1:13" x14ac:dyDescent="0.25">
      <c r="A33" t="s">
        <v>114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>G33*17.86</f>
        <v>0</v>
      </c>
      <c r="I33" s="4">
        <f>IF($M33, $H33*C33, 0)</f>
        <v>0</v>
      </c>
      <c r="J33" s="4">
        <f>IF($M33, $H33*D33, 0)</f>
        <v>0</v>
      </c>
      <c r="K33" s="4">
        <f>IF($M33, $H33*E33, 0)</f>
        <v>0</v>
      </c>
      <c r="L33" s="4">
        <f>IF($M33, $H33*F33, 0)</f>
        <v>0</v>
      </c>
      <c r="M33" s="1" t="b">
        <v>1</v>
      </c>
    </row>
    <row r="34" spans="1:13" x14ac:dyDescent="0.25">
      <c r="A34" t="s">
        <v>116</v>
      </c>
      <c r="H34">
        <f>G34*17.86</f>
        <v>0</v>
      </c>
      <c r="I34" s="4">
        <f>IF($M34, $H34*C34, 0)</f>
        <v>0</v>
      </c>
      <c r="J34" s="4">
        <f>IF($M34, $H34*D34, 0)</f>
        <v>0</v>
      </c>
      <c r="K34" s="4">
        <f>IF($M34, $H34*E34, 0)</f>
        <v>0</v>
      </c>
      <c r="L34" s="4">
        <f>IF($M34, $H34*F34, 0)</f>
        <v>0</v>
      </c>
      <c r="M34" s="1" t="b">
        <v>1</v>
      </c>
    </row>
    <row r="35" spans="1:13" x14ac:dyDescent="0.25">
      <c r="C35" s="3">
        <f>C8+C17+SUM(C18:C34)</f>
        <v>185</v>
      </c>
      <c r="I35" s="4">
        <f>SUM(I2:I34)</f>
        <v>121.294404</v>
      </c>
      <c r="J35" s="4">
        <f t="shared" ref="J35:L35" si="11">SUM(J2:J34)</f>
        <v>242.588808</v>
      </c>
      <c r="K35" s="4">
        <f t="shared" si="11"/>
        <v>727.76642400000003</v>
      </c>
      <c r="L35" s="4">
        <f t="shared" si="11"/>
        <v>1212.9440399999999</v>
      </c>
    </row>
    <row r="52" spans="3:12" x14ac:dyDescent="0.25">
      <c r="C52" s="3"/>
      <c r="D52" s="3"/>
      <c r="E52" s="3"/>
      <c r="I52" s="4"/>
      <c r="J52" s="4"/>
      <c r="K52" s="4"/>
      <c r="L52" s="4"/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I66" s="4"/>
      <c r="J66" s="4"/>
      <c r="K66" s="4"/>
      <c r="L66" s="4"/>
    </row>
  </sheetData>
  <mergeCells count="3">
    <mergeCell ref="A2:A7"/>
    <mergeCell ref="A22:A24"/>
    <mergeCell ref="A9:A16"/>
  </mergeCells>
  <hyperlinks>
    <hyperlink ref="Q29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7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7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7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7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7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7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7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7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7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7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7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7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7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7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7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7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2025-06-30T21:18:26Z</dcterms:modified>
</cp:coreProperties>
</file>