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CE310610-1642-4D72-94A3-B1FD26362629}" xr6:coauthVersionLast="47" xr6:coauthVersionMax="47" xr10:uidLastSave="{00000000-0000-0000-0000-000000000000}"/>
  <bookViews>
    <workbookView xWindow="28680" yWindow="-120" windowWidth="24240" windowHeight="13020" activeTab="3" xr2:uid="{FE2F31EC-1493-4486-83E7-300EEFA8040E}"/>
  </bookViews>
  <sheets>
    <sheet name="Sheet1" sheetId="1" r:id="rId1"/>
    <sheet name="Sheet2" sheetId="2" r:id="rId2"/>
    <sheet name="JLCPCB(Detailed)" sheetId="3" r:id="rId3"/>
    <sheet name="Lef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" i="5"/>
  <c r="G34" i="3"/>
  <c r="D34" i="3"/>
  <c r="E34" i="3" s="1"/>
  <c r="D35" i="3"/>
  <c r="E35" i="3"/>
  <c r="F35" i="3"/>
  <c r="D33" i="3"/>
  <c r="F33" i="3" s="1"/>
  <c r="H35" i="3"/>
  <c r="I35" i="3"/>
  <c r="J35" i="3"/>
  <c r="K35" i="3"/>
  <c r="L35" i="3"/>
  <c r="C17" i="3"/>
  <c r="H34" i="3"/>
  <c r="I34" i="3" s="1"/>
  <c r="H33" i="3"/>
  <c r="I33" i="3" s="1"/>
  <c r="H23" i="3"/>
  <c r="D23" i="3"/>
  <c r="F23" i="3" s="1"/>
  <c r="E23" i="3"/>
  <c r="K23" i="3" s="1"/>
  <c r="C8" i="3"/>
  <c r="H19" i="3"/>
  <c r="I19" i="3" s="1"/>
  <c r="D19" i="3"/>
  <c r="E19" i="3" s="1"/>
  <c r="K19" i="3" s="1"/>
  <c r="H16" i="3"/>
  <c r="I16" i="3" s="1"/>
  <c r="D16" i="3"/>
  <c r="E16" i="3" s="1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20" i="3"/>
  <c r="H21" i="3"/>
  <c r="H22" i="3"/>
  <c r="I22" i="3" s="1"/>
  <c r="H24" i="3"/>
  <c r="I24" i="3" s="1"/>
  <c r="H25" i="3"/>
  <c r="I25" i="3" s="1"/>
  <c r="H26" i="3"/>
  <c r="I26" i="3" s="1"/>
  <c r="H27" i="3"/>
  <c r="H28" i="3"/>
  <c r="H29" i="3"/>
  <c r="H30" i="3"/>
  <c r="H31" i="3"/>
  <c r="I31" i="3" s="1"/>
  <c r="H32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20" i="3"/>
  <c r="E20" i="3" s="1"/>
  <c r="D21" i="3"/>
  <c r="F21" i="3" s="1"/>
  <c r="D22" i="3"/>
  <c r="E22" i="3" s="1"/>
  <c r="D24" i="3"/>
  <c r="F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F34" i="3" l="1"/>
  <c r="L34" i="3" s="1"/>
  <c r="E33" i="3"/>
  <c r="L33" i="3"/>
  <c r="C36" i="3"/>
  <c r="K33" i="3"/>
  <c r="K34" i="3"/>
  <c r="J34" i="3"/>
  <c r="J23" i="3"/>
  <c r="L23" i="3"/>
  <c r="J33" i="3"/>
  <c r="I23" i="3"/>
  <c r="F16" i="3"/>
  <c r="L16" i="3" s="1"/>
  <c r="J19" i="3"/>
  <c r="F19" i="3"/>
  <c r="L19" i="3" s="1"/>
  <c r="K16" i="3"/>
  <c r="J16" i="3"/>
  <c r="L13" i="3"/>
  <c r="K22" i="3"/>
  <c r="K14" i="3"/>
  <c r="L7" i="3"/>
  <c r="J3" i="3"/>
  <c r="K3" i="3"/>
  <c r="L11" i="3"/>
  <c r="K32" i="3"/>
  <c r="I7" i="3"/>
  <c r="J27" i="3"/>
  <c r="K26" i="3"/>
  <c r="J4" i="3"/>
  <c r="J26" i="3"/>
  <c r="J11" i="3"/>
  <c r="J28" i="3"/>
  <c r="L25" i="3"/>
  <c r="J25" i="3"/>
  <c r="L24" i="3"/>
  <c r="J21" i="3"/>
  <c r="J24" i="3"/>
  <c r="J18" i="3"/>
  <c r="J22" i="3"/>
  <c r="K29" i="3"/>
  <c r="L10" i="3"/>
  <c r="J15" i="3"/>
  <c r="L21" i="3"/>
  <c r="F3" i="3"/>
  <c r="L3" i="3" s="1"/>
  <c r="L9" i="3"/>
  <c r="J13" i="3"/>
  <c r="L12" i="3"/>
  <c r="J12" i="3"/>
  <c r="K30" i="3"/>
  <c r="J10" i="3"/>
  <c r="J31" i="3"/>
  <c r="J9" i="3"/>
  <c r="J32" i="3"/>
  <c r="K31" i="3"/>
  <c r="J30" i="3"/>
  <c r="E4" i="3"/>
  <c r="K4" i="3" s="1"/>
  <c r="I21" i="3"/>
  <c r="I20" i="3"/>
  <c r="F30" i="3"/>
  <c r="L30" i="3" s="1"/>
  <c r="I18" i="3"/>
  <c r="L18" i="3"/>
  <c r="I30" i="3"/>
  <c r="K28" i="3"/>
  <c r="F29" i="3"/>
  <c r="L29" i="3" s="1"/>
  <c r="I15" i="3"/>
  <c r="I32" i="3"/>
  <c r="J29" i="3"/>
  <c r="K20" i="3"/>
  <c r="F28" i="3"/>
  <c r="L28" i="3" s="1"/>
  <c r="J7" i="3"/>
  <c r="F31" i="3"/>
  <c r="L31" i="3" s="1"/>
  <c r="J20" i="3"/>
  <c r="L4" i="3"/>
  <c r="J14" i="3"/>
  <c r="I29" i="3"/>
  <c r="I28" i="3"/>
  <c r="F5" i="3"/>
  <c r="L5" i="3" s="1"/>
  <c r="K27" i="3"/>
  <c r="K15" i="3"/>
  <c r="I27" i="3"/>
  <c r="F32" i="3"/>
  <c r="L32" i="3" s="1"/>
  <c r="L6" i="3"/>
  <c r="J6" i="3"/>
  <c r="K5" i="3"/>
  <c r="J5" i="3"/>
  <c r="J2" i="3"/>
  <c r="F26" i="3"/>
  <c r="L26" i="3" s="1"/>
  <c r="E21" i="3"/>
  <c r="K21" i="3" s="1"/>
  <c r="E18" i="3"/>
  <c r="K18" i="3" s="1"/>
  <c r="F22" i="3"/>
  <c r="L22" i="3" s="1"/>
  <c r="F20" i="3"/>
  <c r="L20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F27" i="3"/>
  <c r="L27" i="3" s="1"/>
  <c r="E13" i="3"/>
  <c r="K13" i="3" s="1"/>
  <c r="E11" i="3"/>
  <c r="K11" i="3" s="1"/>
  <c r="E7" i="3"/>
  <c r="K7" i="3" s="1"/>
  <c r="E24" i="3"/>
  <c r="K24" i="3" s="1"/>
  <c r="I2" i="3"/>
  <c r="F15" i="3"/>
  <c r="L15" i="3" s="1"/>
  <c r="K2" i="3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I36" i="3" l="1"/>
  <c r="J36" i="3"/>
  <c r="L36" i="3"/>
  <c r="K36" i="3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<sst xmlns="http://schemas.openxmlformats.org/spreadsheetml/2006/main" count="369" uniqueCount="231">
  <si>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</si>
  <si>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</si>
  <si>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</si>
  <si>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</si>
  <si>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</si>
  <si>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</si>
  <si>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</si>
  <si>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</si>
  <si>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</si>
  <si>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</si>
  <si>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</si>
  <si>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</si>
  <si>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</si>
  <si>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</si>
  <si>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</si>
  <si>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</si>
  <si>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</si>
  <si>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</si>
  <si>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</si>
  <si>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</si>
  <si>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</si>
  <si>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</si>
  <si>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</si>
  <si>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</si>
  <si>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</si>
  <si>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</si>
  <si>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</si>
  <si>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</si>
  <si>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</si>
  <si>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</si>
  <si>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</si>
  <si>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</si>
  <si>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</si>
  <si>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</si>
  <si>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</si>
  <si>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</si>
  <si>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</si>
  <si>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</si>
  <si>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</si>
  <si>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</si>
  <si>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</si>
  <si>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</si>
  <si>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</si>
  <si>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</si>
  <si>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</si>
  <si>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</si>
  <si>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</si>
  <si>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</si>
  <si>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</si>
  <si>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</si>
  <si>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</si>
  <si>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</si>
  <si>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</si>
  <si>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</si>
  <si>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</si>
  <si>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</si>
  <si>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</si>
  <si>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</si>
  <si>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100n</t>
  </si>
  <si>
    <t>10n</t>
  </si>
  <si>
    <t>10p</t>
  </si>
  <si>
    <t>500mA</t>
  </si>
  <si>
    <t>Fuse</t>
  </si>
  <si>
    <t>5,1k</t>
  </si>
  <si>
    <t>100k</t>
  </si>
  <si>
    <t>10k</t>
  </si>
  <si>
    <t>1k5</t>
  </si>
  <si>
    <t>RGB Drivers</t>
  </si>
  <si>
    <t>Conn</t>
  </si>
  <si>
    <t>01x04</t>
  </si>
  <si>
    <t>02x05</t>
  </si>
  <si>
    <t>Gateron Switches</t>
  </si>
  <si>
    <t>Push Button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</si>
  <si>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</si>
  <si>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</si>
  <si>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</si>
  <si>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</si>
  <si>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</si>
  <si>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</si>
  <si>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</si>
  <si>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</si>
  <si>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</si>
  <si>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https://jlcpcb.com/partdetail/1944-CL10A105KO8NNNC/C1592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</si>
  <si>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</si>
  <si>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</si>
  <si>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</si>
  <si>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</si>
  <si>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</si>
  <si>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</si>
  <si>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</si>
  <si>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</si>
  <si>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</si>
  <si>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</si>
  <si>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</si>
  <si>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</si>
  <si>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</si>
  <si>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</si>
  <si>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</si>
  <si>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</si>
  <si>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</si>
  <si>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</si>
  <si>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</si>
  <si>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</si>
  <si>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</si>
  <si>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</si>
  <si>
    <t>https://jlcpcb.com/partdetail/Stmicroelectronics-STM32G431CBT6/C529355</t>
  </si>
  <si>
    <t>PWR LED</t>
  </si>
  <si>
    <t>https://jlcpcb.com/partdetail/85429-NCD0805G1/C84260</t>
  </si>
  <si>
    <t>https://jlcpcb.com/partdetail/Shenzhen_JdtFuse-ASMD1206025/C135336</t>
  </si>
  <si>
    <t>Mounting Hole</t>
  </si>
  <si>
    <t>01x01</t>
  </si>
  <si>
    <t>Switch Socket</t>
  </si>
  <si>
    <t>IS31FL3729</t>
  </si>
  <si>
    <t>T36K3BGR</t>
  </si>
  <si>
    <t>USBLC6-2P6</t>
  </si>
  <si>
    <t>DIP Switch</t>
  </si>
  <si>
    <t>2 pin</t>
  </si>
  <si>
    <t>QFN-32-EP(4x4)</t>
  </si>
  <si>
    <t>Just solder pad</t>
  </si>
  <si>
    <t>https://jlcpcb.com/partdetail/41719-DSHP02TSGET/C40735</t>
  </si>
  <si>
    <t>https://jlcpcb.com/partdetail/OmronElectronics-B3U1000P/C231329</t>
  </si>
  <si>
    <t>SMD,2.5x3mm</t>
  </si>
  <si>
    <t>https://jlcpcb.com/partdetail/XFCN-PM254V_11_04H85/C541851</t>
  </si>
  <si>
    <t>https://jlcpcb.com/partdetail/Megastar-ZX_PM1_27_25PU/C7499360</t>
  </si>
  <si>
    <t>SMALLER:</t>
  </si>
  <si>
    <t>NEED TO DO CONNECTORS</t>
  </si>
  <si>
    <t>https://jlcpcb.com/partdetail/1877-CL05B104KO5NNNC/C1525</t>
  </si>
  <si>
    <t>https://jlcpcb.com/partdetail/1876-0402B103K500NT/C1524</t>
  </si>
  <si>
    <t>PCB</t>
  </si>
  <si>
    <t>2 LAYER</t>
  </si>
  <si>
    <t>4 LAYER</t>
  </si>
  <si>
    <t>HAVENT INCLUDED YET</t>
  </si>
  <si>
    <t>In Order</t>
  </si>
  <si>
    <t>M2.5 Standoff</t>
  </si>
  <si>
    <t>https://www.mouser.co.za/ProductDetail/Wurth-Elektronik/970050144?qs=%252BEew9%252B0nqrC1EgXDL0bofw%3D%3D</t>
  </si>
  <si>
    <t>Gaskets</t>
  </si>
  <si>
    <t>https://za.rs-online.com/web/p/foam-tapes/0567963?cm_mmc=ZA-PLA-DS3A-_-google-_-PLA_ZA_EN_PMAX_Catch+All-_--_-567963&amp;matchtype=&amp;&amp;gclsrc=aw.ds&amp;gad_source=1&amp;gad_campaignid=20574379828&amp;gclid=Cj0KCQjws4fEBhD-ARIsACC3d2-BDQKEocxeliWPNsSAW36Xh5ljhPO2-BlKtTfcyJQjd0ySSDZdBT4aAu1PEALw_wcB</t>
  </si>
  <si>
    <t>https://za.rs-online.com/web/p/standoffs/2053013?gb=s</t>
  </si>
  <si>
    <t>M2 Standoff</t>
  </si>
  <si>
    <t>https://za.rs-online.com/web/p/standoffs/2240361?gb=s</t>
  </si>
  <si>
    <t>https://www.robotics.org.za/M2-L8-KIT</t>
  </si>
  <si>
    <t>M2 Screw</t>
  </si>
  <si>
    <t>https://za.rs-online.com/web/p/anti-slip-pads/1735972</t>
  </si>
  <si>
    <t>Rubber feet</t>
  </si>
  <si>
    <t>https://jlcpcb.com/partdetail/18426-UNI_ROYAL0805W8F510JT5E/C17738</t>
  </si>
  <si>
    <t>Comment</t>
  </si>
  <si>
    <t>Designator</t>
  </si>
  <si>
    <t>Footprint</t>
  </si>
  <si>
    <t>LCSC Part Number</t>
  </si>
  <si>
    <t>C6</t>
  </si>
  <si>
    <t>Capacitor_SMD:C_0402_1005Metric</t>
  </si>
  <si>
    <t>C1524</t>
  </si>
  <si>
    <t>C2,C3,C4,C5,C8,C9,C12,C14</t>
  </si>
  <si>
    <t>C1525</t>
  </si>
  <si>
    <t>C15,C16</t>
  </si>
  <si>
    <t>C1545</t>
  </si>
  <si>
    <t>C7,C13,C17</t>
  </si>
  <si>
    <t>Capacitor_SMD:C_0603_1608Metric</t>
  </si>
  <si>
    <t>C1592</t>
  </si>
  <si>
    <t>C1</t>
  </si>
  <si>
    <t>Capacitor_SMD:C_0805_2012Metric</t>
  </si>
  <si>
    <t>C1713</t>
  </si>
  <si>
    <t>C10,C11</t>
  </si>
  <si>
    <t>Capacitor_SMD:C_1206_3216Metric</t>
  </si>
  <si>
    <t>C1859</t>
  </si>
  <si>
    <t>D1,D2,D3,D4,D5,D6,D7,D8,D9,D10,D11,D12,D13,D14,D15,D16,D17,D18,D19,D20,D21,D22,D23,D24,D25,D26,D27,D28,D29,D30,D31,D32,D33,D36,D37,D38</t>
  </si>
  <si>
    <t>Diode_SMD:D_SOD-123</t>
  </si>
  <si>
    <t>C2099</t>
  </si>
  <si>
    <t>AMS1117-3.3</t>
  </si>
  <si>
    <t>U4</t>
  </si>
  <si>
    <t>Package_TO_SOT_SMD:SOT-223-3_TabPin2</t>
  </si>
  <si>
    <t>C6186</t>
  </si>
  <si>
    <t>X322516MOB4SI</t>
  </si>
  <si>
    <t>Y1</t>
  </si>
  <si>
    <t>SamacSys_Parts:X322516MOB4SI</t>
  </si>
  <si>
    <t>C12668</t>
  </si>
  <si>
    <t>R5</t>
  </si>
  <si>
    <t>Resistor_SMD:R_0603_1608Metric</t>
  </si>
  <si>
    <t>C14675</t>
  </si>
  <si>
    <t>R6</t>
  </si>
  <si>
    <t>C15401</t>
  </si>
  <si>
    <t>R11,R13,R16,R19,R22</t>
  </si>
  <si>
    <t>C17738</t>
  </si>
  <si>
    <t>R25</t>
  </si>
  <si>
    <t>C22843</t>
  </si>
  <si>
    <t>R9,R10,R12,R14,R15,R17,R18,R20,R21,R23</t>
  </si>
  <si>
    <t>C22950</t>
  </si>
  <si>
    <t>5k1</t>
  </si>
  <si>
    <t>R1,R2,R3,R4</t>
  </si>
  <si>
    <t>C23067</t>
  </si>
  <si>
    <t>R24,R33</t>
  </si>
  <si>
    <t>C23162</t>
  </si>
  <si>
    <t>LED</t>
  </si>
  <si>
    <t>D39</t>
  </si>
  <si>
    <t>LED_SMD:LED_0805_2012Metric</t>
  </si>
  <si>
    <t>C84260</t>
  </si>
  <si>
    <t>F1</t>
  </si>
  <si>
    <t>Fuse:Fuse_1206_3216Metric</t>
  </si>
  <si>
    <t>C135336</t>
  </si>
  <si>
    <t>SW_Push</t>
  </si>
  <si>
    <t>SW1,SW2</t>
  </si>
  <si>
    <t>Button_Switch_SMD:SW_SPST_B3U-1000P</t>
  </si>
  <si>
    <t>C231329</t>
  </si>
  <si>
    <t>STM32G431CBTx</t>
  </si>
  <si>
    <t>U6</t>
  </si>
  <si>
    <t>Package_QFP:LQFP-48_7x7mm_P0.5mm</t>
  </si>
  <si>
    <t>C529355</t>
  </si>
  <si>
    <t>IS31FL3729-QFLS4-TR</t>
  </si>
  <si>
    <t>IC1</t>
  </si>
  <si>
    <t>SamacSys_Parts:QFN40P400X400X80-33N-D</t>
  </si>
  <si>
    <t>C2940549</t>
  </si>
  <si>
    <t>USB_C_Receptacle_USB2.0_16P</t>
  </si>
  <si>
    <t>USB1,USB2</t>
  </si>
  <si>
    <t>Connector_USB:USB_C_Receptacle_G-Switch_GT-USB-7010ASV</t>
  </si>
  <si>
    <t>C2988369</t>
  </si>
  <si>
    <t>U2,U3</t>
  </si>
  <si>
    <t>Package_TO_SOT_SMD:SOT-666</t>
  </si>
  <si>
    <t>C29780639</t>
  </si>
  <si>
    <t>Extended</t>
  </si>
  <si>
    <t>New Part Number</t>
  </si>
  <si>
    <t>C15850</t>
  </si>
  <si>
    <t>C15195</t>
  </si>
  <si>
    <t>C15849</t>
  </si>
  <si>
    <t>C12891</t>
  </si>
  <si>
    <t>C32949</t>
  </si>
  <si>
    <t>C23186</t>
  </si>
  <si>
    <t>C25803</t>
  </si>
  <si>
    <t>C25804</t>
  </si>
  <si>
    <t>C84256</t>
  </si>
  <si>
    <t>C81598</t>
  </si>
  <si>
    <t>C720477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</si>
</sst>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23677-0603WAF200JT5E/C22950" TargetMode="External"/><Relationship Id="rId13" Type="http://schemas.openxmlformats.org/officeDocument/2006/relationships/hyperlink" Target="https://jlcpcb.com/partdetail/Shenzhen_JdtFuse-ASMD1206025/C135336" TargetMode="External"/><Relationship Id="rId18" Type="http://schemas.openxmlformats.org/officeDocument/2006/relationships/hyperlink" Target="https://jlcpcb.com/partdetail/Stmicroelectronics-STM32G431CBT6/C529355" TargetMode="External"/><Relationship Id="rId3" Type="http://schemas.openxmlformats.org/officeDocument/2006/relationships/hyperlink" Target="https://jlcpcb.com/partdetail/1897-0402CG100J500NT/C1545" TargetMode="External"/><Relationship Id="rId21" Type="http://schemas.openxmlformats.org/officeDocument/2006/relationships/hyperlink" Target="https://jlcpcb.com/partdetail/Yxc_CrystalOscillators-X322516MOB4SI/C12668" TargetMode="External"/><Relationship Id="rId7" Type="http://schemas.openxmlformats.org/officeDocument/2006/relationships/hyperlink" Target="https://jlcpcb.com/partdetail/23889-0603WAF4701T5E/C23162" TargetMode="External"/><Relationship Id="rId12" Type="http://schemas.openxmlformats.org/officeDocument/2006/relationships/hyperlink" Target="https://jlcpcb.com/partdetail/85429-NCD0805G1/C84260" TargetMode="External"/><Relationship Id="rId17" Type="http://schemas.openxmlformats.org/officeDocument/2006/relationships/hyperlink" Target="https://jlcpcb.com/partdetail/OmronElectronics-B3U1000P/C231329" TargetMode="External"/><Relationship Id="rId2" Type="http://schemas.openxmlformats.org/officeDocument/2006/relationships/hyperlink" Target="https://jlcpcb.com/partdetail/2211-1206X226K100NT/C1859" TargetMode="External"/><Relationship Id="rId16" Type="http://schemas.openxmlformats.org/officeDocument/2006/relationships/hyperlink" Target="https://jlcpcb.com/partdetail/Hongqiguang-T36K3BGR05D000121U1930/C5184580" TargetMode="External"/><Relationship Id="rId20" Type="http://schemas.openxmlformats.org/officeDocument/2006/relationships/hyperlink" Target="https://jlcpcb.com/partdetail/31512546-USBLC6_2P6_UMW/C29780639" TargetMode="External"/><Relationship Id="rId1" Type="http://schemas.openxmlformats.org/officeDocument/2006/relationships/hyperlink" Target="https://jlcpcb.com/partdetail/gswitch-GT_USB7010ASV/C2988369" TargetMode="External"/><Relationship Id="rId6" Type="http://schemas.openxmlformats.org/officeDocument/2006/relationships/hyperlink" Target="https://jlcpcb.com/partdetail/16079-0603WAJ0103T5E/C15401" TargetMode="External"/><Relationship Id="rId11" Type="http://schemas.openxmlformats.org/officeDocument/2006/relationships/hyperlink" Target="https://jlcpcb.com/partdetail/2456-1N4148W/C2099" TargetMode="External"/><Relationship Id="rId5" Type="http://schemas.openxmlformats.org/officeDocument/2006/relationships/hyperlink" Target="https://jlcpcb.com/partdetail/Yageo-RC0603FR07100KL/C14675" TargetMode="External"/><Relationship Id="rId15" Type="http://schemas.openxmlformats.org/officeDocument/2006/relationships/hyperlink" Target="https://jlcpcb.com/partdetail/XFCN-PM254V_11_04H85/C541851" TargetMode="External"/><Relationship Id="rId23" Type="http://schemas.openxmlformats.org/officeDocument/2006/relationships/hyperlink" Target="https://jlcpcb.com/partdetail/2065-CL21A106KOQNNNE/C1713" TargetMode="External"/><Relationship Id="rId10" Type="http://schemas.openxmlformats.org/officeDocument/2006/relationships/hyperlink" Target="https://jlcpcb.com/partdetail/18165-0805W8F0000T5E/C17477" TargetMode="External"/><Relationship Id="rId19" Type="http://schemas.openxmlformats.org/officeDocument/2006/relationships/hyperlink" Target="https://jlcpcb.com/partdetail/Advanced_MonolithicSystems-AMS1117_33/C6186" TargetMode="External"/><Relationship Id="rId4" Type="http://schemas.openxmlformats.org/officeDocument/2006/relationships/hyperlink" Target="https://jlcpcb.com/partdetail/23794-0603WAF5111T5E/C23067" TargetMode="External"/><Relationship Id="rId9" Type="http://schemas.openxmlformats.org/officeDocument/2006/relationships/hyperlink" Target="https://jlcpcb.com/partdetail/23570-0603WAF1501T5E/C22843" TargetMode="External"/><Relationship Id="rId14" Type="http://schemas.openxmlformats.org/officeDocument/2006/relationships/hyperlink" Target="https://jlcpcb.com/partdetail/3305932-IS31FL3729_QFLS4TR/C2940549" TargetMode="External"/><Relationship Id="rId22" Type="http://schemas.openxmlformats.org/officeDocument/2006/relationships/hyperlink" Target="https://jlcpcb.com/partdetail/41719-DSHP02TSGET/C4073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T67"/>
  <sheetViews>
    <sheetView topLeftCell="A13" workbookViewId="0">
      <pane xSplit="1" topLeftCell="B1" activePane="topRight" state="frozen"/>
      <selection activeCell="A13" sqref="A13"/>
      <selection pane="topRight" activeCell="Q27" sqref="Q27"/>
    </sheetView>
  </sheetViews>
  <sheetFormatPr defaultRowHeight="15" x14ac:dyDescent="0.25"/>
  <cols>
    <col min="1" max="1" width="19.710937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14.5703125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5.42578125" style="5" customWidth="1"/>
    <col min="15" max="15" width="6.28515625" bestFit="1" customWidth="1"/>
    <col min="16" max="16" width="8" customWidth="1"/>
    <col min="17" max="17" width="74.28515625" customWidth="1"/>
    <col min="18" max="18" width="13.5703125" customWidth="1"/>
  </cols>
  <sheetData>
    <row r="1" spans="1:20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78</v>
      </c>
      <c r="O1" t="s">
        <v>43</v>
      </c>
      <c r="Q1" t="s">
        <v>76</v>
      </c>
      <c r="R1" t="s">
        <v>34</v>
      </c>
      <c r="T1" t="s">
        <v>132</v>
      </c>
    </row>
    <row r="2" spans="1:20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79</v>
      </c>
      <c r="O2" t="s">
        <v>42</v>
      </c>
      <c r="P2">
        <v>3</v>
      </c>
      <c r="Q2" s="6" t="s">
        <v>77</v>
      </c>
      <c r="T2" s="1" t="b">
        <v>0</v>
      </c>
    </row>
    <row r="3" spans="1:20" x14ac:dyDescent="0.25">
      <c r="A3" s="8"/>
      <c r="B3" s="5" t="s">
        <v>58</v>
      </c>
      <c r="C3" s="3">
        <v>8</v>
      </c>
      <c r="D3" s="3">
        <f t="shared" si="0"/>
        <v>16</v>
      </c>
      <c r="E3" s="3">
        <f t="shared" si="1"/>
        <v>48</v>
      </c>
      <c r="F3">
        <f t="shared" ref="F3:F31" si="3">D3*5</f>
        <v>80</v>
      </c>
      <c r="G3">
        <v>3.2000000000000002E-3</v>
      </c>
      <c r="H3">
        <f t="shared" ref="H3:H29" si="4">G3*17.86</f>
        <v>5.7152000000000001E-2</v>
      </c>
      <c r="I3" s="4">
        <f t="shared" ref="I3:I31" si="5">IF($M3, $H3*C3, 0)</f>
        <v>0.45721600000000001</v>
      </c>
      <c r="J3" s="4">
        <f t="shared" si="2"/>
        <v>0.91443200000000002</v>
      </c>
      <c r="K3" s="4">
        <f t="shared" si="2"/>
        <v>2.743296</v>
      </c>
      <c r="L3" s="4">
        <f t="shared" si="2"/>
        <v>4.5721600000000002</v>
      </c>
      <c r="M3" s="1" t="b">
        <v>1</v>
      </c>
      <c r="N3" s="5" t="s">
        <v>80</v>
      </c>
      <c r="Q3" t="s">
        <v>126</v>
      </c>
      <c r="T3" s="1" t="b">
        <v>1</v>
      </c>
    </row>
    <row r="4" spans="1:20" x14ac:dyDescent="0.25">
      <c r="A4" s="8"/>
      <c r="B4" s="5" t="s">
        <v>59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80</v>
      </c>
      <c r="Q4" t="s">
        <v>127</v>
      </c>
      <c r="T4" s="1" t="b">
        <v>1</v>
      </c>
    </row>
    <row r="5" spans="1:20" x14ac:dyDescent="0.25">
      <c r="A5" s="8"/>
      <c r="B5" s="5" t="s">
        <v>56</v>
      </c>
      <c r="C5" s="3">
        <v>3</v>
      </c>
      <c r="D5" s="3">
        <f t="shared" si="0"/>
        <v>6</v>
      </c>
      <c r="E5" s="3">
        <f t="shared" si="1"/>
        <v>18</v>
      </c>
      <c r="F5">
        <f t="shared" si="3"/>
        <v>30</v>
      </c>
      <c r="G5">
        <v>3.2000000000000002E-3</v>
      </c>
      <c r="H5">
        <f t="shared" si="4"/>
        <v>5.7152000000000001E-2</v>
      </c>
      <c r="I5" s="4">
        <f t="shared" si="5"/>
        <v>0.171456</v>
      </c>
      <c r="J5" s="4">
        <f t="shared" si="2"/>
        <v>0.34291199999999999</v>
      </c>
      <c r="K5" s="4">
        <f t="shared" si="2"/>
        <v>1.0287360000000001</v>
      </c>
      <c r="L5" s="4">
        <f t="shared" si="2"/>
        <v>1.7145600000000001</v>
      </c>
      <c r="M5" s="1" t="b">
        <v>1</v>
      </c>
      <c r="N5" s="5" t="s">
        <v>81</v>
      </c>
      <c r="Q5" t="s">
        <v>82</v>
      </c>
      <c r="T5" s="1" t="b">
        <v>1</v>
      </c>
    </row>
    <row r="6" spans="1:20" x14ac:dyDescent="0.25">
      <c r="A6" s="8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97</v>
      </c>
      <c r="Q6" s="6" t="s">
        <v>98</v>
      </c>
      <c r="T6" s="1" t="b">
        <v>1</v>
      </c>
    </row>
    <row r="7" spans="1:20" x14ac:dyDescent="0.25">
      <c r="A7" s="8"/>
      <c r="B7" s="5" t="s">
        <v>60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80</v>
      </c>
      <c r="Q7" s="6" t="s">
        <v>99</v>
      </c>
      <c r="T7" s="1" t="b">
        <v>1</v>
      </c>
    </row>
    <row r="8" spans="1:20" x14ac:dyDescent="0.25">
      <c r="C8" s="3">
        <f>SUM(C2:C7)</f>
        <v>17</v>
      </c>
      <c r="D8" s="3"/>
      <c r="E8" s="3"/>
      <c r="I8" s="4"/>
      <c r="J8" s="4"/>
      <c r="K8" s="4"/>
      <c r="L8" s="4"/>
    </row>
    <row r="9" spans="1:20" x14ac:dyDescent="0.25">
      <c r="A9" s="9" t="s">
        <v>11</v>
      </c>
      <c r="B9" s="5" t="s">
        <v>63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81</v>
      </c>
      <c r="Q9" s="6" t="s">
        <v>83</v>
      </c>
      <c r="R9" t="s">
        <v>85</v>
      </c>
      <c r="T9" s="1" t="b">
        <v>1</v>
      </c>
    </row>
    <row r="10" spans="1:20" x14ac:dyDescent="0.25">
      <c r="A10" s="9"/>
      <c r="B10" s="5" t="s">
        <v>64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81</v>
      </c>
      <c r="Q10" s="6" t="s">
        <v>84</v>
      </c>
      <c r="R10" t="s">
        <v>85</v>
      </c>
      <c r="T10" s="1" t="b">
        <v>1</v>
      </c>
    </row>
    <row r="11" spans="1:20" x14ac:dyDescent="0.25">
      <c r="A11" s="9"/>
      <c r="B11" s="5" t="s">
        <v>65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81</v>
      </c>
      <c r="Q11" s="6" t="s">
        <v>86</v>
      </c>
      <c r="R11" t="s">
        <v>85</v>
      </c>
      <c r="T11" s="1" t="b">
        <v>0</v>
      </c>
    </row>
    <row r="12" spans="1:20" x14ac:dyDescent="0.25">
      <c r="A12" s="9"/>
      <c r="B12" s="5" t="s">
        <v>101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81</v>
      </c>
      <c r="Q12" s="6" t="s">
        <v>102</v>
      </c>
      <c r="R12" t="s">
        <v>96</v>
      </c>
      <c r="T12" s="1" t="b">
        <v>1</v>
      </c>
    </row>
    <row r="13" spans="1:20" x14ac:dyDescent="0.25">
      <c r="A13" s="9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81</v>
      </c>
      <c r="Q13" s="6" t="s">
        <v>87</v>
      </c>
      <c r="T13" s="1" t="b">
        <v>1</v>
      </c>
    </row>
    <row r="14" spans="1:20" x14ac:dyDescent="0.25">
      <c r="A14" s="9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81</v>
      </c>
      <c r="Q14" s="6" t="s">
        <v>144</v>
      </c>
      <c r="T14" s="1" t="b">
        <v>1</v>
      </c>
    </row>
    <row r="15" spans="1:20" x14ac:dyDescent="0.25">
      <c r="A15" s="9"/>
      <c r="B15" s="5" t="s">
        <v>66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81</v>
      </c>
      <c r="Q15" s="6" t="s">
        <v>88</v>
      </c>
      <c r="T15" s="1" t="b">
        <v>1</v>
      </c>
    </row>
    <row r="16" spans="1:20" x14ac:dyDescent="0.25">
      <c r="A16" s="9"/>
      <c r="B16" s="5" t="s">
        <v>103</v>
      </c>
      <c r="C16" s="3">
        <v>1</v>
      </c>
      <c r="D16" s="3">
        <f t="shared" si="0"/>
        <v>2</v>
      </c>
      <c r="E16" s="3">
        <f t="shared" si="6"/>
        <v>6</v>
      </c>
      <c r="F16">
        <f t="shared" si="3"/>
        <v>10</v>
      </c>
      <c r="G16">
        <v>1.6000000000000001E-3</v>
      </c>
      <c r="H16">
        <f t="shared" si="4"/>
        <v>2.8576000000000001E-2</v>
      </c>
      <c r="I16" s="4">
        <f t="shared" si="5"/>
        <v>2.8576000000000001E-2</v>
      </c>
      <c r="J16" s="4">
        <f t="shared" si="2"/>
        <v>5.7152000000000001E-2</v>
      </c>
      <c r="K16" s="4">
        <f t="shared" si="2"/>
        <v>0.171456</v>
      </c>
      <c r="L16" s="4">
        <f t="shared" si="2"/>
        <v>0.28576000000000001</v>
      </c>
      <c r="M16" s="1" t="b">
        <v>1</v>
      </c>
      <c r="N16" s="5" t="s">
        <v>79</v>
      </c>
      <c r="Q16" s="6" t="s">
        <v>104</v>
      </c>
      <c r="T16" s="1" t="b">
        <v>1</v>
      </c>
    </row>
    <row r="17" spans="1:20" x14ac:dyDescent="0.25">
      <c r="C17" s="3">
        <f>SUM(C9:C16)</f>
        <v>25</v>
      </c>
      <c r="D17" s="3"/>
      <c r="E17" s="3"/>
      <c r="I17" s="4"/>
      <c r="J17" s="4"/>
      <c r="K17" s="4"/>
      <c r="L17" s="4"/>
    </row>
    <row r="18" spans="1:20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100</v>
      </c>
      <c r="Q18" s="6" t="s">
        <v>89</v>
      </c>
      <c r="T18" s="1" t="b">
        <v>1</v>
      </c>
    </row>
    <row r="19" spans="1:20" x14ac:dyDescent="0.25">
      <c r="A19" t="s">
        <v>106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0.02</v>
      </c>
      <c r="H19">
        <f t="shared" si="4"/>
        <v>0.35720000000000002</v>
      </c>
      <c r="I19" s="4">
        <f t="shared" si="5"/>
        <v>0.35720000000000002</v>
      </c>
      <c r="J19" s="4">
        <f t="shared" si="8"/>
        <v>0.71440000000000003</v>
      </c>
      <c r="K19" s="4">
        <f t="shared" si="9"/>
        <v>2.1432000000000002</v>
      </c>
      <c r="L19" s="4">
        <f t="shared" si="10"/>
        <v>3.5720000000000001</v>
      </c>
      <c r="M19" s="1" t="b">
        <v>1</v>
      </c>
      <c r="N19" s="5" t="s">
        <v>79</v>
      </c>
      <c r="Q19" s="6" t="s">
        <v>107</v>
      </c>
      <c r="T19" s="1" t="b">
        <v>1</v>
      </c>
    </row>
    <row r="20" spans="1:20" x14ac:dyDescent="0.25">
      <c r="A20" t="s">
        <v>62</v>
      </c>
      <c r="B20" s="5" t="s">
        <v>61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5.1200000000000002E-2</v>
      </c>
      <c r="H20">
        <f t="shared" si="4"/>
        <v>0.91443200000000002</v>
      </c>
      <c r="I20" s="4">
        <f t="shared" si="5"/>
        <v>0.91443200000000002</v>
      </c>
      <c r="J20" s="4">
        <f t="shared" si="8"/>
        <v>1.828864</v>
      </c>
      <c r="K20" s="4">
        <f t="shared" si="9"/>
        <v>5.4865919999999999</v>
      </c>
      <c r="L20" s="4">
        <f t="shared" si="10"/>
        <v>9.1443200000000004</v>
      </c>
      <c r="M20" s="1" t="b">
        <v>1</v>
      </c>
      <c r="N20" s="5" t="s">
        <v>97</v>
      </c>
      <c r="Q20" s="6" t="s">
        <v>108</v>
      </c>
      <c r="T20" s="1" t="b">
        <v>1</v>
      </c>
    </row>
    <row r="21" spans="1:20" x14ac:dyDescent="0.25">
      <c r="A21" t="s">
        <v>67</v>
      </c>
      <c r="B21" s="5" t="s">
        <v>112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G21">
        <v>0.95099999999999996</v>
      </c>
      <c r="H21">
        <f t="shared" si="4"/>
        <v>16.984859999999998</v>
      </c>
      <c r="I21" s="4">
        <f t="shared" si="5"/>
        <v>16.984859999999998</v>
      </c>
      <c r="J21" s="4">
        <f t="shared" si="8"/>
        <v>33.969719999999995</v>
      </c>
      <c r="K21" s="4">
        <f t="shared" si="9"/>
        <v>101.90915999999999</v>
      </c>
      <c r="L21" s="4">
        <f t="shared" si="10"/>
        <v>169.84859999999998</v>
      </c>
      <c r="M21" s="1" t="b">
        <v>1</v>
      </c>
      <c r="N21" s="5" t="s">
        <v>117</v>
      </c>
      <c r="Q21" s="6" t="s">
        <v>90</v>
      </c>
      <c r="T21" s="1" t="b">
        <v>1</v>
      </c>
    </row>
    <row r="22" spans="1:20" x14ac:dyDescent="0.25">
      <c r="A22" s="9" t="s">
        <v>68</v>
      </c>
      <c r="B22" s="5" t="s">
        <v>69</v>
      </c>
      <c r="C22" s="3">
        <v>2</v>
      </c>
      <c r="D22" s="3">
        <f t="shared" si="0"/>
        <v>4</v>
      </c>
      <c r="E22" s="3">
        <f t="shared" si="7"/>
        <v>12</v>
      </c>
      <c r="F22">
        <f t="shared" si="3"/>
        <v>20</v>
      </c>
      <c r="G22">
        <v>5.8500000000000003E-2</v>
      </c>
      <c r="H22">
        <f t="shared" si="4"/>
        <v>1.04481</v>
      </c>
      <c r="I22" s="4">
        <f t="shared" si="5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1" t="b">
        <v>0</v>
      </c>
      <c r="N22" s="5" t="s">
        <v>131</v>
      </c>
      <c r="Q22" s="6" t="s">
        <v>122</v>
      </c>
    </row>
    <row r="23" spans="1:20" x14ac:dyDescent="0.25">
      <c r="A23" s="9"/>
      <c r="B23" s="5" t="s">
        <v>110</v>
      </c>
      <c r="C23" s="3">
        <v>1</v>
      </c>
      <c r="D23" s="3">
        <f t="shared" si="0"/>
        <v>2</v>
      </c>
      <c r="E23" s="3">
        <f t="shared" si="7"/>
        <v>6</v>
      </c>
      <c r="F23">
        <f t="shared" si="3"/>
        <v>10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0</v>
      </c>
      <c r="N23" s="5" t="s">
        <v>118</v>
      </c>
    </row>
    <row r="24" spans="1:20" x14ac:dyDescent="0.25">
      <c r="A24" s="9"/>
      <c r="B24" s="5" t="s">
        <v>70</v>
      </c>
      <c r="C24" s="3">
        <v>1</v>
      </c>
      <c r="D24" s="3">
        <f t="shared" si="0"/>
        <v>2</v>
      </c>
      <c r="E24" s="3">
        <f t="shared" si="7"/>
        <v>6</v>
      </c>
      <c r="F24">
        <f t="shared" si="3"/>
        <v>10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  <c r="R24" t="s">
        <v>124</v>
      </c>
      <c r="S24" t="s">
        <v>123</v>
      </c>
    </row>
    <row r="25" spans="1:20" x14ac:dyDescent="0.25">
      <c r="A25" t="s">
        <v>13</v>
      </c>
      <c r="B25" s="5" t="s">
        <v>113</v>
      </c>
      <c r="C25" s="3">
        <v>38</v>
      </c>
      <c r="D25" s="3">
        <f t="shared" si="0"/>
        <v>76</v>
      </c>
      <c r="E25" s="3">
        <f t="shared" si="7"/>
        <v>228</v>
      </c>
      <c r="F25">
        <f t="shared" si="3"/>
        <v>380</v>
      </c>
      <c r="G25">
        <v>3.6499999999999998E-2</v>
      </c>
      <c r="H25">
        <f t="shared" si="4"/>
        <v>0.65188999999999997</v>
      </c>
      <c r="I25" s="4">
        <f t="shared" si="5"/>
        <v>24.771819999999998</v>
      </c>
      <c r="J25" s="4">
        <f t="shared" si="8"/>
        <v>49.543639999999996</v>
      </c>
      <c r="K25" s="4">
        <f t="shared" si="9"/>
        <v>148.63092</v>
      </c>
      <c r="L25" s="4">
        <f t="shared" si="10"/>
        <v>247.7182</v>
      </c>
      <c r="M25" s="1" t="b">
        <v>1</v>
      </c>
      <c r="Q25" s="6" t="s">
        <v>91</v>
      </c>
      <c r="R25" t="s">
        <v>52</v>
      </c>
      <c r="T25" s="1" t="b">
        <v>0</v>
      </c>
    </row>
    <row r="26" spans="1:20" x14ac:dyDescent="0.25">
      <c r="A26" t="s">
        <v>71</v>
      </c>
      <c r="B26" s="5" t="s">
        <v>42</v>
      </c>
      <c r="C26" s="3">
        <v>38</v>
      </c>
      <c r="D26" s="3">
        <f t="shared" si="0"/>
        <v>76</v>
      </c>
      <c r="E26" s="3">
        <f t="shared" si="7"/>
        <v>228</v>
      </c>
      <c r="F26">
        <f t="shared" si="3"/>
        <v>380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0</v>
      </c>
      <c r="T26" s="1" t="b">
        <v>0</v>
      </c>
    </row>
    <row r="27" spans="1:20" x14ac:dyDescent="0.25">
      <c r="A27" t="s">
        <v>72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G27">
        <v>0.15</v>
      </c>
      <c r="H27">
        <f t="shared" si="4"/>
        <v>2.6789999999999998</v>
      </c>
      <c r="I27" s="4">
        <f t="shared" si="5"/>
        <v>5.3579999999999997</v>
      </c>
      <c r="J27" s="4">
        <f t="shared" si="8"/>
        <v>10.715999999999999</v>
      </c>
      <c r="K27" s="4">
        <f t="shared" si="9"/>
        <v>32.147999999999996</v>
      </c>
      <c r="L27" s="4">
        <f t="shared" si="10"/>
        <v>53.58</v>
      </c>
      <c r="M27" s="1" t="b">
        <v>1</v>
      </c>
      <c r="N27" s="7" t="s">
        <v>121</v>
      </c>
      <c r="Q27" s="6" t="s">
        <v>120</v>
      </c>
      <c r="T27" s="1" t="b">
        <v>1</v>
      </c>
    </row>
    <row r="28" spans="1:20" x14ac:dyDescent="0.25">
      <c r="A28" t="s">
        <v>73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3.1724999999999999</v>
      </c>
      <c r="H28">
        <f t="shared" si="4"/>
        <v>56.660849999999996</v>
      </c>
      <c r="I28" s="4">
        <f t="shared" si="5"/>
        <v>56.660849999999996</v>
      </c>
      <c r="J28" s="4">
        <f t="shared" si="8"/>
        <v>113.32169999999999</v>
      </c>
      <c r="K28" s="4">
        <f t="shared" si="9"/>
        <v>339.96510000000001</v>
      </c>
      <c r="L28" s="4">
        <f t="shared" si="10"/>
        <v>566.60849999999994</v>
      </c>
      <c r="M28" s="1" t="b">
        <v>1</v>
      </c>
      <c r="Q28" s="6" t="s">
        <v>105</v>
      </c>
      <c r="T28" s="1" t="b">
        <v>1</v>
      </c>
    </row>
    <row r="29" spans="1:20" x14ac:dyDescent="0.25">
      <c r="A29" t="s">
        <v>74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7.8600000000000003E-2</v>
      </c>
      <c r="H29">
        <f t="shared" si="4"/>
        <v>1.403796</v>
      </c>
      <c r="I29" s="4">
        <f t="shared" si="5"/>
        <v>2.8075920000000001</v>
      </c>
      <c r="J29" s="4">
        <f t="shared" si="8"/>
        <v>5.6151840000000002</v>
      </c>
      <c r="K29" s="4">
        <f t="shared" si="9"/>
        <v>16.845552000000001</v>
      </c>
      <c r="L29" s="4">
        <f t="shared" si="10"/>
        <v>28.07592</v>
      </c>
      <c r="M29" s="1" t="b">
        <v>1</v>
      </c>
      <c r="Q29" s="6" t="s">
        <v>92</v>
      </c>
      <c r="T29" s="1" t="b">
        <v>1</v>
      </c>
    </row>
    <row r="30" spans="1:20" x14ac:dyDescent="0.25">
      <c r="A30" t="s">
        <v>18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0.1704</v>
      </c>
      <c r="H30">
        <f t="shared" ref="H30:H35" si="11">G30*17.86</f>
        <v>3.0433439999999998</v>
      </c>
      <c r="I30" s="4">
        <f t="shared" si="5"/>
        <v>3.0433439999999998</v>
      </c>
      <c r="J30" s="4">
        <f t="shared" si="8"/>
        <v>6.0866879999999997</v>
      </c>
      <c r="K30" s="4">
        <f t="shared" si="9"/>
        <v>18.260064</v>
      </c>
      <c r="L30" s="4">
        <f t="shared" si="10"/>
        <v>30.433439999999997</v>
      </c>
      <c r="M30" s="1" t="b">
        <v>1</v>
      </c>
      <c r="Q30" s="6" t="s">
        <v>94</v>
      </c>
      <c r="T30" s="1" t="b">
        <v>1</v>
      </c>
    </row>
    <row r="31" spans="1:20" x14ac:dyDescent="0.25">
      <c r="A31" t="s">
        <v>75</v>
      </c>
      <c r="B31" s="5" t="s">
        <v>114</v>
      </c>
      <c r="C31" s="3">
        <v>2</v>
      </c>
      <c r="D31" s="3">
        <f t="shared" si="0"/>
        <v>4</v>
      </c>
      <c r="E31" s="3">
        <f t="shared" si="7"/>
        <v>12</v>
      </c>
      <c r="F31">
        <f t="shared" si="3"/>
        <v>20</v>
      </c>
      <c r="G31">
        <v>6.0199999999999997E-2</v>
      </c>
      <c r="H31">
        <f t="shared" si="11"/>
        <v>1.0751719999999998</v>
      </c>
      <c r="I31" s="4">
        <f t="shared" si="5"/>
        <v>2.1503439999999996</v>
      </c>
      <c r="J31" s="4">
        <f t="shared" si="8"/>
        <v>4.3006879999999992</v>
      </c>
      <c r="K31" s="4">
        <f t="shared" si="9"/>
        <v>12.902063999999998</v>
      </c>
      <c r="L31" s="4">
        <f t="shared" si="10"/>
        <v>21.503439999999998</v>
      </c>
      <c r="M31" s="1" t="b">
        <v>1</v>
      </c>
      <c r="Q31" s="6" t="s">
        <v>93</v>
      </c>
      <c r="T31" s="1" t="b">
        <v>1</v>
      </c>
    </row>
    <row r="32" spans="1:20" x14ac:dyDescent="0.25">
      <c r="A32" t="s">
        <v>20</v>
      </c>
      <c r="B32" s="5" t="s">
        <v>42</v>
      </c>
      <c r="C32" s="3">
        <v>1</v>
      </c>
      <c r="D32" s="3">
        <f>2*C32</f>
        <v>2</v>
      </c>
      <c r="E32" s="3">
        <f>D32*$P$2</f>
        <v>6</v>
      </c>
      <c r="F32">
        <f>D32*5</f>
        <v>10</v>
      </c>
      <c r="G32">
        <v>6.6500000000000004E-2</v>
      </c>
      <c r="H32">
        <f t="shared" si="11"/>
        <v>1.1876900000000001</v>
      </c>
      <c r="I32" s="4">
        <f t="shared" ref="I32:L34" si="12">IF($M32, $H32*C32, 0)</f>
        <v>1.1876900000000001</v>
      </c>
      <c r="J32" s="4">
        <f t="shared" si="12"/>
        <v>2.3753800000000003</v>
      </c>
      <c r="K32" s="4">
        <f t="shared" si="12"/>
        <v>7.1261400000000013</v>
      </c>
      <c r="L32" s="4">
        <f t="shared" si="12"/>
        <v>11.876900000000001</v>
      </c>
      <c r="M32" s="1" t="b">
        <v>1</v>
      </c>
      <c r="Q32" s="6" t="s">
        <v>95</v>
      </c>
      <c r="T32" s="1" t="b">
        <v>1</v>
      </c>
    </row>
    <row r="33" spans="1:20" x14ac:dyDescent="0.25">
      <c r="A33" t="s">
        <v>109</v>
      </c>
      <c r="B33" s="5" t="s">
        <v>42</v>
      </c>
      <c r="C33" s="3">
        <v>6</v>
      </c>
      <c r="D33" s="3">
        <f>2*C33</f>
        <v>12</v>
      </c>
      <c r="E33" s="3">
        <f>D33*$P$2</f>
        <v>36</v>
      </c>
      <c r="F33">
        <f>D33*5</f>
        <v>60</v>
      </c>
      <c r="H33">
        <f t="shared" si="11"/>
        <v>0</v>
      </c>
      <c r="I33" s="4">
        <f t="shared" si="12"/>
        <v>0</v>
      </c>
      <c r="J33" s="4">
        <f t="shared" si="12"/>
        <v>0</v>
      </c>
      <c r="K33" s="4">
        <f t="shared" si="12"/>
        <v>0</v>
      </c>
      <c r="L33" s="4">
        <f t="shared" si="12"/>
        <v>0</v>
      </c>
      <c r="M33" s="1" t="b">
        <v>1</v>
      </c>
    </row>
    <row r="34" spans="1:20" x14ac:dyDescent="0.25">
      <c r="A34" t="s">
        <v>111</v>
      </c>
      <c r="C34" s="3">
        <v>0</v>
      </c>
      <c r="D34" s="3">
        <f t="shared" ref="D34:D35" si="13">2*C34</f>
        <v>0</v>
      </c>
      <c r="E34" s="3">
        <f t="shared" ref="E34:E35" si="14">D34*$P$2</f>
        <v>0</v>
      </c>
      <c r="F34">
        <f t="shared" ref="F34:F35" si="15">D34*5</f>
        <v>0</v>
      </c>
      <c r="G34">
        <f>48.34/360</f>
        <v>0.13427777777777777</v>
      </c>
      <c r="H34">
        <f t="shared" si="11"/>
        <v>2.3982011111111108</v>
      </c>
      <c r="I34" s="4">
        <f t="shared" si="12"/>
        <v>0</v>
      </c>
      <c r="J34" s="4">
        <f t="shared" si="12"/>
        <v>0</v>
      </c>
      <c r="K34" s="4">
        <f t="shared" si="12"/>
        <v>0</v>
      </c>
      <c r="L34" s="4">
        <f t="shared" si="12"/>
        <v>0</v>
      </c>
      <c r="M34" s="1" t="b">
        <v>0</v>
      </c>
    </row>
    <row r="35" spans="1:20" x14ac:dyDescent="0.25">
      <c r="A35" t="s">
        <v>115</v>
      </c>
      <c r="B35" s="5" t="s">
        <v>116</v>
      </c>
      <c r="C35" s="3">
        <v>0</v>
      </c>
      <c r="D35" s="3">
        <f t="shared" si="13"/>
        <v>0</v>
      </c>
      <c r="E35" s="3">
        <f t="shared" si="14"/>
        <v>0</v>
      </c>
      <c r="F35">
        <f t="shared" si="15"/>
        <v>0</v>
      </c>
      <c r="G35">
        <v>0.25130000000000002</v>
      </c>
      <c r="H35">
        <f t="shared" si="11"/>
        <v>4.4882180000000007</v>
      </c>
      <c r="I35" s="4">
        <f t="shared" ref="I35" si="16">IF($M35, $H35*C35, 0)</f>
        <v>0</v>
      </c>
      <c r="J35" s="4">
        <f t="shared" ref="J35" si="17">IF($M35, $H35*D35, 0)</f>
        <v>0</v>
      </c>
      <c r="K35" s="4">
        <f t="shared" ref="K35" si="18">IF($M35, $H35*E35, 0)</f>
        <v>0</v>
      </c>
      <c r="L35" s="4">
        <f t="shared" ref="L35" si="19">IF($M35, $H35*F35, 0)</f>
        <v>0</v>
      </c>
      <c r="M35" s="1" t="b">
        <v>1</v>
      </c>
      <c r="Q35" s="6" t="s">
        <v>119</v>
      </c>
      <c r="T35" s="1" t="b">
        <v>1</v>
      </c>
    </row>
    <row r="36" spans="1:20" x14ac:dyDescent="0.25">
      <c r="C36" s="3">
        <f>C8+C17+SUM(C18:C34)</f>
        <v>178</v>
      </c>
      <c r="I36" s="4">
        <f>SUM(I2:I34)</f>
        <v>125.405776</v>
      </c>
      <c r="J36" s="4">
        <f t="shared" ref="J36:L36" si="20">SUM(J2:J34)</f>
        <v>250.81155200000001</v>
      </c>
      <c r="K36" s="4">
        <f t="shared" si="20"/>
        <v>752.4346559999999</v>
      </c>
      <c r="L36" s="4">
        <f t="shared" si="20"/>
        <v>1254.0577599999999</v>
      </c>
    </row>
    <row r="37" spans="1:20" x14ac:dyDescent="0.25">
      <c r="A37" t="s">
        <v>133</v>
      </c>
      <c r="B37" s="5" t="s">
        <v>134</v>
      </c>
      <c r="K37" t="s">
        <v>137</v>
      </c>
    </row>
    <row r="38" spans="1:20" x14ac:dyDescent="0.25">
      <c r="A38" t="s">
        <v>135</v>
      </c>
      <c r="B38" s="5" t="s">
        <v>136</v>
      </c>
    </row>
    <row r="39" spans="1:20" x14ac:dyDescent="0.25">
      <c r="A39" t="s">
        <v>125</v>
      </c>
    </row>
    <row r="40" spans="1:20" x14ac:dyDescent="0.25">
      <c r="A40" t="s">
        <v>138</v>
      </c>
      <c r="B40" s="5" t="s">
        <v>139</v>
      </c>
    </row>
    <row r="41" spans="1:20" x14ac:dyDescent="0.25">
      <c r="A41" t="s">
        <v>141</v>
      </c>
      <c r="B41" s="5" t="s">
        <v>140</v>
      </c>
    </row>
    <row r="42" spans="1:20" x14ac:dyDescent="0.25">
      <c r="A42" t="s">
        <v>143</v>
      </c>
      <c r="B42" s="5" t="s">
        <v>142</v>
      </c>
    </row>
    <row r="44" spans="1:20" x14ac:dyDescent="0.25">
      <c r="A44" t="s">
        <v>128</v>
      </c>
      <c r="B44" s="5" t="s">
        <v>129</v>
      </c>
    </row>
    <row r="45" spans="1:20" x14ac:dyDescent="0.25">
      <c r="B45" s="5" t="s">
        <v>130</v>
      </c>
      <c r="C45">
        <v>900</v>
      </c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C63" s="3"/>
      <c r="D63" s="3"/>
      <c r="E63" s="3"/>
      <c r="I63" s="4"/>
      <c r="J63" s="4"/>
      <c r="K63" s="4"/>
      <c r="L63" s="4"/>
    </row>
    <row r="64" spans="3:12" x14ac:dyDescent="0.25">
      <c r="C64" s="3"/>
      <c r="D64" s="3"/>
      <c r="E64" s="3"/>
      <c r="I64" s="4"/>
      <c r="J64" s="4"/>
      <c r="K64" s="4"/>
      <c r="L64" s="4"/>
    </row>
    <row r="65" spans="3:12" x14ac:dyDescent="0.25">
      <c r="C65" s="3"/>
      <c r="D65" s="3"/>
      <c r="E65" s="3"/>
      <c r="I65" s="4"/>
      <c r="J65" s="4"/>
      <c r="K65" s="4"/>
      <c r="L65" s="4"/>
    </row>
    <row r="66" spans="3:12" x14ac:dyDescent="0.25">
      <c r="C66" s="3"/>
      <c r="D66" s="3"/>
      <c r="E66" s="3"/>
      <c r="I66" s="4"/>
      <c r="J66" s="4"/>
      <c r="K66" s="4"/>
      <c r="L66" s="4"/>
    </row>
    <row r="67" spans="3:12" x14ac:dyDescent="0.25">
      <c r="I67" s="4"/>
      <c r="J67" s="4"/>
      <c r="K67" s="4"/>
      <c r="L67" s="4"/>
    </row>
  </sheetData>
  <mergeCells count="3">
    <mergeCell ref="A2:A7"/>
    <mergeCell ref="A22:A24"/>
    <mergeCell ref="A9:A16"/>
  </mergeCells>
  <hyperlinks>
    <hyperlink ref="Q29" r:id="rId1" xr:uid="{5908CEE7-9214-4558-86F1-CE18337EC695}"/>
    <hyperlink ref="Q6" r:id="rId2" xr:uid="{00E54EB6-55F6-4585-AA8E-CFDF4FA6168C}"/>
    <hyperlink ref="Q7" r:id="rId3" xr:uid="{9D590F9F-A13F-481E-BB84-A8A685E3AF32}"/>
    <hyperlink ref="Q9" r:id="rId4" xr:uid="{6C9B084D-3718-4965-8B96-BE12BD6A24CE}"/>
    <hyperlink ref="Q10" r:id="rId5" xr:uid="{63E1C197-A7EB-432B-91F2-F57A07B532C1}"/>
    <hyperlink ref="Q11" r:id="rId6" xr:uid="{EE9ED8F2-63F4-419C-BA79-711DF4C9CFCA}"/>
    <hyperlink ref="Q12" r:id="rId7" xr:uid="{E8228109-21DC-4AF0-8358-35DBB0A989AB}"/>
    <hyperlink ref="Q13" r:id="rId8" xr:uid="{AE79385F-DC7F-488B-B6A8-2C545215857B}"/>
    <hyperlink ref="Q15" r:id="rId9" xr:uid="{A326CC68-C8F5-4180-925B-17BB15FB43BE}"/>
    <hyperlink ref="Q16" r:id="rId10" xr:uid="{0C2ABD71-670B-49BD-B6BE-2A22ED6BBD3F}"/>
    <hyperlink ref="Q18" r:id="rId11" xr:uid="{FACE57B3-7BF1-4120-BFB7-737388D5DC5E}"/>
    <hyperlink ref="Q19" r:id="rId12" xr:uid="{36CB7994-3DBF-42B4-9BB8-0255170FAF29}"/>
    <hyperlink ref="Q20" r:id="rId13" xr:uid="{032466F2-8D68-4209-BA71-4ACBC3B77B0A}"/>
    <hyperlink ref="Q21" r:id="rId14" xr:uid="{0967E55E-7F19-4FF3-97CF-42160684A56D}"/>
    <hyperlink ref="Q22" r:id="rId15" xr:uid="{DAB5A52E-0755-4001-9C9E-09A525477A8E}"/>
    <hyperlink ref="Q25" r:id="rId16" xr:uid="{C751D435-BB53-4EDD-B7BA-E962B522D0F8}"/>
    <hyperlink ref="Q27" r:id="rId17" xr:uid="{72D56853-1E53-4D3D-9888-ACF3B09122A6}"/>
    <hyperlink ref="Q28" r:id="rId18" xr:uid="{D3FA0264-5B24-4353-BC98-13DFE7E4FE74}"/>
    <hyperlink ref="Q30" r:id="rId19" xr:uid="{2B274303-9C2A-412E-A03C-7AF1A049CC73}"/>
    <hyperlink ref="Q31" r:id="rId20" xr:uid="{F07F664C-D317-4D1F-9E96-66A7787F3613}"/>
    <hyperlink ref="Q32" r:id="rId21" xr:uid="{7533DF3D-4207-4BFF-BC01-4EAE17618D81}"/>
    <hyperlink ref="Q35" r:id="rId22" xr:uid="{80F72AC2-BB4D-4239-9AD1-8E3C716C18EC}"/>
    <hyperlink ref="Q2" r:id="rId23" xr:uid="{5E5203B7-C947-4C0A-AC9E-1C0513F96C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6EBE-FF58-4432-A51C-6782192DBBAD}">
  <dimension ref="A1:H24"/>
  <sheetViews>
    <sheetView tabSelected="1" workbookViewId="0">
      <selection activeCell="K15" sqref="K15"/>
    </sheetView>
  </sheetViews>
  <sheetFormatPr defaultRowHeight="15" x14ac:dyDescent="0.25"/>
  <cols>
    <col min="1" max="1" width="19" customWidth="1"/>
    <col min="2" max="2" width="16" customWidth="1"/>
    <col min="3" max="3" width="43.7109375" customWidth="1"/>
    <col min="4" max="4" width="20.140625" customWidth="1"/>
    <col min="5" max="5" width="18.28515625" customWidth="1"/>
    <col min="6" max="6" width="18.42578125" customWidth="1"/>
    <col min="8" max="8" width="19.85546875" customWidth="1"/>
  </cols>
  <sheetData>
    <row r="1" spans="1:8" x14ac:dyDescent="0.25">
      <c r="A1" t="s">
        <v>145</v>
      </c>
      <c r="B1" t="s">
        <v>146</v>
      </c>
      <c r="C1" t="s">
        <v>147</v>
      </c>
      <c r="D1" t="s">
        <v>148</v>
      </c>
      <c r="E1" t="s">
        <v>218</v>
      </c>
      <c r="F1" t="s">
        <v>219</v>
      </c>
      <c r="H1" t="s">
        <v>148</v>
      </c>
    </row>
    <row r="2" spans="1:8" x14ac:dyDescent="0.25">
      <c r="A2" t="s">
        <v>59</v>
      </c>
      <c r="B2" t="s">
        <v>149</v>
      </c>
      <c r="C2" t="s">
        <v>150</v>
      </c>
      <c r="D2" t="s">
        <v>151</v>
      </c>
      <c r="E2" s="1" t="b">
        <v>1</v>
      </c>
      <c r="F2" s="1" t="s">
        <v>221</v>
      </c>
      <c r="H2" t="str">
        <f>IF(E2,F2,D2)</f>
        <v>C15195</v>
      </c>
    </row>
    <row r="3" spans="1:8" x14ac:dyDescent="0.25">
      <c r="A3" t="s">
        <v>58</v>
      </c>
      <c r="B3" t="s">
        <v>152</v>
      </c>
      <c r="C3" t="s">
        <v>150</v>
      </c>
      <c r="D3" t="s">
        <v>153</v>
      </c>
      <c r="E3" s="1" t="b">
        <v>0</v>
      </c>
      <c r="H3" t="str">
        <f t="shared" ref="H3:H24" si="0">IF(E3,F3,D3)</f>
        <v>C1525</v>
      </c>
    </row>
    <row r="4" spans="1:8" x14ac:dyDescent="0.25">
      <c r="A4" t="s">
        <v>60</v>
      </c>
      <c r="B4" t="s">
        <v>154</v>
      </c>
      <c r="C4" t="s">
        <v>150</v>
      </c>
      <c r="D4" t="s">
        <v>155</v>
      </c>
      <c r="E4" s="1" t="b">
        <v>1</v>
      </c>
      <c r="F4" s="1" t="s">
        <v>224</v>
      </c>
      <c r="H4" t="str">
        <f t="shared" si="0"/>
        <v>C32949</v>
      </c>
    </row>
    <row r="5" spans="1:8" x14ac:dyDescent="0.25">
      <c r="A5" t="s">
        <v>56</v>
      </c>
      <c r="B5" t="s">
        <v>156</v>
      </c>
      <c r="C5" t="s">
        <v>157</v>
      </c>
      <c r="D5" t="s">
        <v>158</v>
      </c>
      <c r="E5" s="1" t="b">
        <v>1</v>
      </c>
      <c r="F5" s="1" t="s">
        <v>222</v>
      </c>
      <c r="H5" t="str">
        <f t="shared" si="0"/>
        <v>C15849</v>
      </c>
    </row>
    <row r="6" spans="1:8" x14ac:dyDescent="0.25">
      <c r="A6" t="s">
        <v>55</v>
      </c>
      <c r="B6" t="s">
        <v>159</v>
      </c>
      <c r="C6" t="s">
        <v>160</v>
      </c>
      <c r="D6" t="s">
        <v>161</v>
      </c>
      <c r="E6" s="1" t="b">
        <v>1</v>
      </c>
      <c r="F6" s="1" t="s">
        <v>220</v>
      </c>
      <c r="H6" t="str">
        <f t="shared" si="0"/>
        <v>C15850</v>
      </c>
    </row>
    <row r="7" spans="1:8" x14ac:dyDescent="0.25">
      <c r="A7" t="s">
        <v>57</v>
      </c>
      <c r="B7" t="s">
        <v>162</v>
      </c>
      <c r="C7" t="s">
        <v>163</v>
      </c>
      <c r="D7" t="s">
        <v>164</v>
      </c>
      <c r="E7" s="1" t="b">
        <v>1</v>
      </c>
      <c r="F7" s="1" t="s">
        <v>223</v>
      </c>
      <c r="H7" t="str">
        <f t="shared" si="0"/>
        <v>C12891</v>
      </c>
    </row>
    <row r="8" spans="1:8" x14ac:dyDescent="0.25">
      <c r="A8" t="s">
        <v>8</v>
      </c>
      <c r="B8" t="s">
        <v>165</v>
      </c>
      <c r="C8" t="s">
        <v>166</v>
      </c>
      <c r="D8" t="s">
        <v>167</v>
      </c>
      <c r="E8" s="1" t="b">
        <v>1</v>
      </c>
      <c r="F8" s="1" t="s">
        <v>229</v>
      </c>
      <c r="H8" t="str">
        <f t="shared" si="0"/>
        <v>C81598</v>
      </c>
    </row>
    <row r="9" spans="1:8" x14ac:dyDescent="0.25">
      <c r="A9" t="s">
        <v>168</v>
      </c>
      <c r="B9" t="s">
        <v>169</v>
      </c>
      <c r="C9" t="s">
        <v>170</v>
      </c>
      <c r="D9" t="s">
        <v>171</v>
      </c>
      <c r="E9" s="1" t="b">
        <v>0</v>
      </c>
      <c r="H9" t="str">
        <f t="shared" si="0"/>
        <v>C6186</v>
      </c>
    </row>
    <row r="10" spans="1:8" x14ac:dyDescent="0.25">
      <c r="A10" t="s">
        <v>172</v>
      </c>
      <c r="B10" t="s">
        <v>173</v>
      </c>
      <c r="C10" t="s">
        <v>174</v>
      </c>
      <c r="D10" t="s">
        <v>175</v>
      </c>
      <c r="E10" s="1" t="b">
        <v>0</v>
      </c>
      <c r="H10" t="str">
        <f t="shared" si="0"/>
        <v>C12668</v>
      </c>
    </row>
    <row r="11" spans="1:8" x14ac:dyDescent="0.25">
      <c r="A11" t="s">
        <v>64</v>
      </c>
      <c r="B11" s="5" t="s">
        <v>176</v>
      </c>
      <c r="C11" t="s">
        <v>177</v>
      </c>
      <c r="D11" t="s">
        <v>178</v>
      </c>
      <c r="E11" s="1" t="b">
        <v>1</v>
      </c>
      <c r="F11" s="1" t="s">
        <v>226</v>
      </c>
      <c r="H11" t="str">
        <f t="shared" si="0"/>
        <v>C25803</v>
      </c>
    </row>
    <row r="12" spans="1:8" x14ac:dyDescent="0.25">
      <c r="A12" t="s">
        <v>65</v>
      </c>
      <c r="B12" s="5" t="s">
        <v>179</v>
      </c>
      <c r="C12" t="s">
        <v>177</v>
      </c>
      <c r="D12" t="s">
        <v>180</v>
      </c>
      <c r="E12" s="1" t="b">
        <v>1</v>
      </c>
      <c r="F12" s="1" t="s">
        <v>227</v>
      </c>
      <c r="H12" t="str">
        <f t="shared" si="0"/>
        <v>C25804</v>
      </c>
    </row>
    <row r="13" spans="1:8" x14ac:dyDescent="0.25">
      <c r="A13">
        <v>51</v>
      </c>
      <c r="B13" t="s">
        <v>181</v>
      </c>
      <c r="C13" t="s">
        <v>177</v>
      </c>
      <c r="D13" t="s">
        <v>182</v>
      </c>
      <c r="E13" s="1" t="b">
        <v>0</v>
      </c>
      <c r="H13" t="str">
        <f t="shared" si="0"/>
        <v>C17738</v>
      </c>
    </row>
    <row r="14" spans="1:8" x14ac:dyDescent="0.25">
      <c r="A14" t="s">
        <v>66</v>
      </c>
      <c r="B14" s="5" t="s">
        <v>183</v>
      </c>
      <c r="C14" t="s">
        <v>177</v>
      </c>
      <c r="D14" t="s">
        <v>184</v>
      </c>
      <c r="E14" s="1" t="b">
        <v>0</v>
      </c>
      <c r="H14" t="str">
        <f t="shared" si="0"/>
        <v>C22843</v>
      </c>
    </row>
    <row r="15" spans="1:8" x14ac:dyDescent="0.25">
      <c r="A15">
        <v>20</v>
      </c>
      <c r="B15" t="s">
        <v>185</v>
      </c>
      <c r="C15" t="s">
        <v>177</v>
      </c>
      <c r="D15" t="s">
        <v>186</v>
      </c>
      <c r="E15" s="1" t="b">
        <v>0</v>
      </c>
      <c r="H15" t="str">
        <f t="shared" si="0"/>
        <v>C22950</v>
      </c>
    </row>
    <row r="16" spans="1:8" x14ac:dyDescent="0.25">
      <c r="A16" t="s">
        <v>187</v>
      </c>
      <c r="B16" t="s">
        <v>188</v>
      </c>
      <c r="C16" t="s">
        <v>177</v>
      </c>
      <c r="D16" t="s">
        <v>189</v>
      </c>
      <c r="E16" s="1" t="b">
        <v>1</v>
      </c>
      <c r="F16" s="1" t="s">
        <v>225</v>
      </c>
      <c r="H16" t="str">
        <f t="shared" si="0"/>
        <v>C23186</v>
      </c>
    </row>
    <row r="17" spans="1:8" x14ac:dyDescent="0.25">
      <c r="A17" t="s">
        <v>101</v>
      </c>
      <c r="B17" t="s">
        <v>190</v>
      </c>
      <c r="C17" t="s">
        <v>177</v>
      </c>
      <c r="D17" t="s">
        <v>191</v>
      </c>
      <c r="E17" s="1" t="b">
        <v>0</v>
      </c>
      <c r="H17" t="str">
        <f t="shared" si="0"/>
        <v>C23162</v>
      </c>
    </row>
    <row r="18" spans="1:8" x14ac:dyDescent="0.25">
      <c r="A18" t="s">
        <v>192</v>
      </c>
      <c r="B18" t="s">
        <v>193</v>
      </c>
      <c r="C18" t="s">
        <v>194</v>
      </c>
      <c r="D18" t="s">
        <v>195</v>
      </c>
      <c r="E18" s="1" t="b">
        <v>1</v>
      </c>
      <c r="F18" s="1" t="s">
        <v>228</v>
      </c>
      <c r="H18" t="str">
        <f t="shared" si="0"/>
        <v>C84256</v>
      </c>
    </row>
    <row r="19" spans="1:8" x14ac:dyDescent="0.25">
      <c r="A19" t="s">
        <v>61</v>
      </c>
      <c r="B19" t="s">
        <v>196</v>
      </c>
      <c r="C19" t="s">
        <v>197</v>
      </c>
      <c r="D19" t="s">
        <v>198</v>
      </c>
      <c r="E19" s="1" t="b">
        <v>0</v>
      </c>
      <c r="H19" t="str">
        <f t="shared" si="0"/>
        <v>C135336</v>
      </c>
    </row>
    <row r="20" spans="1:8" x14ac:dyDescent="0.25">
      <c r="A20" t="s">
        <v>199</v>
      </c>
      <c r="B20" t="s">
        <v>200</v>
      </c>
      <c r="C20" t="s">
        <v>201</v>
      </c>
      <c r="D20" t="s">
        <v>202</v>
      </c>
      <c r="E20" s="1" t="b">
        <v>1</v>
      </c>
      <c r="F20" t="s">
        <v>230</v>
      </c>
      <c r="H20" t="str">
        <f t="shared" si="0"/>
        <v>C720477</v>
      </c>
    </row>
    <row r="21" spans="1:8" x14ac:dyDescent="0.25">
      <c r="A21" t="s">
        <v>203</v>
      </c>
      <c r="B21" t="s">
        <v>204</v>
      </c>
      <c r="C21" t="s">
        <v>205</v>
      </c>
      <c r="D21" t="s">
        <v>206</v>
      </c>
      <c r="E21" s="1" t="b">
        <v>0</v>
      </c>
      <c r="H21" t="str">
        <f t="shared" si="0"/>
        <v>C529355</v>
      </c>
    </row>
    <row r="22" spans="1:8" x14ac:dyDescent="0.25">
      <c r="A22" t="s">
        <v>207</v>
      </c>
      <c r="B22" t="s">
        <v>208</v>
      </c>
      <c r="C22" t="s">
        <v>209</v>
      </c>
      <c r="D22" t="s">
        <v>210</v>
      </c>
      <c r="E22" s="1" t="b">
        <v>0</v>
      </c>
      <c r="H22" t="str">
        <f t="shared" si="0"/>
        <v>C2940549</v>
      </c>
    </row>
    <row r="23" spans="1:8" x14ac:dyDescent="0.25">
      <c r="A23" t="s">
        <v>211</v>
      </c>
      <c r="B23" t="s">
        <v>212</v>
      </c>
      <c r="C23" t="s">
        <v>213</v>
      </c>
      <c r="D23" t="s">
        <v>214</v>
      </c>
      <c r="E23" s="1" t="b">
        <v>0</v>
      </c>
      <c r="H23" t="str">
        <f t="shared" si="0"/>
        <v>C2988369</v>
      </c>
    </row>
    <row r="24" spans="1:8" x14ac:dyDescent="0.25">
      <c r="A24" t="s">
        <v>114</v>
      </c>
      <c r="B24" t="s">
        <v>215</v>
      </c>
      <c r="C24" t="s">
        <v>216</v>
      </c>
      <c r="D24" t="s">
        <v>217</v>
      </c>
      <c r="E24" s="1" t="b">
        <v>0</v>
      </c>
      <c r="H24" t="str">
        <f t="shared" si="0"/>
        <v>C29780639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2025-08-03T11:28:21Z</dcterms:modified>
</cp:coreProperties>
</file>