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usmm-my.sharepoint.com/personal/k00287407_student_tus_ie/Documents/StatisticsAndProbability/project/"/>
    </mc:Choice>
  </mc:AlternateContent>
  <xr:revisionPtr revIDLastSave="2" documentId="13_ncr:1_{7926A32A-68D8-4FF9-8120-21F2CF9BDFE1}" xr6:coauthVersionLast="47" xr6:coauthVersionMax="47" xr10:uidLastSave="{F363A885-4D26-43BA-B2C5-446187006546}"/>
  <bookViews>
    <workbookView xWindow="-108" yWindow="-108" windowWidth="30936" windowHeight="16776" xr2:uid="{00000000-000D-0000-FFFF-FFFF00000000}"/>
  </bookViews>
  <sheets>
    <sheet name="QUESTION1" sheetId="1" r:id="rId1"/>
    <sheet name="QUESTION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3" i="2"/>
  <c r="C39" i="2"/>
  <c r="C38" i="2"/>
  <c r="B35" i="1"/>
  <c r="E35" i="1"/>
  <c r="G35" i="1" s="1"/>
  <c r="E29" i="1"/>
  <c r="C29" i="1"/>
  <c r="G27" i="1"/>
  <c r="E27" i="1"/>
  <c r="B27" i="1"/>
  <c r="H17" i="1"/>
  <c r="E16" i="1"/>
  <c r="H7" i="1"/>
  <c r="H4" i="1"/>
  <c r="E7" i="1"/>
  <c r="E4" i="1"/>
  <c r="B7" i="1"/>
  <c r="C37" i="2"/>
  <c r="E3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A35" i="2" a="1"/>
  <c r="A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<sst xmlns="http://schemas.openxmlformats.org/spreadsheetml/2006/main" count="56" uniqueCount="30">
  <si>
    <t>BINOMIAL</t>
  </si>
  <si>
    <t>NORMAL</t>
  </si>
  <si>
    <t>Diamond Prices</t>
  </si>
  <si>
    <t>carat</t>
  </si>
  <si>
    <t>price</t>
  </si>
  <si>
    <t>Least Square Line</t>
  </si>
  <si>
    <t>Fitted Values</t>
  </si>
  <si>
    <t>Residuals</t>
  </si>
  <si>
    <t>Residuals Squared</t>
  </si>
  <si>
    <t>Total:</t>
  </si>
  <si>
    <t>Row Num</t>
  </si>
  <si>
    <t>Standard error of est</t>
  </si>
  <si>
    <t>Co-Efficient Correlation</t>
  </si>
  <si>
    <t>Coin Tosses</t>
  </si>
  <si>
    <t>Probability</t>
  </si>
  <si>
    <t>Number of Heads</t>
  </si>
  <si>
    <t>Result</t>
  </si>
  <si>
    <t>Num of 1's</t>
  </si>
  <si>
    <t>Num of Rolls</t>
  </si>
  <si>
    <t>prob</t>
  </si>
  <si>
    <t>Num of 7's</t>
  </si>
  <si>
    <t>Mean</t>
  </si>
  <si>
    <t>Standard Deviation</t>
  </si>
  <si>
    <t>Minutes</t>
  </si>
  <si>
    <t>BINOMIAL AND NORMAL</t>
  </si>
  <si>
    <t>Num of heads</t>
  </si>
  <si>
    <t>Normal</t>
  </si>
  <si>
    <t>Between 110 and 140</t>
  </si>
  <si>
    <t>MEAN: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</si>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</sst>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Diamond</a:t>
            </a:r>
            <a:r>
              <a:rPr lang="en-IE" baseline="0"/>
              <a:t>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QUESTION4!$B$2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QUESTION4!$A$3:$A$32</c:f>
              <c:numCache>
                <c:formatCode>General</c:formatCode>
                <c:ptCount val="30"/>
                <c:pt idx="0">
                  <c:v>0.55000000000000004</c:v>
                </c:pt>
                <c:pt idx="1">
                  <c:v>0.56000000000000005</c:v>
                </c:pt>
                <c:pt idx="2">
                  <c:v>0.56999999999999995</c:v>
                </c:pt>
                <c:pt idx="3">
                  <c:v>0.59</c:v>
                </c:pt>
                <c:pt idx="4">
                  <c:v>0.6</c:v>
                </c:pt>
                <c:pt idx="5">
                  <c:v>0.61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0.69</c:v>
                </c:pt>
                <c:pt idx="10">
                  <c:v>0.7</c:v>
                </c:pt>
                <c:pt idx="11">
                  <c:v>0.71</c:v>
                </c:pt>
                <c:pt idx="12">
                  <c:v>0.72</c:v>
                </c:pt>
                <c:pt idx="13">
                  <c:v>0.74</c:v>
                </c:pt>
                <c:pt idx="14">
                  <c:v>0.75</c:v>
                </c:pt>
                <c:pt idx="15">
                  <c:v>0.76</c:v>
                </c:pt>
                <c:pt idx="16">
                  <c:v>0.77</c:v>
                </c:pt>
                <c:pt idx="17">
                  <c:v>0.78</c:v>
                </c:pt>
                <c:pt idx="18">
                  <c:v>0.79</c:v>
                </c:pt>
                <c:pt idx="19">
                  <c:v>0.8</c:v>
                </c:pt>
                <c:pt idx="20">
                  <c:v>0.81</c:v>
                </c:pt>
                <c:pt idx="21">
                  <c:v>0.82</c:v>
                </c:pt>
                <c:pt idx="22">
                  <c:v>0.83</c:v>
                </c:pt>
                <c:pt idx="23">
                  <c:v>0.84</c:v>
                </c:pt>
                <c:pt idx="24">
                  <c:v>0.85</c:v>
                </c:pt>
                <c:pt idx="25">
                  <c:v>0.86</c:v>
                </c:pt>
                <c:pt idx="26">
                  <c:v>0.87</c:v>
                </c:pt>
                <c:pt idx="27">
                  <c:v>0.88</c:v>
                </c:pt>
                <c:pt idx="28">
                  <c:v>0.9</c:v>
                </c:pt>
                <c:pt idx="29">
                  <c:v>0.91</c:v>
                </c:pt>
              </c:numCache>
            </c:numRef>
          </c:xVal>
          <c:yVal>
            <c:numRef>
              <c:f>QUESTION4!$B$3:$B$32</c:f>
              <c:numCache>
                <c:formatCode>General</c:formatCode>
                <c:ptCount val="30"/>
                <c:pt idx="0">
                  <c:v>501</c:v>
                </c:pt>
                <c:pt idx="1">
                  <c:v>512</c:v>
                </c:pt>
                <c:pt idx="2">
                  <c:v>525</c:v>
                </c:pt>
                <c:pt idx="3">
                  <c:v>539</c:v>
                </c:pt>
                <c:pt idx="4">
                  <c:v>548</c:v>
                </c:pt>
                <c:pt idx="5">
                  <c:v>563</c:v>
                </c:pt>
                <c:pt idx="6">
                  <c:v>579</c:v>
                </c:pt>
                <c:pt idx="7">
                  <c:v>591</c:v>
                </c:pt>
                <c:pt idx="8">
                  <c:v>609</c:v>
                </c:pt>
                <c:pt idx="9">
                  <c:v>625</c:v>
                </c:pt>
                <c:pt idx="10">
                  <c:v>641</c:v>
                </c:pt>
                <c:pt idx="11">
                  <c:v>659</c:v>
                </c:pt>
                <c:pt idx="12">
                  <c:v>675</c:v>
                </c:pt>
                <c:pt idx="13">
                  <c:v>693</c:v>
                </c:pt>
                <c:pt idx="14">
                  <c:v>710</c:v>
                </c:pt>
                <c:pt idx="15">
                  <c:v>727</c:v>
                </c:pt>
                <c:pt idx="16">
                  <c:v>745</c:v>
                </c:pt>
                <c:pt idx="17">
                  <c:v>761</c:v>
                </c:pt>
                <c:pt idx="18">
                  <c:v>779</c:v>
                </c:pt>
                <c:pt idx="19">
                  <c:v>795</c:v>
                </c:pt>
                <c:pt idx="20">
                  <c:v>812</c:v>
                </c:pt>
                <c:pt idx="21">
                  <c:v>829</c:v>
                </c:pt>
                <c:pt idx="22">
                  <c:v>845</c:v>
                </c:pt>
                <c:pt idx="23">
                  <c:v>863</c:v>
                </c:pt>
                <c:pt idx="24">
                  <c:v>877</c:v>
                </c:pt>
                <c:pt idx="25">
                  <c:v>894</c:v>
                </c:pt>
                <c:pt idx="26">
                  <c:v>913</c:v>
                </c:pt>
                <c:pt idx="27">
                  <c:v>931</c:v>
                </c:pt>
                <c:pt idx="28">
                  <c:v>949</c:v>
                </c:pt>
                <c:pt idx="29">
                  <c:v>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4-4114-B2AE-D02164B06F29}"/>
            </c:ext>
          </c:extLst>
        </c:ser>
        <c:ser>
          <c:idx val="1"/>
          <c:order val="1"/>
          <c:tx>
            <c:strRef>
              <c:f>QUESTION4!$C$2</c:f>
              <c:strCache>
                <c:ptCount val="1"/>
                <c:pt idx="0">
                  <c:v>Fitted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QUESTION4!$A$3:$A$32</c:f>
              <c:numCache>
                <c:formatCode>General</c:formatCode>
                <c:ptCount val="30"/>
                <c:pt idx="0">
                  <c:v>0.55000000000000004</c:v>
                </c:pt>
                <c:pt idx="1">
                  <c:v>0.56000000000000005</c:v>
                </c:pt>
                <c:pt idx="2">
                  <c:v>0.56999999999999995</c:v>
                </c:pt>
                <c:pt idx="3">
                  <c:v>0.59</c:v>
                </c:pt>
                <c:pt idx="4">
                  <c:v>0.6</c:v>
                </c:pt>
                <c:pt idx="5">
                  <c:v>0.61</c:v>
                </c:pt>
                <c:pt idx="6">
                  <c:v>0.64</c:v>
                </c:pt>
                <c:pt idx="7">
                  <c:v>0.65</c:v>
                </c:pt>
                <c:pt idx="8">
                  <c:v>0.66</c:v>
                </c:pt>
                <c:pt idx="9">
                  <c:v>0.69</c:v>
                </c:pt>
                <c:pt idx="10">
                  <c:v>0.7</c:v>
                </c:pt>
                <c:pt idx="11">
                  <c:v>0.71</c:v>
                </c:pt>
                <c:pt idx="12">
                  <c:v>0.72</c:v>
                </c:pt>
                <c:pt idx="13">
                  <c:v>0.74</c:v>
                </c:pt>
                <c:pt idx="14">
                  <c:v>0.75</c:v>
                </c:pt>
                <c:pt idx="15">
                  <c:v>0.76</c:v>
                </c:pt>
                <c:pt idx="16">
                  <c:v>0.77</c:v>
                </c:pt>
                <c:pt idx="17">
                  <c:v>0.78</c:v>
                </c:pt>
                <c:pt idx="18">
                  <c:v>0.79</c:v>
                </c:pt>
                <c:pt idx="19">
                  <c:v>0.8</c:v>
                </c:pt>
                <c:pt idx="20">
                  <c:v>0.81</c:v>
                </c:pt>
                <c:pt idx="21">
                  <c:v>0.82</c:v>
                </c:pt>
                <c:pt idx="22">
                  <c:v>0.83</c:v>
                </c:pt>
                <c:pt idx="23">
                  <c:v>0.84</c:v>
                </c:pt>
                <c:pt idx="24">
                  <c:v>0.85</c:v>
                </c:pt>
                <c:pt idx="25">
                  <c:v>0.86</c:v>
                </c:pt>
                <c:pt idx="26">
                  <c:v>0.87</c:v>
                </c:pt>
                <c:pt idx="27">
                  <c:v>0.88</c:v>
                </c:pt>
                <c:pt idx="28">
                  <c:v>0.9</c:v>
                </c:pt>
                <c:pt idx="29">
                  <c:v>0.91</c:v>
                </c:pt>
              </c:numCache>
            </c:numRef>
          </c:xVal>
          <c:yVal>
            <c:numRef>
              <c:f>QUESTION4!$C$3:$C$32</c:f>
              <c:numCache>
                <c:formatCode>General</c:formatCode>
                <c:ptCount val="30"/>
                <c:pt idx="0">
                  <c:v>471.09405096943181</c:v>
                </c:pt>
                <c:pt idx="1">
                  <c:v>484.27124618995197</c:v>
                </c:pt>
                <c:pt idx="2">
                  <c:v>497.44844141047213</c:v>
                </c:pt>
                <c:pt idx="3">
                  <c:v>523.80283185151256</c:v>
                </c:pt>
                <c:pt idx="4">
                  <c:v>536.98002707203284</c:v>
                </c:pt>
                <c:pt idx="5">
                  <c:v>550.157222292553</c:v>
                </c:pt>
                <c:pt idx="6">
                  <c:v>589.68880795411371</c:v>
                </c:pt>
                <c:pt idx="7">
                  <c:v>602.86600317463387</c:v>
                </c:pt>
                <c:pt idx="8">
                  <c:v>616.04319839515415</c:v>
                </c:pt>
                <c:pt idx="9">
                  <c:v>655.57478405671475</c:v>
                </c:pt>
                <c:pt idx="10">
                  <c:v>668.75197927723491</c:v>
                </c:pt>
                <c:pt idx="11">
                  <c:v>681.92917449775518</c:v>
                </c:pt>
                <c:pt idx="12">
                  <c:v>695.10636971827535</c:v>
                </c:pt>
                <c:pt idx="13">
                  <c:v>721.46076015931578</c:v>
                </c:pt>
                <c:pt idx="14">
                  <c:v>734.63795537983606</c:v>
                </c:pt>
                <c:pt idx="15">
                  <c:v>747.81515060035633</c:v>
                </c:pt>
                <c:pt idx="16">
                  <c:v>760.99234582087649</c:v>
                </c:pt>
                <c:pt idx="17">
                  <c:v>774.16954104139677</c:v>
                </c:pt>
                <c:pt idx="18">
                  <c:v>787.34673626191693</c:v>
                </c:pt>
                <c:pt idx="19">
                  <c:v>800.52393148243709</c:v>
                </c:pt>
                <c:pt idx="20">
                  <c:v>813.70112670295748</c:v>
                </c:pt>
                <c:pt idx="21">
                  <c:v>826.87832192347742</c:v>
                </c:pt>
                <c:pt idx="22">
                  <c:v>840.0555171439978</c:v>
                </c:pt>
                <c:pt idx="23">
                  <c:v>853.23271236451797</c:v>
                </c:pt>
                <c:pt idx="24">
                  <c:v>866.40990758503813</c:v>
                </c:pt>
                <c:pt idx="25">
                  <c:v>879.58710280555852</c:v>
                </c:pt>
                <c:pt idx="26">
                  <c:v>892.76429802607868</c:v>
                </c:pt>
                <c:pt idx="27">
                  <c:v>905.94149324659884</c:v>
                </c:pt>
                <c:pt idx="28">
                  <c:v>932.29588368763939</c:v>
                </c:pt>
                <c:pt idx="29">
                  <c:v>945.47307890815955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74-4114-B2AE-D02164B06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23744"/>
        <c:axId val="114930464"/>
      </c:scatterChart>
      <c:valAx>
        <c:axId val="114923744"/>
        <c:scaling>
          <c:orientation val="minMax"/>
          <c:max val="0.91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30464"/>
        <c:crosses val="autoZero"/>
        <c:crossBetween val="midCat"/>
      </c:valAx>
      <c:valAx>
        <c:axId val="114930464"/>
        <c:scaling>
          <c:orientation val="minMax"/>
          <c:max val="967"/>
          <c:min val="5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2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148590</xdr:rowOff>
    </xdr:from>
    <xdr:to>
      <xdr:col>18</xdr:col>
      <xdr:colOff>45720</xdr:colOff>
      <xdr:row>28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F35186-AE1E-D1B7-E2F4-3F10945E2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16" sqref="B16"/>
    </sheetView>
  </sheetViews>
  <sheetFormatPr defaultRowHeight="14.4" x14ac:dyDescent="0.3"/>
  <cols>
    <col min="1" max="1" width="22.44140625" bestFit="1" customWidth="1"/>
    <col min="2" max="2" width="11.33203125" bestFit="1" customWidth="1"/>
    <col min="4" max="4" width="12.33203125" bestFit="1" customWidth="1"/>
    <col min="7" max="7" width="11.44140625" bestFit="1" customWidth="1"/>
  </cols>
  <sheetData>
    <row r="1" spans="1:8" x14ac:dyDescent="0.3">
      <c r="A1" s="5" t="s">
        <v>0</v>
      </c>
    </row>
    <row r="2" spans="1:8" x14ac:dyDescent="0.3">
      <c r="A2" s="3">
        <v>1</v>
      </c>
      <c r="D2" s="3">
        <v>2</v>
      </c>
      <c r="G2" s="3">
        <v>3</v>
      </c>
    </row>
    <row r="3" spans="1:8" x14ac:dyDescent="0.3">
      <c r="A3" s="2" t="s">
        <v>13</v>
      </c>
      <c r="B3">
        <v>24</v>
      </c>
      <c r="D3" t="s">
        <v>18</v>
      </c>
      <c r="E3">
        <v>30</v>
      </c>
      <c r="G3" t="s">
        <v>18</v>
      </c>
      <c r="H3">
        <v>48</v>
      </c>
    </row>
    <row r="4" spans="1:8" x14ac:dyDescent="0.3">
      <c r="A4" s="2" t="s">
        <v>14</v>
      </c>
      <c r="B4">
        <v>0.5</v>
      </c>
      <c r="D4" t="s">
        <v>14</v>
      </c>
      <c r="E4">
        <f>1/6</f>
        <v>0.16666666666666666</v>
      </c>
      <c r="G4" t="s">
        <v>19</v>
      </c>
      <c r="H4">
        <f>1/6</f>
        <v>0.16666666666666666</v>
      </c>
    </row>
    <row r="5" spans="1:8" x14ac:dyDescent="0.3">
      <c r="A5" s="2" t="s">
        <v>15</v>
      </c>
      <c r="B5">
        <v>10</v>
      </c>
      <c r="D5" t="s">
        <v>17</v>
      </c>
      <c r="E5" s="6">
        <v>6</v>
      </c>
      <c r="G5" t="s">
        <v>20</v>
      </c>
      <c r="H5">
        <v>9</v>
      </c>
    </row>
    <row r="6" spans="1:8" x14ac:dyDescent="0.3">
      <c r="A6" s="1"/>
    </row>
    <row r="7" spans="1:8" x14ac:dyDescent="0.3">
      <c r="A7" s="8" t="s">
        <v>16</v>
      </c>
      <c r="B7">
        <f>_xlfn.BINOM.DIST(B5,B3,B4,FALSE)</f>
        <v>0.11689996719360354</v>
      </c>
      <c r="D7" s="1" t="s">
        <v>16</v>
      </c>
      <c r="E7">
        <f>_xlfn.BINOM.DIST(E5,E3,E4,FALSE)</f>
        <v>0.1600901092096951</v>
      </c>
      <c r="G7" s="1" t="s">
        <v>16</v>
      </c>
      <c r="H7">
        <f>_xlfn.BINOM.DIST(H5,H3,H4,FALSE)</f>
        <v>0.13587226935209795</v>
      </c>
    </row>
    <row r="8" spans="1:8" x14ac:dyDescent="0.3">
      <c r="A8" s="2"/>
    </row>
    <row r="9" spans="1:8" x14ac:dyDescent="0.3">
      <c r="A9" s="7" t="s">
        <v>1</v>
      </c>
    </row>
    <row r="10" spans="1:8" x14ac:dyDescent="0.3">
      <c r="A10" t="s">
        <v>21</v>
      </c>
      <c r="B10">
        <v>26</v>
      </c>
    </row>
    <row r="11" spans="1:8" x14ac:dyDescent="0.3">
      <c r="A11" t="s">
        <v>22</v>
      </c>
      <c r="B11">
        <v>6</v>
      </c>
    </row>
    <row r="12" spans="1:8" x14ac:dyDescent="0.3">
      <c r="A12" s="2"/>
    </row>
    <row r="13" spans="1:8" x14ac:dyDescent="0.3">
      <c r="A13" s="3">
        <v>1</v>
      </c>
      <c r="D13" s="3">
        <v>2</v>
      </c>
      <c r="G13" s="3">
        <v>3</v>
      </c>
    </row>
    <row r="14" spans="1:8" x14ac:dyDescent="0.3">
      <c r="A14" s="2" t="s">
        <v>23</v>
      </c>
      <c r="B14">
        <v>35</v>
      </c>
      <c r="D14" s="2" t="s">
        <v>23</v>
      </c>
      <c r="E14">
        <v>18</v>
      </c>
      <c r="G14" s="2" t="s">
        <v>23</v>
      </c>
      <c r="H14">
        <v>20</v>
      </c>
    </row>
    <row r="15" spans="1:8" x14ac:dyDescent="0.3">
      <c r="G15" s="2" t="s">
        <v>23</v>
      </c>
      <c r="H15">
        <v>32</v>
      </c>
    </row>
    <row r="16" spans="1:8" x14ac:dyDescent="0.3">
      <c r="A16" s="9" t="s">
        <v>16</v>
      </c>
      <c r="B16">
        <f>_xlfn.NORM.DIST(B14,B10,B11,TRUE)</f>
        <v>0.93319279873114191</v>
      </c>
      <c r="D16" s="9" t="s">
        <v>16</v>
      </c>
      <c r="E16">
        <f>_xlfn.NORM.DIST(E14,B10,B11,TRUE)</f>
        <v>9.1211219725867876E-2</v>
      </c>
    </row>
    <row r="17" spans="1:8" x14ac:dyDescent="0.3">
      <c r="G17" s="9" t="s">
        <v>16</v>
      </c>
      <c r="H17">
        <f>_xlfn.NORM.DIST(H15,B10,B11,TRUE)-_xlfn.NORM.DIST(H14,B10,B11,TRUE)</f>
        <v>0.68268949213708607</v>
      </c>
    </row>
    <row r="19" spans="1:8" x14ac:dyDescent="0.3">
      <c r="A19" s="5" t="s">
        <v>24</v>
      </c>
    </row>
    <row r="21" spans="1:8" x14ac:dyDescent="0.3">
      <c r="A21" t="s">
        <v>0</v>
      </c>
    </row>
    <row r="23" spans="1:8" x14ac:dyDescent="0.3">
      <c r="A23" t="s">
        <v>13</v>
      </c>
      <c r="B23">
        <v>240</v>
      </c>
      <c r="D23" t="s">
        <v>13</v>
      </c>
      <c r="E23">
        <v>240</v>
      </c>
    </row>
    <row r="24" spans="1:8" x14ac:dyDescent="0.3">
      <c r="A24" t="s">
        <v>14</v>
      </c>
      <c r="B24">
        <v>0.5</v>
      </c>
      <c r="D24" t="s">
        <v>14</v>
      </c>
      <c r="E24">
        <v>0.5</v>
      </c>
    </row>
    <row r="25" spans="1:8" x14ac:dyDescent="0.3">
      <c r="A25" t="s">
        <v>25</v>
      </c>
      <c r="B25">
        <v>110</v>
      </c>
      <c r="D25" t="s">
        <v>25</v>
      </c>
      <c r="E25">
        <v>140</v>
      </c>
    </row>
    <row r="26" spans="1:8" x14ac:dyDescent="0.3">
      <c r="G26" s="4" t="s">
        <v>27</v>
      </c>
      <c r="H26" s="4"/>
    </row>
    <row r="27" spans="1:8" x14ac:dyDescent="0.3">
      <c r="A27" t="s">
        <v>16</v>
      </c>
      <c r="B27">
        <f>_xlfn.BINOM.DIST(B25,B23,B24,TRUE)</f>
        <v>0.10997563585148336</v>
      </c>
      <c r="D27" t="s">
        <v>16</v>
      </c>
      <c r="E27">
        <f>_xlfn.BINOM.DIST(E25,E23,E24,TRUE)</f>
        <v>0.99600050498023007</v>
      </c>
      <c r="G27">
        <f>E27-B27</f>
        <v>0.88602486912874667</v>
      </c>
    </row>
    <row r="29" spans="1:8" x14ac:dyDescent="0.3">
      <c r="A29" t="s">
        <v>26</v>
      </c>
      <c r="B29" t="s">
        <v>28</v>
      </c>
      <c r="C29">
        <f>B31*B32</f>
        <v>120</v>
      </c>
      <c r="D29" t="s">
        <v>29</v>
      </c>
      <c r="E29">
        <f>SQRT(C29-B32)</f>
        <v>10.931605554537724</v>
      </c>
    </row>
    <row r="31" spans="1:8" x14ac:dyDescent="0.3">
      <c r="A31" t="s">
        <v>13</v>
      </c>
      <c r="B31">
        <v>240</v>
      </c>
      <c r="D31" t="s">
        <v>13</v>
      </c>
      <c r="E31">
        <v>240</v>
      </c>
    </row>
    <row r="32" spans="1:8" x14ac:dyDescent="0.3">
      <c r="A32" t="s">
        <v>14</v>
      </c>
      <c r="B32">
        <v>0.5</v>
      </c>
      <c r="D32" t="s">
        <v>14</v>
      </c>
      <c r="E32">
        <v>0.5</v>
      </c>
    </row>
    <row r="33" spans="1:7" x14ac:dyDescent="0.3">
      <c r="A33" t="s">
        <v>25</v>
      </c>
      <c r="B33">
        <v>110</v>
      </c>
      <c r="D33" t="s">
        <v>25</v>
      </c>
      <c r="E33">
        <v>140</v>
      </c>
    </row>
    <row r="35" spans="1:7" x14ac:dyDescent="0.3">
      <c r="A35" t="s">
        <v>16</v>
      </c>
      <c r="B35">
        <f>_xlfn.NORM.DIST(B33,C29,E29,TRUE)</f>
        <v>0.1801539075067066</v>
      </c>
      <c r="D35" t="s">
        <v>16</v>
      </c>
      <c r="E35">
        <f>_xlfn.NORM.DIST(E33,C29,E29,TRUE)</f>
        <v>0.96634192675002395</v>
      </c>
      <c r="G35">
        <f>E35-B35</f>
        <v>0.78618801924331738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6142-6742-4E31-BDA5-9A5ACE11C8FD}">
  <dimension ref="A1:E39"/>
  <sheetViews>
    <sheetView workbookViewId="0">
      <selection sqref="A1:B32"/>
    </sheetView>
  </sheetViews>
  <sheetFormatPr defaultRowHeight="14.4" x14ac:dyDescent="0.3"/>
  <cols>
    <col min="2" max="2" width="12.6640625" bestFit="1" customWidth="1"/>
    <col min="3" max="3" width="12" bestFit="1" customWidth="1"/>
    <col min="4" max="4" width="8.5546875" bestFit="1" customWidth="1"/>
    <col min="5" max="5" width="15.6640625" bestFit="1" customWidth="1"/>
  </cols>
  <sheetData>
    <row r="1" spans="1:5" x14ac:dyDescent="0.3">
      <c r="A1" t="s">
        <v>2</v>
      </c>
    </row>
    <row r="2" spans="1:5" x14ac:dyDescent="0.3">
      <c r="A2" t="s">
        <v>3</v>
      </c>
      <c r="B2" t="s">
        <v>4</v>
      </c>
      <c r="C2" s="5" t="s">
        <v>6</v>
      </c>
      <c r="D2" s="5" t="s">
        <v>7</v>
      </c>
      <c r="E2" s="5" t="s">
        <v>8</v>
      </c>
    </row>
    <row r="3" spans="1:5" x14ac:dyDescent="0.3">
      <c r="A3">
        <v>0.55000000000000004</v>
      </c>
      <c r="B3">
        <v>501</v>
      </c>
      <c r="C3">
        <f>A3*$A$35+$B$35</f>
        <v>471.09405096943181</v>
      </c>
      <c r="D3">
        <f>B3-C3</f>
        <v>29.905949030568195</v>
      </c>
      <c r="E3">
        <f>D3*D3</f>
        <v>894.36578741894277</v>
      </c>
    </row>
    <row r="4" spans="1:5" x14ac:dyDescent="0.3">
      <c r="A4">
        <v>0.56000000000000005</v>
      </c>
      <c r="B4">
        <v>512</v>
      </c>
      <c r="C4">
        <f t="shared" ref="C4:C32" si="0">A4*$A$35+$B$35</f>
        <v>484.27124618995197</v>
      </c>
      <c r="D4">
        <f t="shared" ref="D4:D32" si="1">B4-C4</f>
        <v>27.728753810048033</v>
      </c>
      <c r="E4">
        <f t="shared" ref="E4:E32" si="2">D4*D4</f>
        <v>768.8837878582533</v>
      </c>
    </row>
    <row r="5" spans="1:5" x14ac:dyDescent="0.3">
      <c r="A5">
        <v>0.56999999999999995</v>
      </c>
      <c r="B5">
        <v>525</v>
      </c>
      <c r="C5">
        <f t="shared" si="0"/>
        <v>497.44844141047213</v>
      </c>
      <c r="D5">
        <f t="shared" si="1"/>
        <v>27.551558589527872</v>
      </c>
      <c r="E5">
        <f t="shared" si="2"/>
        <v>759.08838071218702</v>
      </c>
    </row>
    <row r="6" spans="1:5" x14ac:dyDescent="0.3">
      <c r="A6">
        <v>0.59</v>
      </c>
      <c r="B6">
        <v>539</v>
      </c>
      <c r="C6">
        <f t="shared" si="0"/>
        <v>523.80283185151256</v>
      </c>
      <c r="D6">
        <f t="shared" si="1"/>
        <v>15.197168148487435</v>
      </c>
      <c r="E6">
        <f t="shared" si="2"/>
        <v>230.95391973340102</v>
      </c>
    </row>
    <row r="7" spans="1:5" x14ac:dyDescent="0.3">
      <c r="A7">
        <v>0.6</v>
      </c>
      <c r="B7">
        <v>548</v>
      </c>
      <c r="C7">
        <f t="shared" si="0"/>
        <v>536.98002707203284</v>
      </c>
      <c r="D7">
        <f t="shared" si="1"/>
        <v>11.01997292796716</v>
      </c>
      <c r="E7">
        <f t="shared" si="2"/>
        <v>121.43980333312911</v>
      </c>
    </row>
    <row r="8" spans="1:5" x14ac:dyDescent="0.3">
      <c r="A8">
        <v>0.61</v>
      </c>
      <c r="B8">
        <v>563</v>
      </c>
      <c r="C8">
        <f t="shared" si="0"/>
        <v>550.157222292553</v>
      </c>
      <c r="D8">
        <f t="shared" si="1"/>
        <v>12.842777707446999</v>
      </c>
      <c r="E8">
        <f t="shared" si="2"/>
        <v>164.93693924289758</v>
      </c>
    </row>
    <row r="9" spans="1:5" x14ac:dyDescent="0.3">
      <c r="A9">
        <v>0.64</v>
      </c>
      <c r="B9">
        <v>579</v>
      </c>
      <c r="C9">
        <f t="shared" si="0"/>
        <v>589.68880795411371</v>
      </c>
      <c r="D9">
        <f t="shared" si="1"/>
        <v>-10.688807954113713</v>
      </c>
      <c r="E9">
        <f t="shared" si="2"/>
        <v>114.25061547992458</v>
      </c>
    </row>
    <row r="10" spans="1:5" x14ac:dyDescent="0.3">
      <c r="A10">
        <v>0.65</v>
      </c>
      <c r="B10">
        <v>591</v>
      </c>
      <c r="C10">
        <f t="shared" si="0"/>
        <v>602.86600317463387</v>
      </c>
      <c r="D10">
        <f t="shared" si="1"/>
        <v>-11.866003174633875</v>
      </c>
      <c r="E10">
        <f t="shared" si="2"/>
        <v>140.80203134042119</v>
      </c>
    </row>
    <row r="11" spans="1:5" x14ac:dyDescent="0.3">
      <c r="A11">
        <v>0.66</v>
      </c>
      <c r="B11">
        <v>609</v>
      </c>
      <c r="C11">
        <f t="shared" si="0"/>
        <v>616.04319839515415</v>
      </c>
      <c r="D11">
        <f t="shared" si="1"/>
        <v>-7.0431983951541497</v>
      </c>
      <c r="E11">
        <f t="shared" si="2"/>
        <v>49.606643633501989</v>
      </c>
    </row>
    <row r="12" spans="1:5" x14ac:dyDescent="0.3">
      <c r="A12">
        <v>0.69</v>
      </c>
      <c r="B12">
        <v>625</v>
      </c>
      <c r="C12">
        <f t="shared" si="0"/>
        <v>655.57478405671475</v>
      </c>
      <c r="D12">
        <f t="shared" si="1"/>
        <v>-30.574784056714748</v>
      </c>
      <c r="E12">
        <f t="shared" si="2"/>
        <v>934.8174201147383</v>
      </c>
    </row>
    <row r="13" spans="1:5" x14ac:dyDescent="0.3">
      <c r="A13">
        <v>0.7</v>
      </c>
      <c r="B13">
        <v>641</v>
      </c>
      <c r="C13">
        <f t="shared" si="0"/>
        <v>668.75197927723491</v>
      </c>
      <c r="D13">
        <f t="shared" si="1"/>
        <v>-27.751979277234909</v>
      </c>
      <c r="E13">
        <f t="shared" si="2"/>
        <v>770.17235380407578</v>
      </c>
    </row>
    <row r="14" spans="1:5" x14ac:dyDescent="0.3">
      <c r="A14">
        <v>0.71</v>
      </c>
      <c r="B14">
        <v>659</v>
      </c>
      <c r="C14">
        <f t="shared" si="0"/>
        <v>681.92917449775518</v>
      </c>
      <c r="D14">
        <f t="shared" si="1"/>
        <v>-22.929174497755184</v>
      </c>
      <c r="E14">
        <f t="shared" si="2"/>
        <v>525.74704314850669</v>
      </c>
    </row>
    <row r="15" spans="1:5" x14ac:dyDescent="0.3">
      <c r="A15">
        <v>0.72</v>
      </c>
      <c r="B15">
        <v>675</v>
      </c>
      <c r="C15">
        <f t="shared" si="0"/>
        <v>695.10636971827535</v>
      </c>
      <c r="D15">
        <f t="shared" si="1"/>
        <v>-20.106369718275346</v>
      </c>
      <c r="E15">
        <f t="shared" si="2"/>
        <v>404.2661032479798</v>
      </c>
    </row>
    <row r="16" spans="1:5" x14ac:dyDescent="0.3">
      <c r="A16">
        <v>0.74</v>
      </c>
      <c r="B16">
        <v>693</v>
      </c>
      <c r="C16">
        <f t="shared" si="0"/>
        <v>721.46076015931578</v>
      </c>
      <c r="D16">
        <f t="shared" si="1"/>
        <v>-28.460760159315782</v>
      </c>
      <c r="E16">
        <f t="shared" si="2"/>
        <v>810.01486884609653</v>
      </c>
    </row>
    <row r="17" spans="1:5" x14ac:dyDescent="0.3">
      <c r="A17">
        <v>0.75</v>
      </c>
      <c r="B17">
        <v>710</v>
      </c>
      <c r="C17">
        <f t="shared" si="0"/>
        <v>734.63795537983606</v>
      </c>
      <c r="D17">
        <f t="shared" si="1"/>
        <v>-24.637955379836058</v>
      </c>
      <c r="E17">
        <f t="shared" si="2"/>
        <v>607.02884529879248</v>
      </c>
    </row>
    <row r="18" spans="1:5" x14ac:dyDescent="0.3">
      <c r="A18">
        <v>0.76</v>
      </c>
      <c r="B18">
        <v>727</v>
      </c>
      <c r="C18">
        <f t="shared" si="0"/>
        <v>747.81515060035633</v>
      </c>
      <c r="D18">
        <f t="shared" si="1"/>
        <v>-20.815150600356333</v>
      </c>
      <c r="E18">
        <f t="shared" si="2"/>
        <v>433.2704945155146</v>
      </c>
    </row>
    <row r="19" spans="1:5" x14ac:dyDescent="0.3">
      <c r="A19">
        <v>0.77</v>
      </c>
      <c r="B19">
        <v>745</v>
      </c>
      <c r="C19">
        <f t="shared" si="0"/>
        <v>760.99234582087649</v>
      </c>
      <c r="D19">
        <f t="shared" si="1"/>
        <v>-15.992345820876494</v>
      </c>
      <c r="E19">
        <f t="shared" si="2"/>
        <v>255.75512485450588</v>
      </c>
    </row>
    <row r="20" spans="1:5" x14ac:dyDescent="0.3">
      <c r="A20">
        <v>0.78</v>
      </c>
      <c r="B20">
        <v>761</v>
      </c>
      <c r="C20">
        <f t="shared" si="0"/>
        <v>774.16954104139677</v>
      </c>
      <c r="D20">
        <f t="shared" si="1"/>
        <v>-13.169541041396769</v>
      </c>
      <c r="E20">
        <f t="shared" si="2"/>
        <v>173.43681124103389</v>
      </c>
    </row>
    <row r="21" spans="1:5" x14ac:dyDescent="0.3">
      <c r="A21">
        <v>0.79</v>
      </c>
      <c r="B21">
        <v>779</v>
      </c>
      <c r="C21">
        <f t="shared" si="0"/>
        <v>787.34673626191693</v>
      </c>
      <c r="D21">
        <f t="shared" si="1"/>
        <v>-8.3467362619169307</v>
      </c>
      <c r="E21">
        <f t="shared" si="2"/>
        <v>69.668006225999022</v>
      </c>
    </row>
    <row r="22" spans="1:5" x14ac:dyDescent="0.3">
      <c r="A22">
        <v>0.8</v>
      </c>
      <c r="B22">
        <v>795</v>
      </c>
      <c r="C22">
        <f t="shared" si="0"/>
        <v>800.52393148243709</v>
      </c>
      <c r="D22">
        <f t="shared" si="1"/>
        <v>-5.5239314824370922</v>
      </c>
      <c r="E22">
        <f t="shared" si="2"/>
        <v>30.51381902265965</v>
      </c>
    </row>
    <row r="23" spans="1:5" x14ac:dyDescent="0.3">
      <c r="A23">
        <v>0.81</v>
      </c>
      <c r="B23">
        <v>812</v>
      </c>
      <c r="C23">
        <f t="shared" si="0"/>
        <v>813.70112670295748</v>
      </c>
      <c r="D23">
        <f t="shared" si="1"/>
        <v>-1.701126702957481</v>
      </c>
      <c r="E23">
        <f t="shared" si="2"/>
        <v>2.89383205951499</v>
      </c>
    </row>
    <row r="24" spans="1:5" x14ac:dyDescent="0.3">
      <c r="A24">
        <v>0.82</v>
      </c>
      <c r="B24">
        <v>829</v>
      </c>
      <c r="C24">
        <f t="shared" si="0"/>
        <v>826.87832192347742</v>
      </c>
      <c r="D24">
        <f t="shared" si="1"/>
        <v>2.1216780765225849</v>
      </c>
      <c r="E24">
        <f t="shared" si="2"/>
        <v>4.501517860396576</v>
      </c>
    </row>
    <row r="25" spans="1:5" x14ac:dyDescent="0.3">
      <c r="A25">
        <v>0.83</v>
      </c>
      <c r="B25">
        <v>845</v>
      </c>
      <c r="C25">
        <f t="shared" si="0"/>
        <v>840.0555171439978</v>
      </c>
      <c r="D25">
        <f t="shared" si="1"/>
        <v>4.9444828560021961</v>
      </c>
      <c r="E25">
        <f t="shared" si="2"/>
        <v>24.447910713299635</v>
      </c>
    </row>
    <row r="26" spans="1:5" x14ac:dyDescent="0.3">
      <c r="A26">
        <v>0.84</v>
      </c>
      <c r="B26">
        <v>863</v>
      </c>
      <c r="C26">
        <f t="shared" si="0"/>
        <v>853.23271236451797</v>
      </c>
      <c r="D26">
        <f t="shared" si="1"/>
        <v>9.7672876354820346</v>
      </c>
      <c r="E26">
        <f t="shared" si="2"/>
        <v>95.399907754240232</v>
      </c>
    </row>
    <row r="27" spans="1:5" x14ac:dyDescent="0.3">
      <c r="A27">
        <v>0.85</v>
      </c>
      <c r="B27">
        <v>877</v>
      </c>
      <c r="C27">
        <f t="shared" si="0"/>
        <v>866.40990758503813</v>
      </c>
      <c r="D27">
        <f t="shared" si="1"/>
        <v>10.590092414961873</v>
      </c>
      <c r="E27">
        <f t="shared" si="2"/>
        <v>112.150057357433</v>
      </c>
    </row>
    <row r="28" spans="1:5" x14ac:dyDescent="0.3">
      <c r="A28">
        <v>0.86</v>
      </c>
      <c r="B28">
        <v>894</v>
      </c>
      <c r="C28">
        <f t="shared" si="0"/>
        <v>879.58710280555852</v>
      </c>
      <c r="D28">
        <f t="shared" si="1"/>
        <v>14.412897194441484</v>
      </c>
      <c r="E28">
        <f t="shared" si="2"/>
        <v>207.73160553753922</v>
      </c>
    </row>
    <row r="29" spans="1:5" x14ac:dyDescent="0.3">
      <c r="A29">
        <v>0.87</v>
      </c>
      <c r="B29">
        <v>913</v>
      </c>
      <c r="C29">
        <f t="shared" si="0"/>
        <v>892.76429802607868</v>
      </c>
      <c r="D29">
        <f t="shared" si="1"/>
        <v>20.235701973921323</v>
      </c>
      <c r="E29">
        <f t="shared" si="2"/>
        <v>409.48363437736333</v>
      </c>
    </row>
    <row r="30" spans="1:5" x14ac:dyDescent="0.3">
      <c r="A30">
        <v>0.88</v>
      </c>
      <c r="B30">
        <v>931</v>
      </c>
      <c r="C30">
        <f t="shared" si="0"/>
        <v>905.94149324659884</v>
      </c>
      <c r="D30">
        <f t="shared" si="1"/>
        <v>25.058506753401161</v>
      </c>
      <c r="E30">
        <f t="shared" si="2"/>
        <v>627.92876071025159</v>
      </c>
    </row>
    <row r="31" spans="1:5" x14ac:dyDescent="0.3">
      <c r="A31">
        <v>0.9</v>
      </c>
      <c r="B31">
        <v>949</v>
      </c>
      <c r="C31">
        <f t="shared" si="0"/>
        <v>932.29588368763939</v>
      </c>
      <c r="D31">
        <f t="shared" si="1"/>
        <v>16.704116312360611</v>
      </c>
      <c r="E31">
        <f t="shared" si="2"/>
        <v>279.02750177687187</v>
      </c>
    </row>
    <row r="32" spans="1:5" x14ac:dyDescent="0.3">
      <c r="A32">
        <v>0.91</v>
      </c>
      <c r="B32">
        <v>967</v>
      </c>
      <c r="C32">
        <f t="shared" si="0"/>
        <v>945.47307890815955</v>
      </c>
      <c r="D32">
        <f t="shared" si="1"/>
        <v>21.52692109184045</v>
      </c>
      <c r="E32">
        <f t="shared" si="2"/>
        <v>463.40833169432523</v>
      </c>
    </row>
    <row r="34" spans="1:5" x14ac:dyDescent="0.3">
      <c r="A34" s="5" t="s">
        <v>5</v>
      </c>
      <c r="B34" s="4"/>
      <c r="D34" s="5" t="s">
        <v>9</v>
      </c>
      <c r="E34">
        <f>SUM(E3:E32)</f>
        <v>10485.991858913798</v>
      </c>
    </row>
    <row r="35" spans="1:5" x14ac:dyDescent="0.3">
      <c r="A35" cm="1">
        <f t="array" ref="A35:B35">LINEST(B3:B32,A3:A32)</f>
        <v>1317.7195220520216</v>
      </c>
      <c r="B35">
        <v>-253.65168615918014</v>
      </c>
    </row>
    <row r="37" spans="1:5" x14ac:dyDescent="0.3">
      <c r="A37" s="4" t="s">
        <v>10</v>
      </c>
      <c r="B37" s="4"/>
      <c r="C37">
        <f>COUNT(A3:A32)</f>
        <v>30</v>
      </c>
    </row>
    <row r="38" spans="1:5" x14ac:dyDescent="0.3">
      <c r="A38" s="4" t="s">
        <v>11</v>
      </c>
      <c r="B38" s="4"/>
      <c r="C38">
        <f>SQRT(E34/C37)</f>
        <v>18.69580332491207</v>
      </c>
    </row>
    <row r="39" spans="1:5" x14ac:dyDescent="0.3">
      <c r="A39" s="4" t="s">
        <v>12</v>
      </c>
      <c r="B39" s="4"/>
      <c r="C39">
        <f>CORREL(B3:B32,C3:C32)</f>
        <v>0.9912937666650371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O'Rourke Bourke</dc:creator>
  <cp:lastModifiedBy>K00287407: Matthew O Rourke Bourke</cp:lastModifiedBy>
  <dcterms:created xsi:type="dcterms:W3CDTF">2015-06-05T18:17:20Z</dcterms:created>
  <dcterms:modified xsi:type="dcterms:W3CDTF">2024-05-11T21:27:29Z</dcterms:modified>
</cp:coreProperties>
</file>