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292c67f149de0640/Documents/GitHub/Matthew-Tuck-honours/MatthewTuck_Honours/raw_data/"/>
    </mc:Choice>
  </mc:AlternateContent>
  <xr:revisionPtr revIDLastSave="3506" documentId="8_{A53AC4EE-27A7-4A1A-BDA4-E4ED5F6CBDAF}" xr6:coauthVersionLast="47" xr6:coauthVersionMax="47" xr10:uidLastSave="{9A04ABF3-DC87-409E-9305-743D862A6484}"/>
  <bookViews>
    <workbookView xWindow="-108" yWindow="-108" windowWidth="23256" windowHeight="12456" activeTab="3" xr2:uid="{43DB4CFE-BFCC-4DF0-B966-D66D5A42FD2A}"/>
  </bookViews>
  <sheets>
    <sheet name="Matthew's Trait dataset" sheetId="1" r:id="rId1"/>
    <sheet name="Sheet1" sheetId="6" r:id="rId2"/>
    <sheet name="Fixes for column writing" sheetId="5" r:id="rId3"/>
    <sheet name="R_Ready_data" sheetId="4" r:id="rId4"/>
    <sheet name="Updated Trait Descriptions" sheetId="3" r:id="rId5"/>
    <sheet name="Random Work" sheetId="2" r:id="rId6"/>
  </sheets>
  <definedNames>
    <definedName name="_xlnm._FilterDatabase" localSheetId="0" hidden="1">'Matthew''s Trait dataset'!$A$1:$A$97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a="1"/>
  <c r="K3" i="4" s="1"/>
  <c r="K4" i="4" a="1"/>
  <c r="K4" i="4" s="1"/>
  <c r="K5" i="4" a="1"/>
  <c r="K5" i="4" s="1"/>
  <c r="K6" i="4" a="1"/>
  <c r="K6" i="4" s="1"/>
  <c r="K7" i="4" a="1"/>
  <c r="K7" i="4" s="1"/>
  <c r="K8" i="4" a="1"/>
  <c r="K8" i="4"/>
  <c r="K9" i="4" a="1"/>
  <c r="K9" i="4" s="1"/>
  <c r="K10" i="4" a="1"/>
  <c r="K10" i="4"/>
  <c r="K11" i="4" a="1"/>
  <c r="K11" i="4"/>
  <c r="K12" i="4" a="1"/>
  <c r="K12" i="4"/>
  <c r="K13" i="4" a="1"/>
  <c r="K13" i="4"/>
  <c r="K14" i="4" a="1"/>
  <c r="K14" i="4"/>
  <c r="K15" i="4" a="1"/>
  <c r="K15" i="4" s="1"/>
  <c r="K16" i="4" a="1"/>
  <c r="K16" i="4"/>
  <c r="K17" i="4" a="1"/>
  <c r="K17" i="4"/>
  <c r="K18" i="4" a="1"/>
  <c r="K18" i="4"/>
  <c r="K19" i="4" a="1"/>
  <c r="K19" i="4"/>
  <c r="K20" i="4" a="1"/>
  <c r="K20" i="4"/>
  <c r="K21" i="4" a="1"/>
  <c r="K21" i="4" s="1"/>
  <c r="K22" i="4" a="1"/>
  <c r="K22" i="4"/>
  <c r="K23" i="4" a="1"/>
  <c r="K23" i="4"/>
  <c r="K24" i="4" a="1"/>
  <c r="K24" i="4"/>
  <c r="K25" i="4" a="1"/>
  <c r="K25" i="4"/>
  <c r="K26" i="4" a="1"/>
  <c r="K26" i="4"/>
  <c r="K27" i="4" a="1"/>
  <c r="K27" i="4" s="1"/>
  <c r="K28" i="4" a="1"/>
  <c r="K28" i="4"/>
  <c r="K29" i="4" a="1"/>
  <c r="K29" i="4"/>
  <c r="K30" i="4" a="1"/>
  <c r="K30" i="4"/>
  <c r="K31" i="4" a="1"/>
  <c r="K31" i="4"/>
  <c r="K32" i="4" a="1"/>
  <c r="K32" i="4"/>
  <c r="K33" i="4" a="1"/>
  <c r="K33" i="4" s="1"/>
  <c r="K34" i="4" a="1"/>
  <c r="K34" i="4"/>
  <c r="K35" i="4" a="1"/>
  <c r="K35" i="4"/>
  <c r="K36" i="4" a="1"/>
  <c r="K36" i="4"/>
  <c r="K37" i="4" a="1"/>
  <c r="K37" i="4"/>
  <c r="K38" i="4" a="1"/>
  <c r="K38" i="4"/>
  <c r="K39" i="4" a="1"/>
  <c r="K39" i="4" s="1"/>
  <c r="K40" i="4" a="1"/>
  <c r="K40" i="4"/>
  <c r="K41" i="4" a="1"/>
  <c r="K41" i="4"/>
  <c r="K42" i="4" a="1"/>
  <c r="K42" i="4"/>
  <c r="K43" i="4" a="1"/>
  <c r="K43" i="4"/>
  <c r="K44" i="4" a="1"/>
  <c r="K44" i="4"/>
  <c r="K45" i="4" a="1"/>
  <c r="K45" i="4" s="1"/>
  <c r="K46" i="4" a="1"/>
  <c r="K46" i="4"/>
  <c r="K47" i="4" a="1"/>
  <c r="K47" i="4"/>
  <c r="K48" i="4" a="1"/>
  <c r="K48" i="4"/>
  <c r="K49" i="4" a="1"/>
  <c r="K49" i="4"/>
  <c r="K50" i="4" a="1"/>
  <c r="K50" i="4"/>
  <c r="K51" i="4" a="1"/>
  <c r="K51" i="4" s="1"/>
  <c r="K52" i="4" a="1"/>
  <c r="K52" i="4"/>
  <c r="K53" i="4" a="1"/>
  <c r="K53" i="4"/>
  <c r="K54" i="4" a="1"/>
  <c r="K54" i="4"/>
  <c r="K55" i="4" a="1"/>
  <c r="K55" i="4"/>
  <c r="K56" i="4" a="1"/>
  <c r="K56" i="4"/>
  <c r="K57" i="4" a="1"/>
  <c r="K57" i="4" s="1"/>
  <c r="K58" i="4" a="1"/>
  <c r="K58" i="4"/>
  <c r="K59" i="4" a="1"/>
  <c r="K59" i="4"/>
  <c r="K60" i="4" a="1"/>
  <c r="K60" i="4"/>
  <c r="K61" i="4" a="1"/>
  <c r="K61" i="4"/>
  <c r="K62" i="4" a="1"/>
  <c r="K62" i="4"/>
  <c r="K63" i="4" a="1"/>
  <c r="K63" i="4" s="1"/>
  <c r="K64" i="4" a="1"/>
  <c r="K64" i="4"/>
  <c r="K65" i="4" a="1"/>
  <c r="K65" i="4"/>
  <c r="K66" i="4" a="1"/>
  <c r="K66" i="4"/>
  <c r="K67" i="4" a="1"/>
  <c r="K67" i="4"/>
  <c r="K68" i="4" a="1"/>
  <c r="K68" i="4"/>
  <c r="K69" i="4" a="1"/>
  <c r="K69" i="4" s="1"/>
  <c r="K70" i="4" a="1"/>
  <c r="K70" i="4"/>
  <c r="K71" i="4" a="1"/>
  <c r="K71" i="4"/>
  <c r="K72" i="4" a="1"/>
  <c r="K72" i="4"/>
  <c r="K73" i="4" a="1"/>
  <c r="K73" i="4"/>
  <c r="K74" i="4" a="1"/>
  <c r="K74" i="4"/>
  <c r="K75" i="4" a="1"/>
  <c r="K75" i="4" s="1"/>
  <c r="K76" i="4" a="1"/>
  <c r="K76" i="4"/>
  <c r="K77" i="4" a="1"/>
  <c r="K77" i="4"/>
  <c r="K78" i="4" a="1"/>
  <c r="K78" i="4"/>
  <c r="K79" i="4" a="1"/>
  <c r="K79" i="4"/>
  <c r="K80" i="4" a="1"/>
  <c r="K80" i="4"/>
  <c r="K81" i="4" a="1"/>
  <c r="K81" i="4" s="1"/>
  <c r="K82" i="4" a="1"/>
  <c r="K82" i="4"/>
  <c r="K83" i="4" a="1"/>
  <c r="K83" i="4"/>
  <c r="K84" i="4" a="1"/>
  <c r="K84" i="4"/>
  <c r="K85" i="4" a="1"/>
  <c r="K85" i="4"/>
  <c r="K86" i="4" a="1"/>
  <c r="K86" i="4"/>
  <c r="K87" i="4" a="1"/>
  <c r="K87" i="4" s="1"/>
  <c r="K88" i="4" a="1"/>
  <c r="K88" i="4"/>
  <c r="K89" i="4" a="1"/>
  <c r="K89" i="4"/>
  <c r="K2" i="4" a="1"/>
  <c r="K2" i="4" s="1"/>
  <c r="E3" i="5" a="1"/>
  <c r="E3" i="5"/>
  <c r="E4" i="5" a="1"/>
  <c r="E4" i="5"/>
  <c r="E5" i="5" a="1"/>
  <c r="E5" i="5"/>
  <c r="E6" i="5" a="1"/>
  <c r="E6" i="5"/>
  <c r="E7" i="5" a="1"/>
  <c r="E7" i="5"/>
  <c r="E8" i="5" a="1"/>
  <c r="E8" i="5"/>
  <c r="E9" i="5" a="1"/>
  <c r="E9" i="5"/>
  <c r="E10" i="5" a="1"/>
  <c r="E10" i="5"/>
  <c r="E11" i="5" a="1"/>
  <c r="E11" i="5"/>
  <c r="E12" i="5" a="1"/>
  <c r="E12" i="5"/>
  <c r="E13" i="5" a="1"/>
  <c r="E13" i="5"/>
  <c r="E14" i="5" a="1"/>
  <c r="E14" i="5"/>
  <c r="E15" i="5" a="1"/>
  <c r="E15" i="5"/>
  <c r="E16" i="5" a="1"/>
  <c r="E16" i="5"/>
  <c r="E17" i="5" a="1"/>
  <c r="E17" i="5"/>
  <c r="E18" i="5" a="1"/>
  <c r="E18" i="5"/>
  <c r="E19" i="5" a="1"/>
  <c r="E19" i="5"/>
  <c r="E20" i="5" a="1"/>
  <c r="E20" i="5"/>
  <c r="E21" i="5" a="1"/>
  <c r="E21" i="5"/>
  <c r="E22" i="5" a="1"/>
  <c r="E22" i="5"/>
  <c r="E23" i="5" a="1"/>
  <c r="E23" i="5"/>
  <c r="E24" i="5" a="1"/>
  <c r="E24" i="5"/>
  <c r="E25" i="5" a="1"/>
  <c r="E25" i="5"/>
  <c r="E26" i="5" a="1"/>
  <c r="E26" i="5"/>
  <c r="E27" i="5" a="1"/>
  <c r="E27" i="5"/>
  <c r="E28" i="5" a="1"/>
  <c r="E28" i="5"/>
  <c r="E29" i="5" a="1"/>
  <c r="E29" i="5"/>
  <c r="E30" i="5" a="1"/>
  <c r="E30" i="5"/>
  <c r="E31" i="5" a="1"/>
  <c r="E31" i="5"/>
  <c r="E32" i="5" a="1"/>
  <c r="E32" i="5"/>
  <c r="E33" i="5" a="1"/>
  <c r="E33" i="5"/>
  <c r="E34" i="5" a="1"/>
  <c r="E34" i="5"/>
  <c r="E35" i="5" a="1"/>
  <c r="E35" i="5"/>
  <c r="E36" i="5" a="1"/>
  <c r="E36" i="5"/>
  <c r="E37" i="5" a="1"/>
  <c r="E37" i="5"/>
  <c r="E38" i="5" a="1"/>
  <c r="E38" i="5"/>
  <c r="E39" i="5" a="1"/>
  <c r="E39" i="5"/>
  <c r="E40" i="5" a="1"/>
  <c r="E40" i="5"/>
  <c r="E41" i="5" a="1"/>
  <c r="E41" i="5"/>
  <c r="E42" i="5" a="1"/>
  <c r="E42" i="5"/>
  <c r="E43" i="5" a="1"/>
  <c r="E43" i="5"/>
  <c r="E44" i="5" a="1"/>
  <c r="E44" i="5"/>
  <c r="E45" i="5" a="1"/>
  <c r="E45" i="5"/>
  <c r="E46" i="5" a="1"/>
  <c r="E46" i="5"/>
  <c r="E47" i="5" a="1"/>
  <c r="E47" i="5"/>
  <c r="E48" i="5" a="1"/>
  <c r="E48" i="5"/>
  <c r="E49" i="5" a="1"/>
  <c r="E49" i="5"/>
  <c r="E50" i="5" a="1"/>
  <c r="E50" i="5"/>
  <c r="E51" i="5" a="1"/>
  <c r="E51" i="5"/>
  <c r="E52" i="5" a="1"/>
  <c r="E52" i="5"/>
  <c r="E53" i="5" a="1"/>
  <c r="E53" i="5"/>
  <c r="E54" i="5" a="1"/>
  <c r="E54" i="5"/>
  <c r="E55" i="5" a="1"/>
  <c r="E55" i="5"/>
  <c r="E56" i="5" a="1"/>
  <c r="E56" i="5"/>
  <c r="E57" i="5" a="1"/>
  <c r="E57" i="5"/>
  <c r="E58" i="5" a="1"/>
  <c r="E58" i="5"/>
  <c r="E59" i="5" a="1"/>
  <c r="E59" i="5"/>
  <c r="E60" i="5" a="1"/>
  <c r="E60" i="5"/>
  <c r="E61" i="5" a="1"/>
  <c r="E61" i="5"/>
  <c r="E62" i="5" a="1"/>
  <c r="E62" i="5"/>
  <c r="E63" i="5" a="1"/>
  <c r="E63" i="5"/>
  <c r="E64" i="5" a="1"/>
  <c r="E64" i="5"/>
  <c r="E65" i="5" a="1"/>
  <c r="E65" i="5"/>
  <c r="E66" i="5" a="1"/>
  <c r="E66" i="5"/>
  <c r="E67" i="5" a="1"/>
  <c r="E67" i="5"/>
  <c r="E68" i="5" a="1"/>
  <c r="E68" i="5"/>
  <c r="E69" i="5" a="1"/>
  <c r="E69" i="5"/>
  <c r="E70" i="5" a="1"/>
  <c r="E70" i="5"/>
  <c r="E71" i="5" a="1"/>
  <c r="E71" i="5"/>
  <c r="E72" i="5" a="1"/>
  <c r="E72" i="5"/>
  <c r="E73" i="5" a="1"/>
  <c r="E73" i="5"/>
  <c r="E74" i="5" a="1"/>
  <c r="E74" i="5"/>
  <c r="E75" i="5" a="1"/>
  <c r="E75" i="5"/>
  <c r="E76" i="5" a="1"/>
  <c r="E76" i="5"/>
  <c r="E77" i="5" a="1"/>
  <c r="E77" i="5"/>
  <c r="E78" i="5" a="1"/>
  <c r="E78" i="5"/>
  <c r="E79" i="5" a="1"/>
  <c r="E79" i="5"/>
  <c r="E80" i="5" a="1"/>
  <c r="E80" i="5"/>
  <c r="E81" i="5" a="1"/>
  <c r="E81" i="5"/>
  <c r="E82" i="5" a="1"/>
  <c r="E82" i="5"/>
  <c r="E83" i="5" a="1"/>
  <c r="E83" i="5"/>
  <c r="E84" i="5" a="1"/>
  <c r="E84" i="5"/>
  <c r="E85" i="5" a="1"/>
  <c r="E85" i="5"/>
  <c r="E86" i="5" a="1"/>
  <c r="E86" i="5"/>
  <c r="E87" i="5" a="1"/>
  <c r="E87" i="5"/>
  <c r="E88" i="5" a="1"/>
  <c r="E88" i="5"/>
  <c r="E89" i="5" a="1"/>
  <c r="E89" i="5"/>
  <c r="E2" i="5" a="1"/>
  <c r="E2" i="5" s="1"/>
  <c r="I3" i="5" a="1"/>
  <c r="I3" i="5" s="1"/>
  <c r="I4" i="5" a="1"/>
  <c r="I4" i="5" s="1"/>
  <c r="I5" i="5" a="1"/>
  <c r="I5" i="5"/>
  <c r="I6" i="5" a="1"/>
  <c r="I6" i="5"/>
  <c r="I7" i="5" a="1"/>
  <c r="I7" i="5"/>
  <c r="I8" i="5" a="1"/>
  <c r="I8" i="5"/>
  <c r="I9" i="5" a="1"/>
  <c r="I9" i="5" s="1"/>
  <c r="I10" i="5" a="1"/>
  <c r="I10" i="5" s="1"/>
  <c r="I11" i="5" a="1"/>
  <c r="I11" i="5"/>
  <c r="I12" i="5" a="1"/>
  <c r="I12" i="5"/>
  <c r="I13" i="5" a="1"/>
  <c r="I13" i="5"/>
  <c r="I14" i="5" a="1"/>
  <c r="I14" i="5"/>
  <c r="I15" i="5" a="1"/>
  <c r="I15" i="5" s="1"/>
  <c r="I16" i="5" a="1"/>
  <c r="I16" i="5" s="1"/>
  <c r="I17" i="5" a="1"/>
  <c r="I17" i="5"/>
  <c r="I18" i="5" a="1"/>
  <c r="I18" i="5"/>
  <c r="I19" i="5" a="1"/>
  <c r="I19" i="5"/>
  <c r="I20" i="5" a="1"/>
  <c r="I20" i="5"/>
  <c r="I21" i="5" a="1"/>
  <c r="I21" i="5" s="1"/>
  <c r="I22" i="5" a="1"/>
  <c r="I22" i="5" s="1"/>
  <c r="I23" i="5" a="1"/>
  <c r="I23" i="5"/>
  <c r="I24" i="5" a="1"/>
  <c r="I24" i="5"/>
  <c r="I25" i="5" a="1"/>
  <c r="I25" i="5"/>
  <c r="I26" i="5" a="1"/>
  <c r="I26" i="5"/>
  <c r="I27" i="5" a="1"/>
  <c r="I27" i="5" s="1"/>
  <c r="I28" i="5" a="1"/>
  <c r="I28" i="5" s="1"/>
  <c r="I29" i="5" a="1"/>
  <c r="I29" i="5"/>
  <c r="I30" i="5" a="1"/>
  <c r="I30" i="5"/>
  <c r="I31" i="5" a="1"/>
  <c r="I31" i="5"/>
  <c r="I32" i="5" a="1"/>
  <c r="I32" i="5"/>
  <c r="I33" i="5" a="1"/>
  <c r="I33" i="5" s="1"/>
  <c r="I34" i="5" a="1"/>
  <c r="I34" i="5" s="1"/>
  <c r="I35" i="5" a="1"/>
  <c r="I35" i="5"/>
  <c r="I36" i="5" a="1"/>
  <c r="I36" i="5"/>
  <c r="I37" i="5" a="1"/>
  <c r="I37" i="5"/>
  <c r="I38" i="5" a="1"/>
  <c r="I38" i="5"/>
  <c r="I39" i="5" a="1"/>
  <c r="I39" i="5" s="1"/>
  <c r="I40" i="5" a="1"/>
  <c r="I40" i="5" s="1"/>
  <c r="I41" i="5" a="1"/>
  <c r="I41" i="5"/>
  <c r="I42" i="5" a="1"/>
  <c r="I42" i="5"/>
  <c r="I43" i="5" a="1"/>
  <c r="I43" i="5"/>
  <c r="I44" i="5" a="1"/>
  <c r="I44" i="5"/>
  <c r="I45" i="5" a="1"/>
  <c r="I45" i="5" s="1"/>
  <c r="I46" i="5" a="1"/>
  <c r="I46" i="5" s="1"/>
  <c r="I47" i="5" a="1"/>
  <c r="I47" i="5"/>
  <c r="I48" i="5" a="1"/>
  <c r="I48" i="5"/>
  <c r="I49" i="5" a="1"/>
  <c r="I49" i="5"/>
  <c r="I50" i="5" a="1"/>
  <c r="I50" i="5"/>
  <c r="I51" i="5" a="1"/>
  <c r="I51" i="5" s="1"/>
  <c r="I52" i="5" a="1"/>
  <c r="I52" i="5" s="1"/>
  <c r="I53" i="5" a="1"/>
  <c r="I53" i="5"/>
  <c r="I54" i="5" a="1"/>
  <c r="I54" i="5"/>
  <c r="I55" i="5" a="1"/>
  <c r="I55" i="5"/>
  <c r="I56" i="5" a="1"/>
  <c r="I56" i="5"/>
  <c r="I57" i="5" a="1"/>
  <c r="I57" i="5" s="1"/>
  <c r="I58" i="5" a="1"/>
  <c r="I58" i="5" s="1"/>
  <c r="I59" i="5" a="1"/>
  <c r="I59" i="5"/>
  <c r="I60" i="5" a="1"/>
  <c r="I60" i="5"/>
  <c r="I61" i="5" a="1"/>
  <c r="I61" i="5"/>
  <c r="I62" i="5" a="1"/>
  <c r="I62" i="5"/>
  <c r="I63" i="5" a="1"/>
  <c r="I63" i="5" s="1"/>
  <c r="I64" i="5" a="1"/>
  <c r="I64" i="5" s="1"/>
  <c r="I65" i="5" a="1"/>
  <c r="I65" i="5"/>
  <c r="I66" i="5" a="1"/>
  <c r="I66" i="5"/>
  <c r="I67" i="5" a="1"/>
  <c r="I67" i="5"/>
  <c r="I68" i="5" a="1"/>
  <c r="I68" i="5"/>
  <c r="I69" i="5" a="1"/>
  <c r="I69" i="5" s="1"/>
  <c r="I70" i="5" a="1"/>
  <c r="I70" i="5" s="1"/>
  <c r="I71" i="5" a="1"/>
  <c r="I71" i="5" s="1"/>
  <c r="I72" i="5" a="1"/>
  <c r="I72" i="5"/>
  <c r="I73" i="5" a="1"/>
  <c r="I73" i="5"/>
  <c r="I74" i="5" a="1"/>
  <c r="I74" i="5"/>
  <c r="I75" i="5" a="1"/>
  <c r="I75" i="5" s="1"/>
  <c r="I76" i="5" a="1"/>
  <c r="I76" i="5" s="1"/>
  <c r="I77" i="5" a="1"/>
  <c r="I77" i="5"/>
  <c r="I78" i="5" a="1"/>
  <c r="I78" i="5"/>
  <c r="I79" i="5" a="1"/>
  <c r="I79" i="5"/>
  <c r="I80" i="5" a="1"/>
  <c r="I80" i="5"/>
  <c r="I81" i="5" a="1"/>
  <c r="I81" i="5" s="1"/>
  <c r="I82" i="5" a="1"/>
  <c r="I82" i="5" s="1"/>
  <c r="I83" i="5" a="1"/>
  <c r="I83" i="5"/>
  <c r="I84" i="5" a="1"/>
  <c r="I84" i="5"/>
  <c r="I85" i="5" a="1"/>
  <c r="I85" i="5"/>
  <c r="I86" i="5" a="1"/>
  <c r="I86" i="5"/>
  <c r="I87" i="5" a="1"/>
  <c r="I87" i="5" s="1"/>
  <c r="I88" i="5" a="1"/>
  <c r="I88" i="5" s="1"/>
  <c r="I89" i="5" a="1"/>
  <c r="I89" i="5"/>
  <c r="I2" i="5" a="1"/>
  <c r="I2" i="5" s="1"/>
  <c r="L3" i="5" a="1"/>
  <c r="L3" i="5"/>
  <c r="L4" i="5" a="1"/>
  <c r="L4" i="5"/>
  <c r="L5" i="5" a="1"/>
  <c r="L5" i="5"/>
  <c r="L6" i="5" a="1"/>
  <c r="L6" i="5"/>
  <c r="L7" i="5" a="1"/>
  <c r="L7" i="5"/>
  <c r="L8" i="5" a="1"/>
  <c r="L8" i="5"/>
  <c r="L9" i="5" a="1"/>
  <c r="L9" i="5"/>
  <c r="L10" i="5" a="1"/>
  <c r="L10" i="5"/>
  <c r="L11" i="5" a="1"/>
  <c r="L11" i="5"/>
  <c r="L12" i="5" a="1"/>
  <c r="L12" i="5"/>
  <c r="L13" i="5" a="1"/>
  <c r="L13" i="5"/>
  <c r="L14" i="5" a="1"/>
  <c r="L14" i="5"/>
  <c r="L15" i="5" a="1"/>
  <c r="L15" i="5"/>
  <c r="L16" i="5" a="1"/>
  <c r="L16" i="5"/>
  <c r="L17" i="5" a="1"/>
  <c r="L17" i="5"/>
  <c r="L18" i="5" a="1"/>
  <c r="L18" i="5"/>
  <c r="L19" i="5" a="1"/>
  <c r="L19" i="5"/>
  <c r="L20" i="5" a="1"/>
  <c r="L20" i="5"/>
  <c r="L21" i="5" a="1"/>
  <c r="L21" i="5"/>
  <c r="L22" i="5" a="1"/>
  <c r="L22" i="5"/>
  <c r="L23" i="5" a="1"/>
  <c r="L23" i="5"/>
  <c r="L24" i="5" a="1"/>
  <c r="L24" i="5"/>
  <c r="L25" i="5" a="1"/>
  <c r="L25" i="5"/>
  <c r="L26" i="5" a="1"/>
  <c r="L26" i="5"/>
  <c r="L27" i="5" a="1"/>
  <c r="L27" i="5"/>
  <c r="L28" i="5" a="1"/>
  <c r="L28" i="5"/>
  <c r="L29" i="5" a="1"/>
  <c r="L29" i="5"/>
  <c r="L30" i="5" a="1"/>
  <c r="L30" i="5"/>
  <c r="L31" i="5" a="1"/>
  <c r="L31" i="5"/>
  <c r="L32" i="5" a="1"/>
  <c r="L32" i="5"/>
  <c r="L33" i="5" a="1"/>
  <c r="L33" i="5"/>
  <c r="L34" i="5" a="1"/>
  <c r="L34" i="5"/>
  <c r="L35" i="5" a="1"/>
  <c r="L35" i="5"/>
  <c r="L36" i="5" a="1"/>
  <c r="L36" i="5"/>
  <c r="L37" i="5" a="1"/>
  <c r="L37" i="5"/>
  <c r="L38" i="5" a="1"/>
  <c r="L38" i="5"/>
  <c r="L39" i="5" a="1"/>
  <c r="L39" i="5"/>
  <c r="L40" i="5" a="1"/>
  <c r="L40" i="5"/>
  <c r="L41" i="5" a="1"/>
  <c r="L41" i="5"/>
  <c r="L42" i="5" a="1"/>
  <c r="L42" i="5"/>
  <c r="L43" i="5" a="1"/>
  <c r="L43" i="5"/>
  <c r="L44" i="5" a="1"/>
  <c r="L44" i="5"/>
  <c r="L45" i="5" a="1"/>
  <c r="L45" i="5"/>
  <c r="L46" i="5" a="1"/>
  <c r="L46" i="5"/>
  <c r="L47" i="5" a="1"/>
  <c r="L47" i="5"/>
  <c r="L48" i="5" a="1"/>
  <c r="L48" i="5"/>
  <c r="L49" i="5" a="1"/>
  <c r="L49" i="5"/>
  <c r="L50" i="5" a="1"/>
  <c r="L50" i="5"/>
  <c r="L51" i="5" a="1"/>
  <c r="L51" i="5"/>
  <c r="L52" i="5" a="1"/>
  <c r="L52" i="5"/>
  <c r="L53" i="5" a="1"/>
  <c r="L53" i="5"/>
  <c r="L54" i="5" a="1"/>
  <c r="L54" i="5"/>
  <c r="L55" i="5" a="1"/>
  <c r="L55" i="5"/>
  <c r="L56" i="5" a="1"/>
  <c r="L56" i="5"/>
  <c r="L57" i="5" a="1"/>
  <c r="L57" i="5"/>
  <c r="L58" i="5" a="1"/>
  <c r="L58" i="5"/>
  <c r="L59" i="5" a="1"/>
  <c r="L59" i="5"/>
  <c r="L60" i="5" a="1"/>
  <c r="L60" i="5"/>
  <c r="L61" i="5" a="1"/>
  <c r="L61" i="5"/>
  <c r="L62" i="5" a="1"/>
  <c r="L62" i="5"/>
  <c r="L63" i="5" a="1"/>
  <c r="L63" i="5"/>
  <c r="L64" i="5" a="1"/>
  <c r="L64" i="5"/>
  <c r="L65" i="5" a="1"/>
  <c r="L65" i="5"/>
  <c r="L66" i="5" a="1"/>
  <c r="L66" i="5"/>
  <c r="L67" i="5" a="1"/>
  <c r="L67" i="5"/>
  <c r="L68" i="5" a="1"/>
  <c r="L68" i="5"/>
  <c r="L69" i="5" a="1"/>
  <c r="L69" i="5"/>
  <c r="L70" i="5" a="1"/>
  <c r="L70" i="5"/>
  <c r="L71" i="5" a="1"/>
  <c r="L71" i="5"/>
  <c r="L72" i="5" a="1"/>
  <c r="L72" i="5"/>
  <c r="L73" i="5" a="1"/>
  <c r="L73" i="5"/>
  <c r="L74" i="5" a="1"/>
  <c r="L74" i="5"/>
  <c r="L75" i="5" a="1"/>
  <c r="L75" i="5"/>
  <c r="L76" i="5" a="1"/>
  <c r="L76" i="5"/>
  <c r="L77" i="5" a="1"/>
  <c r="L77" i="5"/>
  <c r="L78" i="5" a="1"/>
  <c r="L78" i="5"/>
  <c r="L79" i="5" a="1"/>
  <c r="L79" i="5"/>
  <c r="L80" i="5" a="1"/>
  <c r="L80" i="5"/>
  <c r="L81" i="5" a="1"/>
  <c r="L81" i="5"/>
  <c r="L82" i="5" a="1"/>
  <c r="L82" i="5"/>
  <c r="L83" i="5" a="1"/>
  <c r="L83" i="5"/>
  <c r="L84" i="5" a="1"/>
  <c r="L84" i="5"/>
  <c r="L85" i="5" a="1"/>
  <c r="L85" i="5"/>
  <c r="L86" i="5" a="1"/>
  <c r="L86" i="5"/>
  <c r="L87" i="5" a="1"/>
  <c r="L87" i="5"/>
  <c r="L88" i="5" a="1"/>
  <c r="L88" i="5"/>
  <c r="L89" i="5" a="1"/>
  <c r="L89" i="5"/>
  <c r="L2" i="5" a="1"/>
  <c r="L2" i="5" s="1"/>
  <c r="B3" i="5" a="1"/>
  <c r="B3" i="5"/>
  <c r="B4" i="5" a="1"/>
  <c r="B4" i="5" s="1"/>
  <c r="B5" i="5" a="1"/>
  <c r="B5" i="5"/>
  <c r="B6" i="5" a="1"/>
  <c r="B6" i="5" s="1"/>
  <c r="B7" i="5" a="1"/>
  <c r="B7" i="5"/>
  <c r="B8" i="5" a="1"/>
  <c r="B8" i="5" s="1"/>
  <c r="B9" i="5" a="1"/>
  <c r="B9" i="5"/>
  <c r="B10" i="5" a="1"/>
  <c r="B10" i="5"/>
  <c r="B11" i="5" a="1"/>
  <c r="B11" i="5" s="1"/>
  <c r="B12" i="5" a="1"/>
  <c r="B12" i="5" s="1"/>
  <c r="B13" i="5" a="1"/>
  <c r="B13" i="5"/>
  <c r="B14" i="5" a="1"/>
  <c r="B14" i="5" s="1"/>
  <c r="B15" i="5" a="1"/>
  <c r="B15" i="5"/>
  <c r="B16" i="5" a="1"/>
  <c r="B16" i="5"/>
  <c r="B17" i="5" a="1"/>
  <c r="B17" i="5"/>
  <c r="B18" i="5" a="1"/>
  <c r="B18" i="5" s="1"/>
  <c r="B19" i="5" a="1"/>
  <c r="B19" i="5" s="1"/>
  <c r="B20" i="5" a="1"/>
  <c r="B20" i="5" s="1"/>
  <c r="B21" i="5" a="1"/>
  <c r="B21" i="5"/>
  <c r="B22" i="5" a="1"/>
  <c r="B22" i="5"/>
  <c r="B23" i="5" a="1"/>
  <c r="B23" i="5"/>
  <c r="B24" i="5" a="1"/>
  <c r="B24" i="5" s="1"/>
  <c r="B25" i="5" a="1"/>
  <c r="B25" i="5" s="1"/>
  <c r="B26" i="5" a="1"/>
  <c r="B26" i="5" s="1"/>
  <c r="B27" i="5" a="1"/>
  <c r="B27" i="5"/>
  <c r="B28" i="5" a="1"/>
  <c r="B28" i="5"/>
  <c r="B29" i="5" a="1"/>
  <c r="B29" i="5"/>
  <c r="B30" i="5" a="1"/>
  <c r="B30" i="5" s="1"/>
  <c r="B31" i="5" a="1"/>
  <c r="B31" i="5"/>
  <c r="B32" i="5" a="1"/>
  <c r="B32" i="5" s="1"/>
  <c r="B33" i="5" a="1"/>
  <c r="B33" i="5" s="1"/>
  <c r="B34" i="5" a="1"/>
  <c r="B34" i="5"/>
  <c r="B35" i="5" a="1"/>
  <c r="B35" i="5"/>
  <c r="B36" i="5" a="1"/>
  <c r="B36" i="5" s="1"/>
  <c r="B37" i="5" a="1"/>
  <c r="B37" i="5"/>
  <c r="B38" i="5" a="1"/>
  <c r="B38" i="5" s="1"/>
  <c r="B39" i="5" a="1"/>
  <c r="B39" i="5" s="1"/>
  <c r="B40" i="5" a="1"/>
  <c r="B40" i="5" s="1"/>
  <c r="B41" i="5" a="1"/>
  <c r="B41" i="5" s="1"/>
  <c r="B42" i="5" a="1"/>
  <c r="B42" i="5"/>
  <c r="B43" i="5" a="1"/>
  <c r="B43" i="5"/>
  <c r="B44" i="5" a="1"/>
  <c r="B44" i="5"/>
  <c r="B45" i="5" a="1"/>
  <c r="B45" i="5" s="1"/>
  <c r="B46" i="5" a="1"/>
  <c r="B46" i="5"/>
  <c r="B47" i="5" a="1"/>
  <c r="B47" i="5" s="1"/>
  <c r="B48" i="5" a="1"/>
  <c r="B48" i="5"/>
  <c r="B49" i="5" a="1"/>
  <c r="B49" i="5" s="1"/>
  <c r="B50" i="5" a="1"/>
  <c r="B50" i="5"/>
  <c r="B51" i="5" a="1"/>
  <c r="B51" i="5" s="1"/>
  <c r="B52" i="5" a="1"/>
  <c r="B52" i="5"/>
  <c r="B53" i="5" a="1"/>
  <c r="B53" i="5"/>
  <c r="B54" i="5" a="1"/>
  <c r="B54" i="5" s="1"/>
  <c r="B55" i="5" a="1"/>
  <c r="B55" i="5"/>
  <c r="B56" i="5" a="1"/>
  <c r="B56" i="5"/>
  <c r="B57" i="5" a="1"/>
  <c r="B57" i="5" s="1"/>
  <c r="B58" i="5" a="1"/>
  <c r="B58" i="5" s="1"/>
  <c r="B59" i="5" a="1"/>
  <c r="B59" i="5"/>
  <c r="B60" i="5" a="1"/>
  <c r="B60" i="5"/>
  <c r="B61" i="5" a="1"/>
  <c r="B61" i="5" s="1"/>
  <c r="B62" i="5" a="1"/>
  <c r="B62" i="5" s="1"/>
  <c r="B63" i="5" a="1"/>
  <c r="B63" i="5" s="1"/>
  <c r="B64" i="5" a="1"/>
  <c r="B64" i="5"/>
  <c r="B65" i="5" a="1"/>
  <c r="B65" i="5"/>
  <c r="B66" i="5" a="1"/>
  <c r="B66" i="5"/>
  <c r="B67" i="5" a="1"/>
  <c r="B67" i="5"/>
  <c r="B68" i="5" a="1"/>
  <c r="B68" i="5" s="1"/>
  <c r="B69" i="5" a="1"/>
  <c r="B69" i="5" s="1"/>
  <c r="B70" i="5" a="1"/>
  <c r="B70" i="5"/>
  <c r="B71" i="5" a="1"/>
  <c r="B71" i="5" s="1"/>
  <c r="B72" i="5" a="1"/>
  <c r="B72" i="5"/>
  <c r="B73" i="5" a="1"/>
  <c r="B73" i="5"/>
  <c r="B74" i="5" a="1"/>
  <c r="B74" i="5"/>
  <c r="B75" i="5" a="1"/>
  <c r="B75" i="5" s="1"/>
  <c r="B76" i="5" a="1"/>
  <c r="B76" i="5"/>
  <c r="B77" i="5" a="1"/>
  <c r="B77" i="5"/>
  <c r="B78" i="5" a="1"/>
  <c r="B78" i="5"/>
  <c r="B79" i="5" a="1"/>
  <c r="B79" i="5"/>
  <c r="B80" i="5" a="1"/>
  <c r="B80" i="5"/>
  <c r="B81" i="5" a="1"/>
  <c r="B81" i="5" s="1"/>
  <c r="B82" i="5" a="1"/>
  <c r="B82" i="5" s="1"/>
  <c r="B83" i="5" a="1"/>
  <c r="B83" i="5"/>
  <c r="B84" i="5" a="1"/>
  <c r="B84" i="5" s="1"/>
  <c r="B85" i="5" a="1"/>
  <c r="B85" i="5"/>
  <c r="B86" i="5" a="1"/>
  <c r="B86" i="5"/>
  <c r="B87" i="5" a="1"/>
  <c r="B87" i="5" s="1"/>
  <c r="B88" i="5" a="1"/>
  <c r="B88" i="5"/>
  <c r="B89" i="5" a="1"/>
  <c r="B89" i="5" s="1"/>
  <c r="B2" i="5" a="1"/>
  <c r="B2" i="5" s="1"/>
  <c r="F9" i="4" a="1"/>
  <c r="F9" i="4"/>
  <c r="E3" i="4" a="1"/>
  <c r="E3" i="4"/>
  <c r="E4" i="4" a="1"/>
  <c r="E4" i="4"/>
  <c r="E5" i="4" a="1"/>
  <c r="E5" i="4"/>
  <c r="E6" i="4" a="1"/>
  <c r="E6" i="4"/>
  <c r="E7" i="4" a="1"/>
  <c r="E7" i="4"/>
  <c r="E8" i="4" a="1"/>
  <c r="E8" i="4"/>
  <c r="E9" i="4" a="1"/>
  <c r="E9" i="4"/>
  <c r="E10" i="4" a="1"/>
  <c r="E10" i="4"/>
  <c r="E11" i="4" a="1"/>
  <c r="E11" i="4"/>
  <c r="E12" i="4" a="1"/>
  <c r="E12" i="4"/>
  <c r="E13" i="4" a="1"/>
  <c r="E13" i="4"/>
  <c r="E14" i="4" a="1"/>
  <c r="E14" i="4"/>
  <c r="E15" i="4" a="1"/>
  <c r="E15" i="4"/>
  <c r="E16" i="4" a="1"/>
  <c r="E16" i="4"/>
  <c r="E17" i="4" a="1"/>
  <c r="E17" i="4"/>
  <c r="E18" i="4" a="1"/>
  <c r="E18" i="4"/>
  <c r="E19" i="4" a="1"/>
  <c r="E19" i="4"/>
  <c r="E20" i="4" a="1"/>
  <c r="E20" i="4"/>
  <c r="E21" i="4" a="1"/>
  <c r="E21" i="4"/>
  <c r="E22" i="4" a="1"/>
  <c r="E22" i="4"/>
  <c r="E23" i="4" a="1"/>
  <c r="E23" i="4"/>
  <c r="E24" i="4" a="1"/>
  <c r="E24" i="4"/>
  <c r="E25" i="4" a="1"/>
  <c r="E25" i="4"/>
  <c r="E26" i="4" a="1"/>
  <c r="E26" i="4"/>
  <c r="E27" i="4" a="1"/>
  <c r="E27" i="4"/>
  <c r="E28" i="4" a="1"/>
  <c r="E28" i="4"/>
  <c r="E29" i="4" a="1"/>
  <c r="E29" i="4"/>
  <c r="E30" i="4" a="1"/>
  <c r="E30" i="4"/>
  <c r="E31" i="4" a="1"/>
  <c r="E31" i="4"/>
  <c r="E32" i="4" a="1"/>
  <c r="E32" i="4"/>
  <c r="E33" i="4" a="1"/>
  <c r="E33" i="4"/>
  <c r="E34" i="4" a="1"/>
  <c r="E34" i="4"/>
  <c r="E35" i="4" a="1"/>
  <c r="E35" i="4"/>
  <c r="E36" i="4" a="1"/>
  <c r="E36" i="4"/>
  <c r="E37" i="4" a="1"/>
  <c r="E37" i="4"/>
  <c r="E38" i="4" a="1"/>
  <c r="E38" i="4"/>
  <c r="E39" i="4" a="1"/>
  <c r="E39" i="4"/>
  <c r="E40" i="4" a="1"/>
  <c r="E40" i="4"/>
  <c r="E41" i="4" a="1"/>
  <c r="E41" i="4"/>
  <c r="E42" i="4" a="1"/>
  <c r="E42" i="4"/>
  <c r="E43" i="4" a="1"/>
  <c r="E43" i="4"/>
  <c r="E44" i="4" a="1"/>
  <c r="E44" i="4"/>
  <c r="E45" i="4" a="1"/>
  <c r="E45" i="4"/>
  <c r="E46" i="4" a="1"/>
  <c r="E46" i="4"/>
  <c r="E47" i="4" a="1"/>
  <c r="E47" i="4"/>
  <c r="E48" i="4" a="1"/>
  <c r="E48" i="4"/>
  <c r="E49" i="4" a="1"/>
  <c r="E49" i="4"/>
  <c r="E50" i="4" a="1"/>
  <c r="E50" i="4"/>
  <c r="E51" i="4" a="1"/>
  <c r="E51" i="4"/>
  <c r="E52" i="4" a="1"/>
  <c r="E52" i="4"/>
  <c r="E53" i="4" a="1"/>
  <c r="E53" i="4"/>
  <c r="E54" i="4" a="1"/>
  <c r="E54" i="4"/>
  <c r="E55" i="4" a="1"/>
  <c r="E55" i="4"/>
  <c r="E56" i="4" a="1"/>
  <c r="E56" i="4"/>
  <c r="E57" i="4" a="1"/>
  <c r="E57" i="4"/>
  <c r="E58" i="4" a="1"/>
  <c r="E58" i="4"/>
  <c r="E59" i="4" a="1"/>
  <c r="E59" i="4"/>
  <c r="E60" i="4" a="1"/>
  <c r="E60" i="4"/>
  <c r="E61" i="4" a="1"/>
  <c r="E61" i="4"/>
  <c r="E62" i="4" a="1"/>
  <c r="E62" i="4"/>
  <c r="E63" i="4" a="1"/>
  <c r="E63" i="4"/>
  <c r="E64" i="4" a="1"/>
  <c r="E64" i="4"/>
  <c r="E65" i="4" a="1"/>
  <c r="E65" i="4"/>
  <c r="E66" i="4" a="1"/>
  <c r="E66" i="4"/>
  <c r="E67" i="4" a="1"/>
  <c r="E67" i="4"/>
  <c r="E68" i="4" a="1"/>
  <c r="E68" i="4"/>
  <c r="E69" i="4" a="1"/>
  <c r="E69" i="4"/>
  <c r="E70" i="4" a="1"/>
  <c r="E70" i="4"/>
  <c r="E71" i="4" a="1"/>
  <c r="E71" i="4"/>
  <c r="E72" i="4" a="1"/>
  <c r="E72" i="4"/>
  <c r="E73" i="4" a="1"/>
  <c r="E73" i="4"/>
  <c r="E74" i="4" a="1"/>
  <c r="E74" i="4"/>
  <c r="E75" i="4" a="1"/>
  <c r="E75" i="4"/>
  <c r="E76" i="4" a="1"/>
  <c r="E76" i="4"/>
  <c r="E77" i="4" a="1"/>
  <c r="E77" i="4"/>
  <c r="E78" i="4" a="1"/>
  <c r="E78" i="4"/>
  <c r="E79" i="4" a="1"/>
  <c r="E79" i="4"/>
  <c r="E80" i="4" a="1"/>
  <c r="E80" i="4"/>
  <c r="E81" i="4" a="1"/>
  <c r="E81" i="4"/>
  <c r="E82" i="4" a="1"/>
  <c r="E82" i="4"/>
  <c r="E83" i="4" a="1"/>
  <c r="E83" i="4"/>
  <c r="E84" i="4" a="1"/>
  <c r="E84" i="4"/>
  <c r="E85" i="4" a="1"/>
  <c r="E85" i="4"/>
  <c r="E86" i="4" a="1"/>
  <c r="E86" i="4"/>
  <c r="E87" i="4" a="1"/>
  <c r="E87" i="4"/>
  <c r="E88" i="4" a="1"/>
  <c r="E88" i="4"/>
  <c r="E89" i="4" a="1"/>
  <c r="E89" i="4"/>
  <c r="E2" i="4" a="1"/>
  <c r="E2" i="4" s="1"/>
  <c r="T3" i="4"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c r="R3" i="4" a="1"/>
  <c r="R3" i="4"/>
  <c r="R4" i="4" a="1"/>
  <c r="R4" i="4" s="1"/>
  <c r="R5" i="4" a="1"/>
  <c r="R5" i="4" s="1"/>
  <c r="R6" i="4" a="1"/>
  <c r="R6" i="4" s="1"/>
  <c r="R7" i="4" a="1"/>
  <c r="R7" i="4" s="1"/>
  <c r="R8" i="4" a="1"/>
  <c r="R8" i="4" s="1"/>
  <c r="R9" i="4" a="1"/>
  <c r="R9" i="4" s="1"/>
  <c r="R10" i="4" a="1"/>
  <c r="R10" i="4" s="1"/>
  <c r="R11" i="4" a="1"/>
  <c r="R11" i="4" s="1"/>
  <c r="R12" i="4" a="1"/>
  <c r="R12" i="4" s="1"/>
  <c r="R13" i="4" a="1"/>
  <c r="R13" i="4" s="1"/>
  <c r="R14" i="4" a="1"/>
  <c r="R14" i="4"/>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c r="P7" i="4" a="1"/>
  <c r="P7" i="4"/>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c r="P21" i="4" a="1"/>
  <c r="P21" i="4" s="1"/>
  <c r="P22" i="4" a="1"/>
  <c r="P22" i="4" s="1"/>
  <c r="P23" i="4" a="1"/>
  <c r="P23" i="4" s="1"/>
  <c r="P24" i="4" a="1"/>
  <c r="P24" i="4" s="1"/>
  <c r="P25" i="4" a="1"/>
  <c r="P25" i="4"/>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c r="P43" i="4" a="1"/>
  <c r="P43" i="4" s="1"/>
  <c r="P44" i="4" a="1"/>
  <c r="P44" i="4" s="1"/>
  <c r="P45" i="4" a="1"/>
  <c r="P45" i="4" s="1"/>
  <c r="P46" i="4" a="1"/>
  <c r="P46" i="4" s="1"/>
  <c r="P47" i="4" a="1"/>
  <c r="P47" i="4" s="1"/>
  <c r="P48" i="4" a="1"/>
  <c r="P48" i="4" s="1"/>
  <c r="P49" i="4" a="1"/>
  <c r="P49" i="4"/>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c r="P87" i="4" a="1"/>
  <c r="P87" i="4" s="1"/>
  <c r="P88" i="4" a="1"/>
  <c r="P88" i="4" s="1"/>
  <c r="P89" i="4" a="1"/>
  <c r="P89" i="4" s="1"/>
  <c r="O3" i="4" a="1"/>
  <c r="O3" i="4" s="1"/>
  <c r="O4" i="4" a="1"/>
  <c r="O4" i="4"/>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c r="O50" i="4" a="1"/>
  <c r="O50" i="4" s="1"/>
  <c r="O51" i="4" a="1"/>
  <c r="O51" i="4" s="1"/>
  <c r="O52" i="4" a="1"/>
  <c r="O52" i="4" s="1"/>
  <c r="O53" i="4" a="1"/>
  <c r="O53" i="4" s="1"/>
  <c r="O54" i="4" a="1"/>
  <c r="O54" i="4" s="1"/>
  <c r="O55" i="4" a="1"/>
  <c r="O55" i="4" s="1"/>
  <c r="O56" i="4" a="1"/>
  <c r="O56" i="4"/>
  <c r="O57" i="4" a="1"/>
  <c r="O57" i="4" s="1"/>
  <c r="O58" i="4" a="1"/>
  <c r="O58" i="4"/>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c r="O79" i="4" a="1"/>
  <c r="O79" i="4" s="1"/>
  <c r="O80" i="4" a="1"/>
  <c r="O80" i="4" s="1"/>
  <c r="O81" i="4" a="1"/>
  <c r="O81" i="4" s="1"/>
  <c r="O82" i="4" a="1"/>
  <c r="O82" i="4" s="1"/>
  <c r="O83" i="4" a="1"/>
  <c r="O83" i="4" s="1"/>
  <c r="O84" i="4" a="1"/>
  <c r="O84" i="4" s="1"/>
  <c r="O85" i="4" a="1"/>
  <c r="O85" i="4" s="1"/>
  <c r="O86" i="4" a="1"/>
  <c r="O86" i="4" s="1"/>
  <c r="O87" i="4" a="1"/>
  <c r="O87" i="4" s="1"/>
  <c r="O88" i="4" a="1"/>
  <c r="O88" i="4"/>
  <c r="O89" i="4" a="1"/>
  <c r="O89" i="4" s="1"/>
  <c r="O2" i="4" a="1"/>
  <c r="O2" i="4" s="1"/>
  <c r="N3" i="4" a="1"/>
  <c r="N3" i="4" s="1"/>
  <c r="N4" i="4" a="1"/>
  <c r="N4" i="4" s="1"/>
  <c r="N5" i="4" a="1"/>
  <c r="N5" i="4"/>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c r="N45" i="4" a="1"/>
  <c r="N45" i="4" s="1"/>
  <c r="N46" i="4" a="1"/>
  <c r="N46" i="4" s="1"/>
  <c r="N47" i="4" a="1"/>
  <c r="N47" i="4" s="1"/>
  <c r="N48" i="4" a="1"/>
  <c r="N48" i="4" s="1"/>
  <c r="N49" i="4" a="1"/>
  <c r="N49" i="4" s="1"/>
  <c r="N50" i="4" a="1"/>
  <c r="N50" i="4" s="1"/>
  <c r="N51" i="4" a="1"/>
  <c r="N51" i="4" s="1"/>
  <c r="N52" i="4" a="1"/>
  <c r="N52" i="4" s="1"/>
  <c r="N53" i="4" a="1"/>
  <c r="N53" i="4" s="1"/>
  <c r="N54" i="4" a="1"/>
  <c r="N54" i="4"/>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c r="N74" i="4" a="1"/>
  <c r="N74" i="4" s="1"/>
  <c r="N75" i="4" a="1"/>
  <c r="N75" i="4" s="1"/>
  <c r="N76" i="4" a="1"/>
  <c r="N76" i="4" s="1"/>
  <c r="N77" i="4" a="1"/>
  <c r="N77" i="4" s="1"/>
  <c r="N78" i="4" a="1"/>
  <c r="N78" i="4" s="1"/>
  <c r="N79" i="4" a="1"/>
  <c r="N79" i="4" s="1"/>
  <c r="N80" i="4" a="1"/>
  <c r="N80" i="4" s="1"/>
  <c r="N81" i="4" a="1"/>
  <c r="N81" i="4" s="1"/>
  <c r="N82" i="4" a="1"/>
  <c r="N82" i="4" s="1"/>
  <c r="N83" i="4" a="1"/>
  <c r="N83" i="4"/>
  <c r="N84" i="4" a="1"/>
  <c r="N84" i="4" s="1"/>
  <c r="N85" i="4" a="1"/>
  <c r="N85" i="4" s="1"/>
  <c r="N86" i="4" a="1"/>
  <c r="N86" i="4" s="1"/>
  <c r="N87" i="4" a="1"/>
  <c r="N87" i="4" s="1"/>
  <c r="N88" i="4" a="1"/>
  <c r="N88" i="4" s="1"/>
  <c r="N89" i="4" a="1"/>
  <c r="N89" i="4" s="1"/>
  <c r="N2" i="4" a="1"/>
  <c r="N2" i="4" s="1"/>
  <c r="M82" i="4" a="1"/>
  <c r="M8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s="1"/>
  <c r="M69" i="4" a="1"/>
  <c r="M69" i="4"/>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c r="L23" i="4" a="1"/>
  <c r="L23" i="4" s="1"/>
  <c r="L24" i="4" a="1"/>
  <c r="L24" i="4"/>
  <c r="L25" i="4" a="1"/>
  <c r="L25" i="4" s="1"/>
  <c r="L26" i="4" a="1"/>
  <c r="L26" i="4"/>
  <c r="L27" i="4" a="1"/>
  <c r="L27" i="4" s="1"/>
  <c r="L28" i="4" a="1"/>
  <c r="L28" i="4" s="1"/>
  <c r="L29" i="4" a="1"/>
  <c r="L29" i="4" s="1"/>
  <c r="L30" i="4" a="1"/>
  <c r="L30" i="4" s="1"/>
  <c r="L31" i="4" a="1"/>
  <c r="L31" i="4" s="1"/>
  <c r="L32" i="4" a="1"/>
  <c r="L32" i="4" s="1"/>
  <c r="L33" i="4" a="1"/>
  <c r="L33" i="4" s="1"/>
  <c r="L34" i="4" a="1"/>
  <c r="L34" i="4"/>
  <c r="L35" i="4" a="1"/>
  <c r="L35" i="4" s="1"/>
  <c r="L36" i="4" a="1"/>
  <c r="L36" i="4" s="1"/>
  <c r="L37" i="4" a="1"/>
  <c r="L37" i="4"/>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T91" i="1"/>
  <c r="Q92" i="1"/>
  <c r="Q91" i="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c r="J21" i="4" a="1"/>
  <c r="J21" i="4" s="1"/>
  <c r="J22" i="4" a="1"/>
  <c r="J22" i="4" s="1"/>
  <c r="J23" i="4" a="1"/>
  <c r="J23" i="4" s="1"/>
  <c r="J24" i="4" a="1"/>
  <c r="J24" i="4" s="1"/>
  <c r="J25" i="4" a="1"/>
  <c r="J25" i="4" s="1"/>
  <c r="J26" i="4" a="1"/>
  <c r="J26" i="4" s="1"/>
  <c r="J27" i="4" a="1"/>
  <c r="J27" i="4"/>
  <c r="J28" i="4" a="1"/>
  <c r="J28" i="4" s="1"/>
  <c r="J29" i="4" a="1"/>
  <c r="J29" i="4" s="1"/>
  <c r="J30" i="4" a="1"/>
  <c r="J30" i="4"/>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c r="J51" i="4" a="1"/>
  <c r="J51" i="4"/>
  <c r="J52" i="4" a="1"/>
  <c r="J52" i="4" s="1"/>
  <c r="J53" i="4" a="1"/>
  <c r="J53" i="4" s="1"/>
  <c r="J54" i="4" a="1"/>
  <c r="J54" i="4" s="1"/>
  <c r="J55" i="4" a="1"/>
  <c r="J55" i="4" s="1"/>
  <c r="J56" i="4" a="1"/>
  <c r="J56" i="4" s="1"/>
  <c r="J57" i="4" a="1"/>
  <c r="J57" i="4" s="1"/>
  <c r="J58" i="4" a="1"/>
  <c r="J58" i="4" s="1"/>
  <c r="J59" i="4" a="1"/>
  <c r="J59" i="4"/>
  <c r="J60" i="4" a="1"/>
  <c r="J60" i="4" s="1"/>
  <c r="J61" i="4" a="1"/>
  <c r="J61" i="4" s="1"/>
  <c r="J62" i="4" a="1"/>
  <c r="J62" i="4" s="1"/>
  <c r="J63" i="4" a="1"/>
  <c r="J63" i="4" s="1"/>
  <c r="J64" i="4" a="1"/>
  <c r="J64" i="4" s="1"/>
  <c r="J65" i="4" a="1"/>
  <c r="J65" i="4"/>
  <c r="J66" i="4" a="1"/>
  <c r="J66" i="4"/>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c r="I25" i="4" a="1"/>
  <c r="I25" i="4" s="1"/>
  <c r="I26" i="4" a="1"/>
  <c r="I26" i="4" s="1"/>
  <c r="I27" i="4" a="1"/>
  <c r="I27" i="4" s="1"/>
  <c r="I28" i="4" a="1"/>
  <c r="I28" i="4" s="1"/>
  <c r="I29" i="4" a="1"/>
  <c r="I29" i="4" s="1"/>
  <c r="I30" i="4" a="1"/>
  <c r="I30" i="4" s="1"/>
  <c r="I31" i="4" a="1"/>
  <c r="I31" i="4" s="1"/>
  <c r="I32" i="4" a="1"/>
  <c r="I32" i="4" s="1"/>
  <c r="I33" i="4" a="1"/>
  <c r="I33" i="4" s="1"/>
  <c r="I34" i="4" a="1"/>
  <c r="I34" i="4"/>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c r="I47" i="4" a="1"/>
  <c r="I47" i="4" s="1"/>
  <c r="I48" i="4" a="1"/>
  <c r="I48" i="4"/>
  <c r="I49" i="4" a="1"/>
  <c r="I49" i="4" s="1"/>
  <c r="I50" i="4" a="1"/>
  <c r="I50" i="4" s="1"/>
  <c r="I51" i="4" a="1"/>
  <c r="I51" i="4" s="1"/>
  <c r="I52" i="4" a="1"/>
  <c r="I52" i="4" s="1"/>
  <c r="I53" i="4" a="1"/>
  <c r="I53" i="4"/>
  <c r="I54" i="4" a="1"/>
  <c r="I54" i="4"/>
  <c r="I55" i="4" a="1"/>
  <c r="I55" i="4" s="1"/>
  <c r="I56" i="4" a="1"/>
  <c r="I56" i="4"/>
  <c r="I57" i="4" a="1"/>
  <c r="I57" i="4" s="1"/>
  <c r="I58" i="4" a="1"/>
  <c r="I58" i="4" s="1"/>
  <c r="I59" i="4" a="1"/>
  <c r="I59" i="4" s="1"/>
  <c r="I60" i="4" a="1"/>
  <c r="I60" i="4" s="1"/>
  <c r="I61" i="4" a="1"/>
  <c r="I61" i="4"/>
  <c r="I62" i="4" a="1"/>
  <c r="I62" i="4" s="1"/>
  <c r="I63" i="4" a="1"/>
  <c r="I63" i="4" s="1"/>
  <c r="I64" i="4" a="1"/>
  <c r="I64" i="4" s="1"/>
  <c r="I65" i="4" a="1"/>
  <c r="I65" i="4" s="1"/>
  <c r="I66" i="4" a="1"/>
  <c r="I66" i="4" s="1"/>
  <c r="I67" i="4" a="1"/>
  <c r="I67" i="4"/>
  <c r="I68" i="4" a="1"/>
  <c r="I68" i="4" s="1"/>
  <c r="I69" i="4" a="1"/>
  <c r="I69" i="4" s="1"/>
  <c r="I70" i="4" a="1"/>
  <c r="I70" i="4" s="1"/>
  <c r="I71" i="4" a="1"/>
  <c r="I71" i="4" s="1"/>
  <c r="I72" i="4" a="1"/>
  <c r="I72" i="4"/>
  <c r="I73" i="4" a="1"/>
  <c r="I73" i="4"/>
  <c r="I74" i="4" a="1"/>
  <c r="I74" i="4" s="1"/>
  <c r="I75" i="4" a="1"/>
  <c r="I75" i="4" s="1"/>
  <c r="I76" i="4" a="1"/>
  <c r="I76" i="4"/>
  <c r="I77" i="4" a="1"/>
  <c r="I77" i="4" s="1"/>
  <c r="I78" i="4" a="1"/>
  <c r="I78" i="4" s="1"/>
  <c r="I79" i="4" a="1"/>
  <c r="I79" i="4" s="1"/>
  <c r="I80" i="4" a="1"/>
  <c r="I80" i="4"/>
  <c r="I81" i="4" a="1"/>
  <c r="I81" i="4" s="1"/>
  <c r="I82" i="4" a="1"/>
  <c r="I82" i="4" s="1"/>
  <c r="I83" i="4" a="1"/>
  <c r="I83" i="4"/>
  <c r="I84" i="4" a="1"/>
  <c r="I84" i="4"/>
  <c r="I85" i="4" a="1"/>
  <c r="I85" i="4" s="1"/>
  <c r="I86" i="4" a="1"/>
  <c r="I86" i="4" s="1"/>
  <c r="I87" i="4" a="1"/>
  <c r="I87" i="4" s="1"/>
  <c r="I88" i="4" a="1"/>
  <c r="I88" i="4"/>
  <c r="I89" i="4" a="1"/>
  <c r="I89" i="4"/>
  <c r="I2" i="4" a="1"/>
  <c r="I2" i="4" s="1"/>
  <c r="G3" i="4" a="1"/>
  <c r="G3" i="4" s="1"/>
  <c r="G4" i="4" a="1"/>
  <c r="G4" i="4"/>
  <c r="G5" i="4" a="1"/>
  <c r="G5" i="4" s="1"/>
  <c r="G6" i="4" a="1"/>
  <c r="G6" i="4" s="1"/>
  <c r="G7" i="4" a="1"/>
  <c r="G7" i="4" s="1"/>
  <c r="G8" i="4" a="1"/>
  <c r="G8" i="4" s="1"/>
  <c r="G9" i="4" a="1"/>
  <c r="G9" i="4" s="1"/>
  <c r="G10" i="4" a="1"/>
  <c r="G10" i="4"/>
  <c r="G11" i="4" a="1"/>
  <c r="G11" i="4" s="1"/>
  <c r="G12" i="4" a="1"/>
  <c r="G12" i="4" s="1"/>
  <c r="G13" i="4" a="1"/>
  <c r="G13" i="4" s="1"/>
  <c r="G14" i="4" a="1"/>
  <c r="G14" i="4" s="1"/>
  <c r="G15" i="4" a="1"/>
  <c r="G15" i="4" s="1"/>
  <c r="G16" i="4" a="1"/>
  <c r="G16" i="4" s="1"/>
  <c r="G17" i="4" a="1"/>
  <c r="G17" i="4" s="1"/>
  <c r="G18" i="4" a="1"/>
  <c r="G18" i="4" s="1"/>
  <c r="G19" i="4" a="1"/>
  <c r="G19" i="4"/>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c r="G31" i="4" a="1"/>
  <c r="G31" i="4"/>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c r="G45" i="4" a="1"/>
  <c r="G45" i="4" s="1"/>
  <c r="G46" i="4" a="1"/>
  <c r="G46" i="4" s="1"/>
  <c r="G47" i="4" a="1"/>
  <c r="G47" i="4" s="1"/>
  <c r="G48" i="4" a="1"/>
  <c r="G48" i="4" s="1"/>
  <c r="G49" i="4" a="1"/>
  <c r="G49" i="4" s="1"/>
  <c r="G50" i="4" a="1"/>
  <c r="G50" i="4" s="1"/>
  <c r="G51" i="4" a="1"/>
  <c r="G51" i="4" s="1"/>
  <c r="G52" i="4" a="1"/>
  <c r="G52" i="4" s="1"/>
  <c r="G53" i="4" a="1"/>
  <c r="G53" i="4"/>
  <c r="G54" i="4" a="1"/>
  <c r="G54" i="4"/>
  <c r="G55" i="4" a="1"/>
  <c r="G55" i="4" s="1"/>
  <c r="G56" i="4" a="1"/>
  <c r="G56" i="4" s="1"/>
  <c r="G57" i="4" a="1"/>
  <c r="G57" i="4" s="1"/>
  <c r="G58" i="4" a="1"/>
  <c r="G58" i="4" s="1"/>
  <c r="G59" i="4" a="1"/>
  <c r="G59" i="4" s="1"/>
  <c r="G60" i="4" a="1"/>
  <c r="G60" i="4" s="1"/>
  <c r="G61" i="4" a="1"/>
  <c r="G61" i="4" s="1"/>
  <c r="G62" i="4" a="1"/>
  <c r="G62" i="4"/>
  <c r="G63" i="4" a="1"/>
  <c r="G63" i="4" s="1"/>
  <c r="G64" i="4" a="1"/>
  <c r="G64" i="4" s="1"/>
  <c r="G65" i="4" a="1"/>
  <c r="G65" i="4" s="1"/>
  <c r="G66" i="4" a="1"/>
  <c r="G66" i="4" s="1"/>
  <c r="G67" i="4" a="1"/>
  <c r="G67" i="4" s="1"/>
  <c r="G68" i="4" a="1"/>
  <c r="G68" i="4" s="1"/>
  <c r="G69" i="4" a="1"/>
  <c r="G69" i="4" s="1"/>
  <c r="G70" i="4" a="1"/>
  <c r="G70" i="4" s="1"/>
  <c r="G71" i="4" a="1"/>
  <c r="G71" i="4" s="1"/>
  <c r="G72" i="4" a="1"/>
  <c r="G72" i="4"/>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c r="H11" i="4" a="1"/>
  <c r="H11" i="4" s="1"/>
  <c r="H12" i="4" a="1"/>
  <c r="H12" i="4" s="1"/>
  <c r="H13" i="4" a="1"/>
  <c r="H13" i="4"/>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c r="H34" i="4" a="1"/>
  <c r="H34" i="4" s="1"/>
  <c r="H35" i="4" a="1"/>
  <c r="H35" i="4" s="1"/>
  <c r="H36" i="4" a="1"/>
  <c r="H36" i="4" s="1"/>
  <c r="H37" i="4" a="1"/>
  <c r="H37" i="4" s="1"/>
  <c r="H38" i="4" a="1"/>
  <c r="H38" i="4"/>
  <c r="H39" i="4" a="1"/>
  <c r="H39" i="4" s="1"/>
  <c r="H40" i="4" a="1"/>
  <c r="H40" i="4" s="1"/>
  <c r="H41" i="4" a="1"/>
  <c r="H41" i="4" s="1"/>
  <c r="H42" i="4" a="1"/>
  <c r="H42" i="4" s="1"/>
  <c r="H43" i="4" a="1"/>
  <c r="H43" i="4" s="1"/>
  <c r="H44" i="4" a="1"/>
  <c r="H44" i="4" s="1"/>
  <c r="H45" i="4" a="1"/>
  <c r="H45" i="4"/>
  <c r="H46" i="4" a="1"/>
  <c r="H46" i="4" s="1"/>
  <c r="H47" i="4" a="1"/>
  <c r="H47" i="4" s="1"/>
  <c r="H48" i="4" a="1"/>
  <c r="H48" i="4" s="1"/>
  <c r="H49" i="4" a="1"/>
  <c r="H49" i="4" s="1"/>
  <c r="H50" i="4" a="1"/>
  <c r="H50" i="4" s="1"/>
  <c r="H51" i="4" a="1"/>
  <c r="H51" i="4"/>
  <c r="H52" i="4" a="1"/>
  <c r="H52" i="4" s="1"/>
  <c r="H53" i="4" a="1"/>
  <c r="H53" i="4" s="1"/>
  <c r="H54" i="4" a="1"/>
  <c r="H54" i="4" s="1"/>
  <c r="H55" i="4" a="1"/>
  <c r="H55" i="4"/>
  <c r="H56" i="4" a="1"/>
  <c r="H56" i="4" s="1"/>
  <c r="H57" i="4" a="1"/>
  <c r="H57" i="4" s="1"/>
  <c r="H58" i="4" a="1"/>
  <c r="H58" i="4" s="1"/>
  <c r="H59" i="4" a="1"/>
  <c r="H59" i="4" s="1"/>
  <c r="H60" i="4" a="1"/>
  <c r="H60" i="4" s="1"/>
  <c r="H61" i="4" a="1"/>
  <c r="H61" i="4" s="1"/>
  <c r="H62" i="4" a="1"/>
  <c r="H62" i="4"/>
  <c r="H63" i="4" a="1"/>
  <c r="H63" i="4" s="1"/>
  <c r="H64" i="4" a="1"/>
  <c r="H64" i="4" s="1"/>
  <c r="H65" i="4" a="1"/>
  <c r="H65" i="4" s="1"/>
  <c r="H66" i="4" a="1"/>
  <c r="H66" i="4" s="1"/>
  <c r="H67" i="4" a="1"/>
  <c r="H67" i="4" s="1"/>
  <c r="H68" i="4" a="1"/>
  <c r="H68" i="4" s="1"/>
  <c r="H69" i="4" a="1"/>
  <c r="H69" i="4" s="1"/>
  <c r="H70" i="4" a="1"/>
  <c r="H70" i="4"/>
  <c r="H71" i="4" a="1"/>
  <c r="H71" i="4" s="1"/>
  <c r="H72" i="4" a="1"/>
  <c r="H72" i="4" s="1"/>
  <c r="H73" i="4" a="1"/>
  <c r="H73" i="4" s="1"/>
  <c r="H74" i="4" a="1"/>
  <c r="H74" i="4"/>
  <c r="H75" i="4" a="1"/>
  <c r="H75" i="4" s="1"/>
  <c r="H76" i="4" a="1"/>
  <c r="H76" i="4" s="1"/>
  <c r="H77" i="4" a="1"/>
  <c r="H77" i="4" s="1"/>
  <c r="H78" i="4" a="1"/>
  <c r="H78" i="4" s="1"/>
  <c r="H79" i="4" a="1"/>
  <c r="H79" i="4" s="1"/>
  <c r="H80" i="4" a="1"/>
  <c r="H80" i="4"/>
  <c r="H81" i="4" a="1"/>
  <c r="H81" i="4"/>
  <c r="H82" i="4" a="1"/>
  <c r="H82" i="4" s="1"/>
  <c r="H83" i="4" a="1"/>
  <c r="H83" i="4" s="1"/>
  <c r="H84" i="4" a="1"/>
  <c r="H84" i="4" s="1"/>
  <c r="H85" i="4" a="1"/>
  <c r="H85" i="4" s="1"/>
  <c r="H86" i="4" a="1"/>
  <c r="H86" i="4" s="1"/>
  <c r="H87" i="4" a="1"/>
  <c r="H87" i="4" s="1"/>
  <c r="H88" i="4" a="1"/>
  <c r="H88" i="4"/>
  <c r="H89" i="4" a="1"/>
  <c r="H89" i="4" s="1"/>
  <c r="F3" i="4" a="1"/>
  <c r="F3" i="4" s="1"/>
  <c r="F4" i="4" a="1"/>
  <c r="F4" i="4" s="1"/>
  <c r="F2" i="4" s="1"/>
  <c r="F5" i="4" a="1"/>
  <c r="F5" i="4" s="1"/>
  <c r="F6" i="4" a="1"/>
  <c r="F6" i="4" s="1"/>
  <c r="F7" i="4" a="1"/>
  <c r="F7" i="4" s="1"/>
  <c r="F8" i="4" a="1"/>
  <c r="F8" i="4" s="1"/>
  <c r="F10" i="4" a="1"/>
  <c r="F10" i="4" s="1"/>
  <c r="F11" i="4" a="1"/>
  <c r="F11" i="4" s="1"/>
  <c r="F12" i="4" a="1"/>
  <c r="F12" i="4" s="1"/>
  <c r="F13" i="4" a="1"/>
  <c r="F13" i="4" s="1"/>
  <c r="F14" i="4" a="1"/>
  <c r="F14" i="4" s="1"/>
  <c r="F15" i="4" a="1"/>
  <c r="F15" i="4"/>
  <c r="F16" i="4" a="1"/>
  <c r="F16" i="4"/>
  <c r="F17" i="4" a="1"/>
  <c r="F17" i="4" s="1"/>
  <c r="F18" i="4" a="1"/>
  <c r="F18" i="4" s="1"/>
  <c r="F19" i="4" a="1"/>
  <c r="F19" i="4" s="1"/>
  <c r="F20" i="4" a="1"/>
  <c r="F20" i="4" s="1"/>
  <c r="F21" i="4" a="1"/>
  <c r="F21" i="4" s="1"/>
  <c r="F22" i="4" a="1"/>
  <c r="F22" i="4" s="1"/>
  <c r="F23" i="4" a="1"/>
  <c r="F23" i="4"/>
  <c r="F24" i="4" a="1"/>
  <c r="F24" i="4" s="1"/>
  <c r="F25" i="4" a="1"/>
  <c r="F25" i="4" s="1"/>
  <c r="F26" i="4" a="1"/>
  <c r="F26" i="4" s="1"/>
  <c r="F27" i="4" a="1"/>
  <c r="F27" i="4" s="1"/>
  <c r="F28" i="4" a="1"/>
  <c r="F28" i="4" s="1"/>
  <c r="F29" i="4" a="1"/>
  <c r="F29" i="4" s="1"/>
  <c r="F30" i="4" a="1"/>
  <c r="F30" i="4" s="1"/>
  <c r="F31" i="4" a="1"/>
  <c r="F31" i="4" s="1"/>
  <c r="F32" i="4" a="1"/>
  <c r="F32" i="4" s="1"/>
  <c r="F33" i="4" a="1"/>
  <c r="F33" i="4"/>
  <c r="F34" i="4" a="1"/>
  <c r="F34" i="4"/>
  <c r="F35" i="4" a="1"/>
  <c r="F35" i="4" s="1"/>
  <c r="F36" i="4" a="1"/>
  <c r="F36" i="4" s="1"/>
  <c r="F37" i="4" a="1"/>
  <c r="F37" i="4" s="1"/>
  <c r="F38" i="4" a="1"/>
  <c r="F38" i="4" s="1"/>
  <c r="F39" i="4" a="1"/>
  <c r="F39" i="4" s="1"/>
  <c r="F40" i="4" a="1"/>
  <c r="F40" i="4" s="1"/>
  <c r="F41" i="4" a="1"/>
  <c r="F41" i="4" s="1"/>
  <c r="F42" i="4" a="1"/>
  <c r="F42" i="4" s="1"/>
  <c r="F43" i="4" a="1"/>
  <c r="F43" i="4" s="1"/>
  <c r="F44" i="4" a="1"/>
  <c r="F44" i="4"/>
  <c r="F45" i="4" a="1"/>
  <c r="F45" i="4" s="1"/>
  <c r="F46" i="4" a="1"/>
  <c r="F46" i="4" s="1"/>
  <c r="F47" i="4" a="1"/>
  <c r="F47" i="4" s="1"/>
  <c r="F48" i="4" a="1"/>
  <c r="F48" i="4" s="1"/>
  <c r="F49" i="4" a="1"/>
  <c r="F49" i="4" s="1"/>
  <c r="F50" i="4" a="1"/>
  <c r="F50" i="4" s="1"/>
  <c r="F51" i="4" a="1"/>
  <c r="F51" i="4" s="1"/>
  <c r="F52" i="4" a="1"/>
  <c r="F52" i="4" s="1"/>
  <c r="F53" i="4" a="1"/>
  <c r="F53" i="4" s="1"/>
  <c r="F54" i="4" a="1"/>
  <c r="F54" i="4"/>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c r="F79" i="4" a="1"/>
  <c r="F79" i="4" s="1"/>
  <c r="F80" i="4" a="1"/>
  <c r="F80" i="4" s="1"/>
  <c r="F81" i="4" a="1"/>
  <c r="F81" i="4" s="1"/>
  <c r="F82" i="4" a="1"/>
  <c r="F82" i="4"/>
  <c r="F83" i="4" a="1"/>
  <c r="F83" i="4" s="1"/>
  <c r="F84" i="4" a="1"/>
  <c r="F84" i="4" s="1"/>
  <c r="F85" i="4" a="1"/>
  <c r="F85" i="4" s="1"/>
  <c r="F86" i="4" a="1"/>
  <c r="F86" i="4" s="1"/>
  <c r="F87" i="4" a="1"/>
  <c r="F87" i="4" s="1"/>
  <c r="F88" i="4" a="1"/>
  <c r="F88" i="4" s="1"/>
  <c r="F89" i="4" a="1"/>
  <c r="F89" i="4" s="1"/>
  <c r="J63" i="1"/>
  <c r="J64" i="1"/>
  <c r="J65" i="1"/>
  <c r="J66" i="1"/>
  <c r="J67" i="1"/>
  <c r="J68" i="1"/>
  <c r="J69" i="1"/>
  <c r="J70" i="1"/>
  <c r="J71" i="1"/>
  <c r="J72" i="1"/>
  <c r="J73" i="1"/>
  <c r="J74" i="1"/>
  <c r="J75" i="1"/>
  <c r="J76" i="1"/>
  <c r="J77" i="1"/>
  <c r="J78" i="1"/>
  <c r="J79" i="1"/>
  <c r="J80" i="1"/>
  <c r="J81" i="1"/>
  <c r="J82" i="1"/>
  <c r="J83" i="1"/>
  <c r="J84" i="1"/>
  <c r="J85" i="1"/>
  <c r="J86" i="1"/>
  <c r="J87" i="1"/>
  <c r="J88" i="1"/>
  <c r="J89" i="1"/>
  <c r="J52" i="1"/>
  <c r="J47" i="1"/>
  <c r="J58" i="1"/>
  <c r="J10" i="1"/>
  <c r="E30" i="3"/>
  <c r="E26" i="3"/>
  <c r="E23" i="3"/>
  <c r="E17" i="3"/>
  <c r="E6" i="3"/>
  <c r="E2" i="3"/>
  <c r="T92" i="1"/>
  <c r="J3" i="1"/>
  <c r="J4" i="1"/>
  <c r="J5" i="1"/>
  <c r="J6" i="1"/>
  <c r="J7" i="1"/>
  <c r="J8" i="1"/>
  <c r="J9" i="1"/>
  <c r="J11" i="1"/>
  <c r="J12"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8" i="1"/>
  <c r="J49" i="1"/>
  <c r="J50" i="1"/>
  <c r="J51" i="1"/>
  <c r="J53" i="1"/>
  <c r="J54" i="1"/>
  <c r="J55" i="1"/>
  <c r="J56" i="1"/>
  <c r="J57" i="1"/>
  <c r="J59" i="1"/>
  <c r="J60" i="1"/>
  <c r="J61" i="1"/>
  <c r="J62" i="1"/>
  <c r="J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<sst xmlns="http://schemas.openxmlformats.org/spreadsheetml/2006/main" count="3265" uniqueCount="613">
  <si>
    <t>species_name</t>
  </si>
  <si>
    <t>average_group_size</t>
  </si>
  <si>
    <t>migratory_behaviour</t>
  </si>
  <si>
    <t>prey_choice</t>
  </si>
  <si>
    <t>Balaena_mysticetus</t>
  </si>
  <si>
    <t>Balaenoptera_acutorostrata</t>
  </si>
  <si>
    <t>Balaenoptera_bonaerensis</t>
  </si>
  <si>
    <t>Balaenoptera_borealis</t>
  </si>
  <si>
    <t>Balaenoptera_edeni</t>
  </si>
  <si>
    <t>Balaenoptera_musculus</t>
  </si>
  <si>
    <t>Balaenoptera_omurai</t>
  </si>
  <si>
    <t>Balaenoptera_physalus</t>
  </si>
  <si>
    <t>Berardius_arnuxii</t>
  </si>
  <si>
    <t>Berardius_bairdii</t>
  </si>
  <si>
    <t>Caperea_marginata</t>
  </si>
  <si>
    <t>Cephalorhynchus_commersonii</t>
  </si>
  <si>
    <t>Cephalorhynchus_eutropia</t>
  </si>
  <si>
    <t>Cephalorhynchus_heavisidii</t>
  </si>
  <si>
    <t>Cephalorhynchus_hectori</t>
  </si>
  <si>
    <t>Delphinapterus_leucas</t>
  </si>
  <si>
    <t>Delphinus_delphis</t>
  </si>
  <si>
    <t>Eschrichtius_robustus</t>
  </si>
  <si>
    <t>Eubalaena_australis</t>
  </si>
  <si>
    <t>Eubalaena_glacialis</t>
  </si>
  <si>
    <t>Eubalaena_japonica</t>
  </si>
  <si>
    <t>Feresa_attenuata</t>
  </si>
  <si>
    <t>Globicephala_macrorhynchus</t>
  </si>
  <si>
    <t>Globicephala_melas</t>
  </si>
  <si>
    <t>Grampus_griseus</t>
  </si>
  <si>
    <t>Hyperoodon_ampullatus</t>
  </si>
  <si>
    <t>Hyperoodon_planifrons</t>
  </si>
  <si>
    <t>Indopacetus_pacificus</t>
  </si>
  <si>
    <t>Kogia_breviceps</t>
  </si>
  <si>
    <t>Kogia_sima</t>
  </si>
  <si>
    <t>Lagenodelphis_hosei</t>
  </si>
  <si>
    <t>Lagenorhynchus_acutus</t>
  </si>
  <si>
    <t>Lagenorhynchus_albirostris</t>
  </si>
  <si>
    <t>Lagenorhynchus_australis</t>
  </si>
  <si>
    <t>Lagenorhynchus_cruciger</t>
  </si>
  <si>
    <t>Lagenorhynchus_obscurus</t>
  </si>
  <si>
    <t>Lissodelphis_borealis</t>
  </si>
  <si>
    <t>Lissodelphis_peronii</t>
  </si>
  <si>
    <t>Megaptera_novaeangliae</t>
  </si>
  <si>
    <t>Mesoplodon_bidens</t>
  </si>
  <si>
    <t>Mesoplodon_bowdoini</t>
  </si>
  <si>
    <t>Mesoplodon_carlhubbsi</t>
  </si>
  <si>
    <t>Mesoplodon_densirostris</t>
  </si>
  <si>
    <t>Mesoplodon_europaeus</t>
  </si>
  <si>
    <t>Mesoplodon_ginkgodens</t>
  </si>
  <si>
    <t>Mesoplodon_grayi</t>
  </si>
  <si>
    <t>Mesoplodon_hectori</t>
  </si>
  <si>
    <t>Mesoplodon_layardii</t>
  </si>
  <si>
    <t>Mesoplodon_mirus</t>
  </si>
  <si>
    <t>Mesoplodon_perrini</t>
  </si>
  <si>
    <t>Mesoplodon_peruvianus</t>
  </si>
  <si>
    <t>Mesoplodon_stejnegeri</t>
  </si>
  <si>
    <t>Mesoplodon_traversii</t>
  </si>
  <si>
    <t>Monodon_monoceros</t>
  </si>
  <si>
    <t>Neophocaena_asiaeorientalis</t>
  </si>
  <si>
    <t>Neophocaena_phocaenoides</t>
  </si>
  <si>
    <t>Orcaella_brevirostris</t>
  </si>
  <si>
    <t>Orcaella_heinsohni</t>
  </si>
  <si>
    <t>Orcinus_orca</t>
  </si>
  <si>
    <t>Peponocephala_electra</t>
  </si>
  <si>
    <t>Phocoena_dioptrica</t>
  </si>
  <si>
    <t>Phocoena_phocoena</t>
  </si>
  <si>
    <t>Phocoena_sinus</t>
  </si>
  <si>
    <t>Phocoena_spinipinnis</t>
  </si>
  <si>
    <t>Phocoenoides_dalli</t>
  </si>
  <si>
    <t>Physeter_macrocephalus</t>
  </si>
  <si>
    <t>Pontoporia_blainvillei</t>
  </si>
  <si>
    <t>Pseudorca_crassidens</t>
  </si>
  <si>
    <t>Sotalia_guianensis</t>
  </si>
  <si>
    <t>Sousa_chinensis</t>
  </si>
  <si>
    <t>Sousa_teuszii</t>
  </si>
  <si>
    <t>Stenella_attenuata</t>
  </si>
  <si>
    <t>Stenella_clymene</t>
  </si>
  <si>
    <t>Stenella_coeruleoalba</t>
  </si>
  <si>
    <t>Stenella_frontalis</t>
  </si>
  <si>
    <t>Stenella_longirostris</t>
  </si>
  <si>
    <t>Steno_bredanensis</t>
  </si>
  <si>
    <t>Tasmacetus_shepherdi</t>
  </si>
  <si>
    <t>Tursiops_aduncus</t>
  </si>
  <si>
    <t>Tursiops_truncatus</t>
  </si>
  <si>
    <t>Ziphius_cavirostris</t>
  </si>
  <si>
    <t>A</t>
  </si>
  <si>
    <t>D</t>
  </si>
  <si>
    <t>B</t>
  </si>
  <si>
    <t>C</t>
  </si>
  <si>
    <t>zooplankton</t>
  </si>
  <si>
    <t>cephalopods</t>
  </si>
  <si>
    <t>non_cephalopod_invertebrates</t>
  </si>
  <si>
    <t>high_vertebrates</t>
  </si>
  <si>
    <t>fish</t>
  </si>
  <si>
    <t>Species</t>
  </si>
  <si>
    <t>Species 1</t>
  </si>
  <si>
    <t>Species 2</t>
  </si>
  <si>
    <t>Species 3</t>
  </si>
  <si>
    <t>…</t>
  </si>
  <si>
    <t>Trait1</t>
  </si>
  <si>
    <t>Trait2</t>
  </si>
  <si>
    <t>Trait3</t>
  </si>
  <si>
    <t>Species 4</t>
  </si>
  <si>
    <t>Balaenoptera acutorostrata</t>
  </si>
  <si>
    <t>Balaenoptera borealis</t>
  </si>
  <si>
    <t>Balaenoptera edeni</t>
  </si>
  <si>
    <t>Balaenoptera musculus</t>
  </si>
  <si>
    <t>Balaenoptera physalus</t>
  </si>
  <si>
    <t>Berardius bairdii</t>
  </si>
  <si>
    <t>Delphinapterus leucas</t>
  </si>
  <si>
    <t>Delphinus delphis</t>
  </si>
  <si>
    <t>Eschrichtius robustus</t>
  </si>
  <si>
    <t>Eubalaena japonica</t>
  </si>
  <si>
    <t>Feresa attenuata</t>
  </si>
  <si>
    <t>Globicephala macrorhynchus</t>
  </si>
  <si>
    <t>Grampus griseus</t>
  </si>
  <si>
    <t>Indopacetus pacificus</t>
  </si>
  <si>
    <t>Kogia breviceps</t>
  </si>
  <si>
    <t>Kogia sima</t>
  </si>
  <si>
    <t>Lagenodelphis hosei</t>
  </si>
  <si>
    <t>Lagenorhynchus obliquidens</t>
  </si>
  <si>
    <t>Lissodelphis borealis</t>
  </si>
  <si>
    <t>Megaptera novaeangliae</t>
  </si>
  <si>
    <t>Mesoplodon carlhubbsi</t>
  </si>
  <si>
    <t>Mesoplodon densirostris</t>
  </si>
  <si>
    <t>Mesoplodon perrini</t>
  </si>
  <si>
    <t>Mesoplodon peruvianus</t>
  </si>
  <si>
    <t>Mesoplodon stejnegeri</t>
  </si>
  <si>
    <t>Orcinus orca</t>
  </si>
  <si>
    <t>Peponocephala electra</t>
  </si>
  <si>
    <t>Phocoena phocoena</t>
  </si>
  <si>
    <t>Phocoenoides dalli</t>
  </si>
  <si>
    <t>Physeter macrocephalus</t>
  </si>
  <si>
    <t>Pseudorca crassidens</t>
  </si>
  <si>
    <t>Stenella attenuata</t>
  </si>
  <si>
    <t>Stenella coeruleoalba</t>
  </si>
  <si>
    <t>Stenella longirostris</t>
  </si>
  <si>
    <t>Steno bredanensis</t>
  </si>
  <si>
    <t>Tursiops truncatus</t>
  </si>
  <si>
    <t>Ziphius cavirostris</t>
  </si>
  <si>
    <t>Cephalorhynchus hectori</t>
  </si>
  <si>
    <t>Balaena mysticetus</t>
  </si>
  <si>
    <t>Balaenoptera bonaerensis</t>
  </si>
  <si>
    <t>Caperea marginata</t>
  </si>
  <si>
    <t>Cephalorhynchus eutropia</t>
  </si>
  <si>
    <t>Cephalorhynchus heavisidii</t>
  </si>
  <si>
    <t>Eubalaena australis</t>
  </si>
  <si>
    <t>Globicephala melas</t>
  </si>
  <si>
    <t>Hyperoodon ampullatus</t>
  </si>
  <si>
    <t>Hyperoodon planifrons</t>
  </si>
  <si>
    <t>Lagenorhynchus acutus</t>
  </si>
  <si>
    <t>Lagenorhynchus albirostris</t>
  </si>
  <si>
    <t>Lagenorhynchus australis</t>
  </si>
  <si>
    <t>Lagenorhynchus cruciger</t>
  </si>
  <si>
    <t>Lissodelphis peronii</t>
  </si>
  <si>
    <t>Mesoplodon bidens</t>
  </si>
  <si>
    <t>Mesoplodon bowdoini</t>
  </si>
  <si>
    <t>Mesoplodon europaeus</t>
  </si>
  <si>
    <t>Mesoplodon grayi</t>
  </si>
  <si>
    <t>Mesoplodon hectori</t>
  </si>
  <si>
    <t>Mesoplodon layardii</t>
  </si>
  <si>
    <t>Monodon monoceros</t>
  </si>
  <si>
    <t>Phocoena spinipinnis</t>
  </si>
  <si>
    <t>Stenella clymene</t>
  </si>
  <si>
    <t>Stenella frontalis</t>
  </si>
  <si>
    <t>Tasmacetus shepherdi</t>
  </si>
  <si>
    <t>Tursiops aduncus</t>
  </si>
  <si>
    <t>Phocoena dioptrica</t>
  </si>
  <si>
    <t>Neophocaena asiaeorientalis</t>
  </si>
  <si>
    <t>Mesoplodon traversii</t>
  </si>
  <si>
    <t>Neophocaena phocaenoides</t>
  </si>
  <si>
    <t>Sousa sahulensis</t>
  </si>
  <si>
    <t>Orcaella brevirostris</t>
  </si>
  <si>
    <t>Pontoporia blainvillei</t>
  </si>
  <si>
    <t>Sousa teuszii</t>
  </si>
  <si>
    <t>Orcaella heinsohni</t>
  </si>
  <si>
    <t>Sousa chinensis</t>
  </si>
  <si>
    <t>Mesoplodon ginkgodens</t>
  </si>
  <si>
    <t>Cephalorhynchus commersonii</t>
  </si>
  <si>
    <t>Sotalia guianensis</t>
  </si>
  <si>
    <t>Balaenoptera omurai</t>
  </si>
  <si>
    <t>Lagenorhynchus obscurus</t>
  </si>
  <si>
    <t>Eubalaena glacialis</t>
  </si>
  <si>
    <t>Berardius minimus</t>
  </si>
  <si>
    <t>Mesoplodon hotaula</t>
  </si>
  <si>
    <t>Berardius arnuxii</t>
  </si>
  <si>
    <t>Balaenoptera ricei</t>
  </si>
  <si>
    <t>Mesoplodon mirus</t>
  </si>
  <si>
    <t>Phocoena sinus</t>
  </si>
  <si>
    <t>Mesoplodon eueu</t>
  </si>
  <si>
    <t>Sousa plumbea</t>
  </si>
  <si>
    <t>Balaenoptera_ricei</t>
  </si>
  <si>
    <t>Berardius_minimus</t>
  </si>
  <si>
    <t>Sagmatias_obliquidens</t>
  </si>
  <si>
    <t>Mesoplodon_eueu</t>
  </si>
  <si>
    <t xml:space="preserve">Reference </t>
  </si>
  <si>
    <t>Konishi, K., Minamikawa, S., Kleivane, L., &amp; Takahashi, M. (2024). Annual phenology and migration routes to breeding grounds in western-central North Pacific sei whales. Scientific Reports, 14(1), 11212.</t>
  </si>
  <si>
    <t>Browne, C. E., Erbe, C., &amp; McCauley, R. D. (2024). Distribution and Seasonality of the Omura’s Whale (Balaenoptera omurai) in Australia Based on Passive Acoustic Recordings. Animals, 14(20), 2944.</t>
  </si>
  <si>
    <t>Feij, B., Kühn, S., Meijboom, A., van Franeker, J. A., Bornemann, H., Kelly, N., &amp; Schaafsma, F. L. (2024). Distribution of Arnoux's beaked whales (Berardius arnuxii). Marine Mammal Science, e13158.</t>
  </si>
  <si>
    <t>Reference</t>
  </si>
  <si>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</si>
  <si>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Migratory</t>
  </si>
  <si>
    <t>Cooke, J.G. &amp; Zerbini, A.N. 2018. Eubalaena australis. The IUCN Red List of Threatened Species 2018: e.T8153A50354147. https://dx.doi.org/10.2305/IUCN.UK.2018-1.RLTS.T8153A50354147.en. Accessed on 05 November 2024.</t>
  </si>
  <si>
    <t>Cooke, J.G. 2020. Eubalaena glacialis (errata version published in 2020). The IUCN Red List of Threatened Species 2020: e.T41712A178589687. https://dx.doi.org/10.2305/IUCN.UK.2020-2.RLTS.T41712A178589687.en. Accessed on 05 November 2024.</t>
  </si>
  <si>
    <t>Cooke, J.G. &amp; Clapham, P.J. 2018. Eubalaena japonica. The IUCN Red List of Threatened Species 2018: e.T41711A50380694. https://dx.doi.org/10.2305/IUCN.UK.2018-1.RLTS.T41711A50380694.en. Accessed on 05 November 2024.</t>
  </si>
  <si>
    <t>Mixed</t>
  </si>
  <si>
    <t>Heinrich, S. &amp; Dellabianca, N. 2019. Lagenorhynchus australis. The IUCN Red List of Threatened Species 2019: e.T11143A50361589. https://dx.doi.org/10.2305/IUCN.UK.2019-1.RLTS.T11143A50361589.en. Accessed on 07 November 2024.</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</si>
  <si>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</si>
  <si>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</si>
  <si>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MacLeod, C. D. (2005). How big is a beaked whale? A review of body length and sexual size dimorphism in the family Ziphiidae. Journal of Cetacean Research and Management., 7(3), 301-308.</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</si>
  <si>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</si>
  <si>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</si>
  <si>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Jefferson, T. A., &amp; Wang, J. Y. (2011). Revision of the taxonomy of finless porpoises (genus Neophocaena): the existence of two species. Journal of Marine Animals and Their Ecology, 4(1), 3-16.</t>
  </si>
  <si>
    <t>max_length_m</t>
  </si>
  <si>
    <t>max_mass_kg</t>
  </si>
  <si>
    <t>Non-Migratory</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</si>
  <si>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</si>
  <si>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</si>
  <si>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Notes</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</si>
  <si>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</si>
  <si>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t>Largely based on studies of one population, suggestions that they may have a large overall range but no seasonal movement pattern within</t>
  </si>
  <si>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</si>
  <si>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t>Wang, J.Y. &amp; Reeves, R. 2017. Neophocaena asiaeorientalis. The IUCN Red List of Threatened Species 2017: e.T41754A50381766. https://dx.doi.org/10.2305/IUCN.UK.2017-3.RLTS.T41754A50381766.en. Accessed on 14 November 2024.</t>
  </si>
  <si>
    <t>Wang, J.Y. &amp; Reeves, R. 2017. Neophocaena phocaenoides. The IUCN Red List of Threatened Species 2017: e.T198920A50386795. https://dx.doi.org/10.2305/IUCN.UK.2017-3.RLTS.T198920A50386795.en.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</si>
  <si>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14 November 2024.</t>
  </si>
  <si>
    <t>Parra, G., Cagnazzi, D. &amp; Beasley, I. 2017. Orcaella heinsohni (errata version published in 2018). The IUCN Red List of Threatened Species 2017: e.T136315A123793740. https://dx.doi.org/10.2305/IUCN.UK.2017-3.RLTS.T136315A50385982.en. Accessed on 14 November 2024.</t>
  </si>
  <si>
    <t>Reeves, R., Pitman, R.L. &amp; Ford, J.K.B. 2017. Orcinus orca. The IUCN Red List of Threatened Species 2017: e.T15421A50368125. https://dx.doi.org/10.2305/IUCN.UK.2017-3.RLTS.T15421A50368125.en. Accessed on 14 November 2024.</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</si>
  <si>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</si>
  <si>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based on resident populations being known, and the absence of evidence for seasonal dispersion patterns.</t>
  </si>
  <si>
    <t>Dellabianca, N., Pitman, R.L. &amp; Braulik, G. 2018. Phocoena dioptrica. The IUCN Red List of Threatened Species 2018: e.T41715A50381544. https://dx.doi.org/10.2305/IUCN.UK.2018-2.RLTS.T41715A50381544.en. Accessed on 14 November 2024.</t>
  </si>
  <si>
    <t>inshore migration in summer predicted from stranding data</t>
  </si>
  <si>
    <t>0-50m, 50-200m; 200-1000m</t>
  </si>
  <si>
    <t>0-50m, 50-200m, 200-1000m</t>
  </si>
  <si>
    <t>0-50m, 50-200m, 200-1000m, 1000-2000m</t>
  </si>
  <si>
    <t>0-50m, 50-200m</t>
  </si>
  <si>
    <t>0-50m, 50-200m, 200-1000m; 1000m-2000m</t>
  </si>
  <si>
    <t>0-50m, 50-200m, 200-1000m, 1000-2000m, 2000-3000m</t>
  </si>
  <si>
    <t>0-50m, 50-200m; 200-1000m; 1000-2000m; 2000-3000m</t>
  </si>
  <si>
    <t>0-200m</t>
  </si>
  <si>
    <t>Small</t>
  </si>
  <si>
    <t>Solitary</t>
  </si>
  <si>
    <t>Medium_Small</t>
  </si>
  <si>
    <t>Medium</t>
  </si>
  <si>
    <t>Large</t>
  </si>
  <si>
    <t>Medium_Large</t>
  </si>
  <si>
    <t>reference</t>
  </si>
  <si>
    <t>Braulik, G.T., Natoli, A., Sutaria, D. &amp; Vermeulen, E. 2023. Sousa plumbea. The IUCN Red List of Threatened Species 2023:e.T82031633A230253271. https://dx.doi.org/10.2305/IUCN.UK.2023-1.RLTS.T82031633A230253271.en. Accessed on 26 November 2024.</t>
  </si>
  <si>
    <t>Jefferson, T.A., Smith, B.D., Braulik, G.T. &amp; Perrin, W. 2017. Sousa chinensis (errata version published in 2018). The IUCN Red List of Threatened Species 2017: e.T82031425A123794774. https://dx.doi.org/10.2305/IUCN.UK.2017-3.RLTS.T82031425A50372332.en. Accessed on 26 November 2024.</t>
  </si>
  <si>
    <t>Mesoplodon_hotaula</t>
  </si>
  <si>
    <t>Sousa_plumbea</t>
  </si>
  <si>
    <t>Sousa_sahulensis</t>
  </si>
  <si>
    <t xml:space="preserve">Albouy, C., Delattre, V., Donati, G., Frölicher, T. L., Albouy-Boyer, S., Rufino, M., Pellissier, L., Mouillot, D., &amp; Leprieur, F. (2020). Global vulnerability of marine mammals to global warming (Open Access Data). Scientific Reports, 10, 548. </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</si>
  <si>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</si>
  <si>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</si>
  <si>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</si>
  <si>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</si>
  <si>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</si>
  <si>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</si>
  <si>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Jefferson, T. A., Odell, D. K., &amp; Prunier, K. T. (1995). Notes on the biology of the Clymene dolphin (Stenella clymene) in the northern Gulf of Mexico. Marine Mammal Science, 11(4), 564-573.</t>
  </si>
  <si>
    <t>Perrin, W. F. (1998). Stenella longirostris. Mammalian Species, (599), 1-7.</t>
  </si>
  <si>
    <t>Rojas-Bracho, L., Taylor, B.L. &amp; Jaramillo-Legorreta, A. 2022. Phocoena sinus. The IUCN Red List of Threatened Species 2022: e.T17028A214541137. https://dx.doi.org/10.2305/IUCN.UK.2022-1.RLTS.T17028A214541137.en. Accessed on 26 November 2024.</t>
  </si>
  <si>
    <t>non migratory based on the statement of year round observations being the norm for this species</t>
  </si>
  <si>
    <t>Zerbini, A.N., Secchi, E., Crespo, E., Danilewicz, D. &amp; Reeves, R. 2017. Pontoporia blainvillei (errata version published in 2018). The IUCN Red List of Threatened Species 2017: e.T17978A123792204. https://dx.doi.org/10.2305/IUCN.UK.2017-3.RLTS.T17978A50371075.en. Accessed on 27 November 2024.</t>
  </si>
  <si>
    <t>Resident populations are frequently reported, but little info exists for what is observed in the offshore populations</t>
  </si>
  <si>
    <t>Secchi, E., Santos, M.C. de O. &amp; Reeves, R. 2018. Sotalia guianensis (errata version published in 2019). The IUCN Red List of Threatened Species 2018: e.T181359A144232542. https://dx.doi.org/10.2305/IUCN.UK.2018-2.RLTS.T181359A144232542.en. Accessed on 27 November 2024.</t>
  </si>
  <si>
    <t>Parra, G., Cagnazzi, D., Perrin, W. &amp; Braulik, G.T. 2017. Sousa sahulensis. The IUCN Red List of Threatened Species 2017: e.T82031667A82031671. https://dx.doi.org/10.2305/IUCN.UK.2017-3.RLTS.T82031667A82031671.en. Accessed on 27 November 2024.</t>
  </si>
  <si>
    <t>Braulik, G. 2019. Stenella coeruleoalba. The IUCN Red List of Threatened Species 2019: e.T20731A50374282. https://dx.doi.org/10.2305/IUCN.UK.2019-1.RLTS.T20731A50374282.en. Accessed on 27 November 2024.</t>
  </si>
  <si>
    <t>max_diving_depth</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</si>
  <si>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</si>
  <si>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Cooke, J.G. 2018. Balaenoptera acutorostrata. The IUCN Red List of Threatened Species 2018: e.T2474A50348265. https://dx.doi.org/10.2305/IUCN.UK.2018-2.RLTS.T2474A50348265.en. Accessed on 28 November 2024.</t>
  </si>
  <si>
    <t>Cooke, J.G. 2018. Eschrichtius robustus. The IUCN Red List of Threatened Species 2018: e.T8097A50353881. https://dx.doi.org/10.2305/IUCN.UK.2018-2.RLTS.T8097A50353881.en. Accessed on 28 November 2024.</t>
  </si>
  <si>
    <t>Cooke, J.G. 2018. Megaptera novaeangliae. The IUCN Red List of Threatened Species 2018: e.T13006A50362794. https://dx.doi.org/10.2305/IUCN.UK.2018-2.RLTS.T13006A50362794.en. Accessed on 28 November 2024.</t>
  </si>
  <si>
    <t>Both seasonal migratory and resident populations appear to have been described</t>
  </si>
  <si>
    <t>Kok, A. C., Hildebrand, M. J., MacArdle, M., Martinez, A., Garrison, L. P., Soldevilla, M. S., &amp; Hildebrand, J. A. (2023). Kinematics and energetics of foraging behavior in Rice’s whales of the Gulf of Mexico. Scientific reports, 13(1), 8996.</t>
  </si>
  <si>
    <t>Shirihai &amp; Jarrett</t>
  </si>
  <si>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</si>
  <si>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Pitman, R.L., Brownell Jr., R.L. &amp; Cholewiak, D. 2022. Mesoplodon mirus. The IUCN Red List of Threatened Species 2022: e.T13250A210428691. https://dx.doi.org/10.2305/IUCN.UK.2022-2.RLTS.T13250A210428691.en. Accessed on 28 November 2024.</t>
  </si>
  <si>
    <t>Deep diving predicted based on food choices</t>
  </si>
  <si>
    <t>Offshore populations seasonlly migrate while inshores are resident</t>
  </si>
  <si>
    <t>Heinrich, S. &amp; Dellabianca, N. 2019. Lagenorhynchus australis. The IUCN Red List of Threatened Species 2019: e.T11143A50361589. https://dx.doi.org/10.2305/IUCN.UK.2019-1.RLTS.T11143A50361589.en. Accessed on 28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</si>
  <si>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</si>
  <si>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Parra, G., Cagnazzi, D. &amp; Beasley, I. 2017. Orcaella heinsohni (errata version published in 2018). The IUCN Red List of Threatened Species 2017: e.T136315A123793740. https://dx.doi.org/10.2305/IUCN.UK.2017-3.RLTS.T136315A50385982.en. Accessed on 28 November 2024.</t>
  </si>
  <si>
    <t>Wang, J.Y. &amp; Reeves, R. 2017. Neophocaena phocaenoides. The IUCN Red List of Threatened Species 2017: e.T198920A50386795. https://dx.doi.org/10.2305/IUCN.UK.2017-3.RLTS.T198920A50386795.en. Accessed on 28 November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</si>
  <si>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</si>
  <si>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Kiszka, J. J., Caputo, M., Vollenweider, J., Heithaus, M. R., Aichinger Dias, L., &amp; Garrison, L. P. (2023). Critically endangered Rice’s whales (Balaenoptera ricei) selectively feed on high-quality prey in the Gulf of Mexico. Scientific Reports, 13(1), 6710.</t>
  </si>
  <si>
    <t>Brownell Jr., R.L. &amp; Pitman, R.L. 2022. Mesoplodon eueu. The IUCN Red List of Threatened Species 2022: e.T215824818A215824841. https://dx.doi.org/10.2305/IUCN.UK.2022-2.RLTS.T215824818A215824841.en. Accessed on 28 November 2024.</t>
  </si>
  <si>
    <t>Yes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</si>
  <si>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</si>
  <si>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</si>
  <si>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</si>
  <si>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</si>
  <si>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</si>
  <si>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</si>
  <si>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</si>
  <si>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</si>
  <si>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</si>
  <si>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</si>
  <si>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</si>
  <si>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</si>
  <si>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</si>
  <si>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</si>
  <si>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</si>
  <si>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</si>
  <si>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</si>
  <si>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</si>
  <si>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</si>
  <si>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Lipsky, J.D. (2009). Right Whale Dolphins Lissodelphis borealis and L. peronii. In: W.F. Perrin, B. Würsig, &amp; J.G.M. Thewissen (Eds.) Encylopedia of Marine Mammals (2nd ed.) (pp. 958-962). Academic Press, Elselvier.</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</si>
  <si>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</si>
  <si>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Shirihai, H. &amp; Jarrett, B. (2006). Whales, Dolphins, and Other Marine Mammals of the World. (G.M. Kirwan, Ed.). Princeton University Press. </t>
  </si>
  <si>
    <r>
      <t xml:space="preserve">Reeves, R.R., Stewart, B.S., Clapham, P.J. &amp; Powell, J.A. (2002). </t>
    </r>
    <r>
      <rPr>
        <i/>
        <sz val="11"/>
        <color theme="1"/>
        <rFont val="Aptos Narrow"/>
        <family val="2"/>
        <scheme val="minor"/>
      </rPr>
      <t xml:space="preserve">Guide to Marine Mammals of the World. </t>
    </r>
    <r>
      <rPr>
        <sz val="11"/>
        <color theme="1"/>
        <rFont val="Aptos Narrow"/>
        <family val="2"/>
        <scheme val="minor"/>
      </rPr>
      <t>Alfred A. Knopf, Inc.</t>
    </r>
  </si>
  <si>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</si>
  <si>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</si>
  <si>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</si>
  <si>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</si>
  <si>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</si>
  <si>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</si>
  <si>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Academic Press, Elselvier.</t>
    </r>
  </si>
  <si>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</si>
  <si>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</si>
  <si>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</si>
  <si>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</si>
  <si>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</si>
  <si>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t>Jefferson, T.A., Leatherwood, S. &amp; Weber, M.A. (1993).  FAO species identification guide: Marine mammals of the world. Rome, FAO.</t>
  </si>
  <si>
    <t>Kemper, C. M. (2002). Distribution of the pygmy right whale, Caperea marginata, in the Australasian region. Marine Mammal Science, 18(1), 99-111.; Jefferson, T.A., Leatherwood, S. &amp; Weber, M.A. (1993).  FAO species identification guide: Marine mammals of the world. Rome, FAO.</t>
  </si>
  <si>
    <t>Jefferson, T. A., &amp; Newcomer, M. W. (1993). Lissodelphis borealis. Mammalian Species, 425, 1-6.; Jefferson, T.A., Leatherwood, S. &amp; Weber, M.A. (1993).  FAO species identification guide: Marine mammals of the world. Rome, FAO.</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</si>
  <si>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</si>
  <si>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</si>
  <si>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</si>
  <si>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</si>
  <si>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</si>
  <si>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</si>
  <si>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</si>
  <si>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</si>
  <si>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</si>
  <si>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 xml:space="preserve">Jefferson, T.A., Leatherwood, S. &amp; Weber, M.A. (1993).  FAO species identification guide: Marine mammals of the world. Rome, FAO.; Shirihai, H. &amp; Jarrett, B. (2006). Whales, Dolphins, and Other Marine Mammals of the World. (G.M. Kirwan, Ed.). Princeton University Press.  </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</si>
  <si>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</si>
  <si>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t>Flores, P.A.C. &amp; Da Silva, V.M.F. (2009). Tucuxi and Guiana Dolphin: Sotalia fluviatilis and S. guianensis. In: W.F. Perrin, B. Würsig, &amp; J.G.M. Thewissen (Eds.). Encylopedia of Marine Mammals (2nd ed.). (pp. 1188-1192). Academic Press, Elselvier.</t>
  </si>
  <si>
    <t>max_mass_max_length_ratio</t>
  </si>
  <si>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</si>
  <si>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</si>
  <si>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</si>
  <si>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Bjørge, A. &amp; Tolley, K.A. (2009). Harbour Porpoise Phocoena phocoena. In: W.F. Perrin, B. Würsig, &amp; J.G.M. Thewissen (Eds.) Encylopedia of Marine Mammals (2nd ed.) (pp. 530-533). Academic Press, Elselvier.</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</si>
  <si>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</si>
  <si>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</si>
  <si>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 xml:space="preserve"> Cooke, J.G. 2018. Caperea marginata. The IUCN Red List of Threatened Species 2018: e.T3778A50351626. https://dx.doi.org/10.2305/IUCN.UK.2018-2.RLTS.T3778A50351626.en. Accessed on 28 November 2024.</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</si>
  <si>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</si>
  <si>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Olson, P.A. (2009). Pilot Whales Globicephala melas and G. macrorhynchus. In: W.F. Perrin, B. Würsig, &amp; J.G.M. Thewissen (Eds.). Encylopedia of Marine Mammals (2nd ed.). (pp.). Academic Press, Elselvier.</t>
  </si>
  <si>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</si>
  <si>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Kinze, C.C. (2009). White-Beaked Dolphin. Lagenorhychus albirostris. In: W.F. Perrin, B. Würsig, &amp; J.G.M. Thewissen (Eds.) Encylopedia of Marine Mammals (2nd ed.) (pp. 1255-1258). Academic Press, Elselvier.</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</si>
  <si>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</si>
  <si>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Reyes, J.C. (2009). Burmeister's Porpoise: Phocoena spinipinnis. In: W.F. Perrin, B. Würsig, &amp; J.G.M. Thewissen (Eds.) Encylopedia of Marine Mammals (2nd ed.). (pp. 163-167). Academic Press, Elselvier.</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</si>
  <si>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</si>
  <si>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</si>
  <si>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Reeves, R.R., Stewart, B.S., Clapham, P.J. &amp; Powell, J.A. (2002). Guide to Marine Mammals of the World. Alfred A. Knopf, Inc.</t>
  </si>
  <si>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</si>
  <si>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</si>
  <si>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</si>
  <si>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</si>
  <si>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BALAENIDAE</t>
  </si>
  <si>
    <t>BALAENOPTERIDAE</t>
  </si>
  <si>
    <t>ZIPHIIDAE</t>
  </si>
  <si>
    <t>NEOBALAENIDAE</t>
  </si>
  <si>
    <t>DELPHINIDAE</t>
  </si>
  <si>
    <t>MONODONTIDAE</t>
  </si>
  <si>
    <t>ESCHRICHTIIDAE</t>
  </si>
  <si>
    <t>KOGIIDAE</t>
  </si>
  <si>
    <t>PHOCOENIDAE</t>
  </si>
  <si>
    <t>PHYSETERIDAE</t>
  </si>
  <si>
    <t>PONTOPORIIDAE</t>
  </si>
  <si>
    <t>Family</t>
  </si>
  <si>
    <t>Present_in_PCEEZ_Region</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</si>
  <si>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</si>
  <si>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Wang, P. (1999). Chinese cetaceans. Ocean Enterprises Ltd. Hong Kong. 325 p. As cited in: M.L.D. Palomares &amp; D. Pauly. (Eds.). (2024). SeaLifeBase. World Wide Web electronic publication. www.sealifebase.org, version (08/2024).</t>
  </si>
  <si>
    <t>Dalebout, M. L., Mead, J. G., Baker, C. S., Baker, A. N., &amp; van Helden, A. L. (2002). A new species of beaked whale Mesoplodon perrini sp. n.(Cetacea: Ziphiidae) discovered through phylogenetic analyses of mitochondrial DNA sequences. Marine mammal science, 18(3), 577-608.</t>
  </si>
  <si>
    <t>Jefferson, T. A., &amp; Curry, B. E. (2003). Stenella clymene. Mammalian Species, 2003(726), 1-5.</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</si>
  <si>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</si>
  <si>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</si>
  <si>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</si>
  <si>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https://www.taipeitimes.com/News/world/archives/2024/12/04/2003827951</t>
  </si>
  <si>
    <t>Recorded depths as deep as 202m, but likely reflects limited study, deepest dives are likley similar in capability to the bryde's whale</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</si>
  <si>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</si>
  <si>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Shirihai, H. &amp; Jarrett, B. (2006). Whales, Dolphins, and Other Marine Mammals of the World. (G.M. Kirwan, Ed.). Princeton University Press. ; Reeves, R.R., Stewart, B.S., Clapham, P.J. &amp; Powell, J.A. (2002). Guide to Marine Mammals of the World. Alfred A. Knopf, Inc.</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</si>
  <si>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</si>
  <si>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</si>
  <si>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</si>
  <si>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</si>
  <si>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</si>
  <si>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</si>
  <si>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</si>
  <si>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</si>
  <si>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Brownell Jr., R.L. 2020. Berardius minimus. The IUCN Red List of Threatened Species 2020: e.T178756893A178756918. https://dx.doi.org/10.2305/IUCN.UK.2020-3.RLTS.T178756893A178756918.en. Accessed on 11 December 2024.</t>
  </si>
  <si>
    <t>Depth predicted from extensive diving time and IUCN suitable habitat designation of bathypelagic.</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</si>
  <si>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</si>
  <si>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</si>
  <si>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</si>
  <si>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</si>
  <si>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Blanken, S. 2011. "Cephalorhynchus heavisidii" (On-line), Animal Diversity Web. Accessed December 11, 2024 at https://animaldiversity.org/accounts/Cephalorhynchus_heavisidii/</t>
  </si>
  <si>
    <t>Fan, B. 2009. "Cephalorhynchus eutropia" (On-line), Animal Diversity Web. Accessed December 11, 2024 at https://animaldiversity.org/accounts/Cephalorhynchus_eutropia/</t>
  </si>
  <si>
    <t>Lees, L. 2011. "Cephalorhynchus hectori" (On-line), Animal Diversity Web. Accessed December 11, 2024 at https://animaldiversity.org/accounts/Cephalorhynchus_hectori/</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</si>
  <si>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</si>
  <si>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Shirihai, H. &amp; Jarrett, B. (2006). Whales, Dolphins, and Other Marine Mammals of the World. (G.M. Kirwan, Ed.). Princeton University Press.; Baumgartner, M. F., &amp; Mate, B. R. (2003). Summertime foraging ecology of North Atlantic right whales. Marine Ecology Progress Series, 264, 123-135.</t>
  </si>
  <si>
    <t>Gregr, E. J., &amp; Coyle, K. O. (2009). The biogeography of the North Pacific right whale (Eubalaena japonica). Progress in Oceanography, 80(3–4), 188–198. https://doi.org/10.1016/j.pocean.2008.12.004</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</si>
  <si>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</si>
  <si>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</si>
  <si>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 xml:space="preserve">Gissi, E., McDevitt-Irwin, J. M., Kaschner, K., Kesner-Reyes, K., Hazen, E., Santoleri, R., &amp; Micheli, F. (2023). Identifying climate refugia through analysis of functional diversity. https://doi.org/10.21203/rs.3.rs-3554317/v1
</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</si>
  <si>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</si>
  <si>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</si>
  <si>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</si>
  <si>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</si>
  <si>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Rosel, P. E., Wilcox, L. A., Yamada, T. K., &amp; Mullin, K. D. (2021). A new species of baleen whale (Balaenoptera) from the Gulf of Mexico, with a review of its geographic distribution. Marine Mammal Science, 37(2), 577-610.</t>
  </si>
  <si>
    <t>Yamada, T. K., Kitamura, S., Abe, S., Tajima, Y., Matsuda, A., Mead, J. G., &amp; Matsuishi, T. F. (2019). Description of a new species of beaked whale (Berardius) found in the North Pacific. Scientific Reports, 9(1), 12723.</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</si>
  <si>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</si>
  <si>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</si>
  <si>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 xml:space="preserve">Trait </t>
  </si>
  <si>
    <t xml:space="preserve"> Trait Description</t>
  </si>
  <si>
    <t>Maximum Length</t>
  </si>
  <si>
    <t>The ratio of the maximum mass of the species to the maximum length</t>
  </si>
  <si>
    <t>Dentition</t>
  </si>
  <si>
    <t>The average size of pod in which an individual of the species is regularly observed</t>
  </si>
  <si>
    <t>Migratory Behaviour</t>
  </si>
  <si>
    <t>Diving Depth</t>
  </si>
  <si>
    <t>Prey Choice</t>
  </si>
  <si>
    <t>Maximum reliably measured body length of a mature adult specimen</t>
  </si>
  <si>
    <t>Functional Calcareous teeth</t>
  </si>
  <si>
    <t>Non-Functional Calcareous Teeth</t>
  </si>
  <si>
    <t>Long Bristled Baleen</t>
  </si>
  <si>
    <t xml:space="preserve"> Short Bristled Baleen</t>
  </si>
  <si>
    <t>Average Pod Size</t>
  </si>
  <si>
    <t>Small-Medium</t>
  </si>
  <si>
    <t>Medium-Large</t>
  </si>
  <si>
    <t>201-500m</t>
  </si>
  <si>
    <t>501-1000m</t>
  </si>
  <si>
    <t>&gt;1000m</t>
  </si>
  <si>
    <t>Zooplankton</t>
  </si>
  <si>
    <t>Non-Cephalopod Invertebrates</t>
  </si>
  <si>
    <t>Cephalopods</t>
  </si>
  <si>
    <t>Higher Vertebrates</t>
  </si>
  <si>
    <t>Fish</t>
  </si>
  <si>
    <t>Description of Individual Categories</t>
  </si>
  <si>
    <t xml:space="preserve">Baleen bristles longer than 2m </t>
  </si>
  <si>
    <t xml:space="preserve">Baleen bristles shorter than 2m </t>
  </si>
  <si>
    <t xml:space="preserve"> Possesses calcareous teeth which are utilized in prey capture/consumption</t>
  </si>
  <si>
    <t>Average pod size less than 2</t>
  </si>
  <si>
    <t>Average pod size between 5-9.9</t>
  </si>
  <si>
    <t xml:space="preserve">Avergae pod size between 2-4.9 </t>
  </si>
  <si>
    <t>Average pod size between 10-19.9</t>
  </si>
  <si>
    <t>Average pod size between 20-50</t>
  </si>
  <si>
    <t>Average pod size greater than 50</t>
  </si>
  <si>
    <t>Remians in shallow waters</t>
  </si>
  <si>
    <t>Can dive into upper mesopelagic</t>
  </si>
  <si>
    <t>Can dive into the lower mesopelagic</t>
  </si>
  <si>
    <t>Can dive into the bathypelagic</t>
  </si>
  <si>
    <t>Species which demonstrate high rates of site specific residency or nomadic behaviours which have no discernable seasonal pattern.</t>
  </si>
  <si>
    <t>Includes copepods, euphasids, and other common zooplanktonic species</t>
  </si>
  <si>
    <t>Includes bethic and pelagic macroinvertebrates, minus cephalopods</t>
  </si>
  <si>
    <t>Includes squid, octopi, and other cephalopod molluscs</t>
  </si>
  <si>
    <t>Species which undergo a temporally regular seasonal shift between home ranges or a regular seasonal distribution pattern shift.</t>
  </si>
  <si>
    <t>Any combination of fish species making up the majority of diet</t>
  </si>
  <si>
    <t>Consumption of primarily tetrapod prey</t>
  </si>
  <si>
    <t>The prey type which makes up the greatest net proportion of the total diet of the species</t>
  </si>
  <si>
    <t>Maximum body mass of a mature adult</t>
  </si>
  <si>
    <t>Maximum Body Mass</t>
  </si>
  <si>
    <t>Mass/Length Ratio</t>
  </si>
  <si>
    <t xml:space="preserve">The type of hard feeding structure displayed by the organism </t>
  </si>
  <si>
    <t xml:space="preserve"> Reduced Calcareous teeth which are not utilized in prey capture (suction feeders)</t>
  </si>
  <si>
    <t>The presence or absence of a  significant (100's of kilometers or more) shift in the home range or spatial distribution of a species which occurs in a regular seasonal cycle.</t>
  </si>
  <si>
    <t>The maximum depth in which a mature adult has been recorded/reliably estimated while diving.</t>
  </si>
  <si>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</si>
  <si>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</si>
  <si>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</si>
  <si>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</si>
  <si>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</si>
  <si>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Kenney, R.D. (2009). Right Whales Eubalaena glacialis, E. japonica, E. australis. In: W.F. Perrin, B. Würsig, &amp; J.G.M. Thewissen (Eds.) Encylopedia of Marine Mammals (2nd ed.) (pp.962-972). Academic Press, Elselvier.</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</si>
  <si>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</si>
  <si>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t>Kato, H. &amp; Perrin, W.F. (2009). Bryde's Whale Balaenoptera edeni/brydei. In: W.F. Perrin, B. Würsig, &amp; J.G.M. Thewissen (Eds.) Encylopedia of Marine Mammals (2nd ed.) (pp. 158-163). Academic Press, Elselvier.</t>
  </si>
  <si>
    <t xml:space="preserve">Rice, D. W. (2009). Baleen. In Encyclopedia of Marine Mammals (pp. 78–80). Elsevier. https://doi.org/10.1016/B978-0-12-373553-9.00023-7
</t>
  </si>
  <si>
    <t>Jefferson, T.A., Leatherwood, S. &amp; Weber, M.A. (1993).  FAO species identification guide: Marine mammals of the world. Rome, FAO.; Rice, D. W. (2009). Baleen. In Encyclopedia of Marine Mammals (pp. 78–80). Elsevier. https://doi.org/10.1016/B978-0-12-373553-9.00023-7</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</si>
  <si>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</si>
  <si>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</si>
  <si>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Vandenberg, M. L., Cohen, K. E., Rubin, R. D., Goldbogen, J. A., Summers, A. P., Paig‐Tran, E. W. M., &amp; Kahane‐Rapport, S. R. (2023). Formation of a fringe: A look inside baleen morphology using a multimodal visual approach. Journal of Morphology, 284(4), e21574. https://doi.org/10.1002/jmor.21574.</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</si>
  <si>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</si>
  <si>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Rice, D. W. (2009). Baleen. In Encyclopedia of Marine Mammals (pp. 78–80). Elsevier. https://doi.org/10.1016/B978-0-12-373553-9.00023-7</t>
  </si>
  <si>
    <t>Hans, K. 2011. "Grampus griseus" (On-line), Animal Diversity Web. Accessed December 12, 2024 at https://animaldiversity.org/accounts/Grampus_griseus/; Jefferson, T.A., Leatherwood, S. &amp; Weber, M.A. (1993).  FAO species identification guide: Marine mammals of the world. Rome, FAO.</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</si>
  <si>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</si>
  <si>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Robertson, K.M. &amp; Arnold, P.W. (2009). Australian Snubfin Dolphin Orcaella heinsohni. In: W.F. Perrin, B. Würsig, &amp; J.G.M. Thewissen (Eds.) Encylopedia of Marine Mammals (2nd ed.) (pp. 62-64). Academic Press, Elselvier.</t>
  </si>
  <si>
    <t>Carroll, E. L.  et al. (2021). Speciation in the deep: genomics and morphology reveal a new species of beaked whale Mesoplodon eueu. Proceedings of the Royal Society. B, Biological Sciences, 288, 20211213</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</si>
  <si>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</si>
  <si>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Wang, J.Y. &amp; Chu, Y.S. (2009). Indo-Pacific Bottlenose Dolphin: Tursiops aduncus. In: W.F. Perrin, B. Würsig, &amp; J.G.M. Thewissen (Eds.). Encylopedia of Marine Mammals (2nd ed.). (pp. 602-608). Academic Press, Elselvier.</t>
  </si>
  <si>
    <t xml:space="preserve">cephalopods </t>
  </si>
  <si>
    <t xml:space="preserve"> % Sp. Unscored </t>
  </si>
  <si>
    <t>Species where a significant population level variation in seasonal migratory behaviour and residency is observed</t>
  </si>
  <si>
    <t>Nutrient storage and transport, linkage of distinct habitats, habitat usage differences, estimates constribution of species to surface nutrient pump</t>
  </si>
  <si>
    <t>Nutreint storage, trophic-dynamic regulation of population size, control of pest or dominant species, niche partitioning and functional redundency, community composition, fear based effects</t>
  </si>
  <si>
    <t>Trophic level at which a species imposses pressure, nutrient acquisition rate, proxy for feeding strategies, feeding efficiency/messiness (which will influence nutrient transfer).</t>
  </si>
  <si>
    <t xml:space="preserve"> Dentition</t>
  </si>
  <si>
    <t>Coordinated group foraging alters trophic pressure exerted by a species, potential to concentrate nutrients, ability to alter habitat, scaling of body size impacts in a specific area</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</si>
  <si>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</si>
  <si>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Confidence</t>
  </si>
  <si>
    <t>High</t>
  </si>
  <si>
    <t>Low</t>
  </si>
  <si>
    <t>Expert guess</t>
  </si>
  <si>
    <t>Expert Guess</t>
  </si>
  <si>
    <t>Body mass assumed to be similar to the Omura's Whale due to similarity in body profile and maximum length.</t>
  </si>
  <si>
    <t xml:space="preserve">Length estimate based on news article describing recently washed up whole specimen in New Zealand. </t>
  </si>
  <si>
    <t>Garrison, L. P., Soldevilla, M. S., Martinez, A., &amp; Mullin, K. D. (2024). A density surface model describing the habitat of the Critically Endangered Rice’s whale Balaenoptera ricei in the Gulf of Mexico. Endangered Species Research, 54, 41-58.</t>
  </si>
  <si>
    <t>Jones, M.L. &amp; Swartz, S.L. (2009). Gray Whale Eschrichtius robustus. In: W.F. Perrin, B. Würsig, &amp; J.G.M. Thewissen (Eds.) Encylopedia of Marine Mammals (2nd ed.) (pp. 503-511). Academic Press, Elselvier.</t>
  </si>
  <si>
    <t>Soliatary group size designation predicted based on known solitary behaviour of the other Eubalaena species.</t>
  </si>
  <si>
    <t>Pitman R.L. Personal Observations. In: Brownell Jr., R.L. &amp; Pitman, R.L. 2022. Mesoplodon eueu. The IUCN Red List of Threatened Species 2022: e.T215824818A215824841. https://dx.doi.org/10.2305/IUCN.UK.2022-2.RLTS.T215824818A215824841.en. Accessed on 28 November 2024.</t>
  </si>
  <si>
    <t>Baldwin, R. M., Collins, M., Van Waerebeek, K., &amp; Minton, G. (2004). The Indo-Pacific humpback dolphin of the Arabian region: a status review. Aquatic Mammals, 30(1), 111-124.</t>
  </si>
  <si>
    <t>Based on the maximum mass of Sousa chinensis which has the same maximum length</t>
  </si>
  <si>
    <t>Small group size designation predicted from average of Mesoplodon genus. Maximum mass predicted from maximum mass of closely related Mesoplodon mirus.</t>
  </si>
  <si>
    <t>Prey Choice likely reflects that of the other Mesoplodon whales. Small group size designation predicted from average of Mesoplodon genus. Mass estimate based on lengths of comperably long species of Mesoplodon.</t>
  </si>
  <si>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</si>
  <si>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Pitman, R.L. &amp; Brownell Jr., R.L. 2020. Indopacetus pacificus. The IUCN Red List of Threatened Species 2020: e.T40635A50380449. https://dx.doi.org/10.2305/IUCN.UK.2020-3.RLTS.T40635A50380449.en. Accessed on 19 December 2024.</t>
  </si>
  <si>
    <t>Pitman, R.L. &amp; Brownell Jr., R.L. 2020. Mesoplodon bowdoini. The IUCN Red List of Threatened Species 2020: e.T13242A50363892. https://dx.doi.org/10.2305/IUCN.UK.2020-3.RLTS.T13242A50363892.en. Accessed on 19 December 2024.</t>
  </si>
  <si>
    <t>Pitman, R.L. &amp; Brownell Jr., R.L. 2020. Mesoplodon carlhubbsi. The IUCN Red List of Threatened Species 2020: e.T13243A50364109. https://dx.doi.org/10.2305/IUCN.UK.2020-3.RLTS.T13243A50364109.en. Accessed on 19 December 2024.</t>
  </si>
  <si>
    <t>Brownell Jr., R.L. &amp; Pitman, R.L. 2022. Mesoplodon eueu. The IUCN Red List of Threatened Species 2022: e.T215824818A215824841. https://dx.doi.org/10.2305/IUCN.UK.2022-2.RLTS.T215824818A215824841.en. Accessed on 19 December 2024.</t>
  </si>
  <si>
    <t>Pitman, R.L. &amp; Brownell Jr., R.L. 2020. Mesoplodon ginkgodens. The IUCN Red List of Threatened Species 2020: e.T127827012A127827154. https://dx.doi.org/10.2305/IUCN.UK.2020-3.RLTS.T127827012A127827154.en. Accessed on 19 December 2024.</t>
  </si>
  <si>
    <t>Pitman, R.L. &amp; Brownell Jr., R.L. 2020. Mesoplodon hectori. The IUCN Red List of Threatened Species 2020: e.T13248A50366525. https://dx.doi.org/10.2305/IUCN.UK.2020-3.RLTS.T13248A50366525.en. Accessed on 19 December 2024.</t>
  </si>
  <si>
    <t>Pitman, R.L. &amp; Brownell Jr., R.L. 2020. Mesoplodon hotaula. The IUCN Red List of Threatened Species 2020: e.T127826787A182525770. https://dx.doi.org/10.2305/IUCN.UK.2020-3.RLTS.T127826787A182525770.en. Accessed on 19 December 2024.</t>
  </si>
  <si>
    <t>Pitman, R.L., Taylor, B.L., Barlow, J. &amp; Cooke, J.G. 2020. Mesoplodon perrini. The IUCN Red List of Threatened Species 2020: e.T41759A50383813. https://dx.doi.org/10.2305/IUCN.UK.2020-3.RLTS.T41759A50383813.en. Accessed on 20 December 2024.</t>
  </si>
  <si>
    <t>Pitman, R.L. &amp; Taylor, B.L. 2020. Mesoplodon peruvianus. The IUCN Red List of Threatened Species 2020: e.T13251A50367335. https://dx.doi.org/10.2305/IUCN.UK.2020-3.RLTS.T13251A50367335.en. Accessed on 20 December 2024.</t>
  </si>
  <si>
    <t>Pitman, R.L. &amp; Taylor, B.L. 2020. Mesoplodon traversii. The IUCN Red List of Threatened Species 2020: e.T41760A50383956. https://dx.doi.org/10.2305/IUCN.UK.2020-3.RLTS.T41760A50383956.en. Accessed on 20 December 2024.</t>
  </si>
  <si>
    <t>Braulik, G. 2018. Tasmacetus shepherdi. The IUCN Red List of Threatened Species 2018: e.T21500A50377701. https://dx.doi.org/10.2305/IUCN.UK.2018-2.RLTS.T21500A50377701.en. Accessed on 20 December 2024.</t>
  </si>
  <si>
    <t xml:space="preserve">Migration apperas to be inshore offshore to follow zooplankton as apposed to North South like other whales. </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</si>
  <si>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</si>
  <si>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</si>
  <si>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No observation of seasonality in pattern, and most of the other delphinids with similar ecology are non-migratory; likley nomadic</t>
  </si>
  <si>
    <t>Diving depth predicted based on known diving depths of other lagenorhynchus species</t>
  </si>
  <si>
    <t>Diving depth predicted based on known diving depths of other Lagenorhynchus species</t>
  </si>
  <si>
    <t>Layton, T. 2019. "Lagenorhynchus obliquidens" (On-line), Animal Diversity Web. Accessed December 20, 2024 at https://animaldiversity.org/accounts/Lagenorhynchus_obliquidens/</t>
  </si>
  <si>
    <t>Expert Guess; Braulik, G. 2019. Lagenorhynchus acutus. The IUCN Red List of Threatened Species 2019: e.T11141A50361160. https://dx.doi.org/10.2305/IUCN.UK.2019-3.RLTS.T11141A50361160.en. Accessed on 20 December 2024.</t>
  </si>
  <si>
    <t>Expert Guess; Kiszka, J. &amp; Braulik, G. 2018. Lagenorhynchus albirostris. The IUCN Red List of Threatened Species 2018: e.T11142A50361346. https://dx.doi.org/10.2305/IUCN.UK.2018-2.RLTS.T11142A50361346.en. Accessed on 20 December 2024.</t>
  </si>
  <si>
    <t>Expert Guess; Braulik, G. 2018. Lagenorhynchus cruciger. The IUCN Red List of Threatened Species 2018: e.T11144A50361701. https://dx.doi.org/10.2305/IUCN.UK.2018-2.RLTS.T11144A50361701.en. Accessed on 20 December 2024.</t>
  </si>
  <si>
    <t>Depth predicted from Neophocaena asiaeorientalis</t>
  </si>
  <si>
    <t>Braulik, G. &amp; Jefferson, T.A. 2018. Lissodelphis borealis. The IUCN Red List of Threatened Species 2018: e.T12125A50362415. https://dx.doi.org/10.2305/IUCN.UK.2018-2.RLTS.T12125A50362415.en. Accessed on 21 December 2024.</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</si>
  <si>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</si>
  <si>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 xml:space="preserve">Expert Guess </t>
  </si>
  <si>
    <t>West, K. L., Walker, W. A., Baird, R. W., Webster, D. L., &amp; Schorr, G. S. (2018). Stomach contents and diel diving behavior of melon‐headed whales (Peponocephala electra) in Hawaiian waters. Marine Mammal Science, 34(4), 1082–1096. https://doi.org/10.1111/mms.12507</t>
  </si>
  <si>
    <t>Expert Guess; Dellabianca, N., Pitman, R.L. &amp; Braulik, G. 2018. Phocoena dioptrica. The IUCN Red List of Threatened Species 2018: e.T41715A50381544. https://dx.doi.org/10.2305/IUCN.UK.2018-2.RLTS.T41715A50381544.en. Accessed on 21 December 2024.</t>
  </si>
  <si>
    <t>Expert Guess; Félix, F., Alfaro, J., Reyes, J., Mangel, J., Dellabianca, N., Heinrich, S. &amp; Crespo, E. 2018. Phocoena spinipinnis. The IUCN Red List of Threatened Species 2018: e.T17029A50370481. https://dx.doi.org/10.2305/IUCN.UK.2018-2.RLTS.T17029A50370481.en. Accessed on 21 December 2024.</t>
  </si>
  <si>
    <t>Expert Guess; Kiszka, J. &amp; Braulik, G. 2018. Stenella attenuata. The IUCN Red List of Threatened Species 2018: e.T20729A50373009. https://dx.doi.org/10.2305/IUCN.UK.2018-2.RLTS.T20729A50373009.en. Accessed on 21 December 2024.</t>
  </si>
  <si>
    <t>Expert Guess; Jefferson, T.A. &amp; Braulik, G. 2018. Stenella clymene. The IUCN Red List of Threatened Species 2018: e.T20730A50373865. https://dx.doi.org/10.2305/IUCN.UK.2018-2.RLTS.T20730A50373865.en. Accessed on 21 December 2024.</t>
  </si>
  <si>
    <t>It is a deep water column species whose prey are likely non uniform in temporal and spatial scales, thus it is likely nomadic or resident.</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</si>
  <si>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</si>
  <si>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confidence_max_length</t>
  </si>
  <si>
    <t>confidence_max_mass</t>
  </si>
  <si>
    <t>confidence_mass_length_ratio</t>
  </si>
  <si>
    <t>dentition</t>
  </si>
  <si>
    <t>confidence_dentition</t>
  </si>
  <si>
    <t>confidence_migratory_behaviour</t>
  </si>
  <si>
    <t>confidence_max_diving_depth</t>
  </si>
  <si>
    <t>confidence_prey_choice</t>
  </si>
  <si>
    <t>group_size</t>
  </si>
  <si>
    <t>confidence_group_size</t>
  </si>
  <si>
    <t>F</t>
  </si>
  <si>
    <t>E</t>
  </si>
  <si>
    <t>PCEEZ</t>
  </si>
  <si>
    <t>Non_PCEEZ</t>
  </si>
  <si>
    <t>Categories</t>
  </si>
  <si>
    <t>Label in R data sheet</t>
  </si>
  <si>
    <t>10-99.9kg</t>
  </si>
  <si>
    <t>1000-9999.9kg</t>
  </si>
  <si>
    <t>100-999.9kg</t>
  </si>
  <si>
    <t>&gt;1000kg</t>
  </si>
  <si>
    <t>Maximum body mass between 10 and 99.9kg</t>
  </si>
  <si>
    <t>Maximum body mass between 100 and 999.9kg</t>
  </si>
  <si>
    <t>Maximum body mass between 1000 and 9999.9kg</t>
  </si>
  <si>
    <t>Maximum body mass between 10000kg</t>
  </si>
  <si>
    <t>1000kg/m</t>
  </si>
  <si>
    <t>100-999.9kg/m</t>
  </si>
  <si>
    <t>10-99.9kg/m</t>
  </si>
  <si>
    <t>Maximum body mass between 10 and 99.9kg/m</t>
  </si>
  <si>
    <t>Maximum body mass between 100 and 999.9kg/m</t>
  </si>
  <si>
    <t>Maximum body mass between 1000 and 9999.9kg/m</t>
  </si>
  <si>
    <r>
      <t xml:space="preserve">Importance of Trait (adapted from Tavares </t>
    </r>
    <r>
      <rPr>
        <i/>
        <sz val="14"/>
        <color theme="1"/>
        <rFont val="Aptos Narrow"/>
        <family val="2"/>
        <scheme val="minor"/>
      </rPr>
      <t xml:space="preserve">et al. </t>
    </r>
    <r>
      <rPr>
        <sz val="14"/>
        <color theme="1"/>
        <rFont val="Aptos Narrow"/>
        <family val="2"/>
        <scheme val="minor"/>
      </rPr>
      <t xml:space="preserve">2019 and Gissi </t>
    </r>
    <r>
      <rPr>
        <i/>
        <sz val="14"/>
        <color theme="1"/>
        <rFont val="Aptos Narrow"/>
        <family val="2"/>
        <scheme val="minor"/>
      </rPr>
      <t xml:space="preserve">et al </t>
    </r>
    <r>
      <rPr>
        <sz val="14"/>
        <color theme="1"/>
        <rFont val="Aptos Narrow"/>
        <family val="2"/>
        <scheme val="minor"/>
      </rPr>
      <t>2023 [preprint])</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</si>
  <si>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length of body features, proxy for the lifespan of cetacean species and lifetime scaling of ecosystem function (Buddhachat </t>
    </r>
    <r>
      <rPr>
        <i/>
        <sz val="14"/>
        <color theme="1"/>
        <rFont val="Aptos Narrow"/>
        <family val="2"/>
        <scheme val="minor"/>
      </rPr>
      <t>et al.</t>
    </r>
    <r>
      <rPr>
        <sz val="14"/>
        <color theme="1"/>
        <rFont val="Aptos Narrow"/>
        <family val="2"/>
        <scheme val="minor"/>
      </rPr>
      <t>, 2021)</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</si>
  <si>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metabolic processes, ability to alter habitat (Gissi </t>
    </r>
    <r>
      <rPr>
        <i/>
        <sz val="14"/>
        <color theme="1"/>
        <rFont val="Aptos Narrow"/>
        <family val="2"/>
        <scheme val="minor"/>
      </rPr>
      <t xml:space="preserve"> et al 2023</t>
    </r>
    <r>
      <rPr>
        <sz val="14"/>
        <color theme="1"/>
        <rFont val="Aptos Narrow"/>
        <family val="2"/>
        <scheme val="minor"/>
      </rPr>
      <t>), proxy for the lifespan of cetacean species and lifetime scaling of ecosystem function (Buddhachat et al., 2021)</t>
    </r>
  </si>
  <si>
    <r>
      <t xml:space="preserve">Nutrient storage and transport (Tavares </t>
    </r>
    <r>
      <rPr>
        <i/>
        <sz val="14"/>
        <color theme="1"/>
        <rFont val="Aptos Narrow"/>
        <family val="2"/>
        <scheme val="minor"/>
      </rPr>
      <t xml:space="preserve">et al </t>
    </r>
    <r>
      <rPr>
        <sz val="14"/>
        <color theme="1"/>
        <rFont val="Aptos Narrow"/>
        <family val="2"/>
        <scheme val="minor"/>
      </rPr>
      <t>2019), thermal insulation ()</t>
    </r>
  </si>
  <si>
    <r>
      <t xml:space="preserve">Ability to exploit fluctuating productivity levels. Externally sourced nutrient transport (Tavares </t>
    </r>
    <r>
      <rPr>
        <i/>
        <sz val="14"/>
        <color theme="1"/>
        <rFont val="Aptos Narrow"/>
        <family val="2"/>
        <scheme val="minor"/>
      </rPr>
      <t>et al. 2019)</t>
    </r>
    <r>
      <rPr>
        <sz val="14"/>
        <color theme="1"/>
        <rFont val="Aptos Narrow"/>
        <family val="2"/>
        <scheme val="minor"/>
      </rPr>
      <t xml:space="preserve">, linkage of distant habitats, temporal and spatial shifting of feeding pressure, and range of impact (Gissi </t>
    </r>
    <r>
      <rPr>
        <i/>
        <sz val="14"/>
        <color theme="1"/>
        <rFont val="Aptos Narrow"/>
        <family val="2"/>
        <scheme val="minor"/>
      </rPr>
      <t>et al. 2023</t>
    </r>
    <r>
      <rPr>
        <sz val="14"/>
        <color theme="1"/>
        <rFont val="Aptos Narrow"/>
        <family val="2"/>
        <scheme val="minor"/>
      </rPr>
      <t>)</t>
    </r>
  </si>
  <si>
    <t>COSEWIC. 2019. COSEWIC assessment and status report on the Sowerby’s Beaked Whale Mesoplodon bidens in Canada. Committee on the Status of Endangered Wildlife in Canada. Ottawa. xi + 41 pp. (Species at Risk Public Registry). Expert Guess</t>
  </si>
  <si>
    <r>
      <t>Suggested in:  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</si>
  <si>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r>
      <t>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</si>
  <si>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 xml:space="preserve">Reyes, J. C., &amp; Waerebeek, K. V. (2018). The Lesser Beaked Whale Mesoplodon peruvianus Reyes, Mead &amp; Van Waerebeek 1991 Revisited, with Biological Observations on New Specimens from Peru. Journal of Marine Biology &amp; Oceanography, 07(04). https://doi.org/10.4172/2324-8661.1000197
</t>
  </si>
  <si>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Bjørge, A. &amp; Tolley, K.A. (2009). Harbour Porpoise Phocoena phocoena. In: W.F. Perrin, B. Würsig, &amp; J.G.M. Thewissen (Eds.) Encylopedia of Marine Mammals (2nd ed.) (pp. 530-533). Academic Press, Elselvier.</t>
  </si>
  <si>
    <t xml:space="preserve">Palmer, C., Martien, K. K., Raudino, H., Robertson, K. M., Withers, A., Withers, E., Risk, R., Cooper, D., D’Cruz, E., Jungine, E., Barrow, D., Cuff, N., Lane, A., Keynes, D., Waples, K., Malpartida, A., &amp; Banks, S. (2023). Evidence of resident coastal population(s) of false killer whales (Pseudorca crassidens) in northern Australian waters. Frontiers in Marine Science, 9, 1067660. https://doi.org/10.3389/fmars.2022.1067660; Baird, R.W. 2018. Pseudorca crassidens (errata version published in 2019). The IUCN Red List of Threatened Species 2018: e.T18596A145357488. https://dx.doi.org/10.2305/IUCN.UK.2018-2.RLTS.T18596A145357488.en. Accessed on 27 November 2024.;Shirihai, H. &amp; Jarrett, B. (2006). Whales, Dolphins, and Other Marine Mammals of the World. (G.M. Kirwan, Ed.). Princeton University Press. </t>
  </si>
  <si>
    <r>
      <t>Jefferson, T. A., &amp; Karczmarski, L. (2001). Sousa chinensis. Mammalian species, no.655, 1-9. As cited in: Jefferson, T. A., &amp; Rosenbaum, H. C. (2014). Taxonomic revision of the humpback dolphins (Sousa spp.), and description of a new species from Australia. Marine Mammal Science, 30(4), 1494-1541. (</t>
    </r>
    <r>
      <rPr>
        <u/>
        <sz val="11"/>
        <color theme="1"/>
        <rFont val="Aptos Narrow"/>
        <family val="2"/>
        <scheme val="minor"/>
      </rPr>
      <t>The species had not yet been differenciated from Sousa chinensis at the time of the origninal publication</t>
    </r>
    <r>
      <rPr>
        <sz val="11"/>
        <color theme="1"/>
        <rFont val="Aptos Narrow"/>
        <family val="2"/>
        <scheme val="minor"/>
      </rPr>
      <t>).</t>
    </r>
  </si>
  <si>
    <t>&lt;5m</t>
  </si>
  <si>
    <t>5-9.99m</t>
  </si>
  <si>
    <t>10-14.99m</t>
  </si>
  <si>
    <t>Maximum body length of species is less than 5m</t>
  </si>
  <si>
    <t>Maximum body length of the species is between 5 and 9.99m</t>
  </si>
  <si>
    <t>Maximum body length of the is between 10 and 14.99m</t>
  </si>
  <si>
    <t>Maximum body length of the is greater than or equal 15m</t>
  </si>
  <si>
    <t>15m or greater</t>
  </si>
  <si>
    <t>LB</t>
  </si>
  <si>
    <t>SB</t>
  </si>
  <si>
    <t>NFCT</t>
  </si>
  <si>
    <t>FCT</t>
  </si>
  <si>
    <t>upper_mesopelagic</t>
  </si>
  <si>
    <t>epipelagic</t>
  </si>
  <si>
    <t>bathypelagic</t>
  </si>
  <si>
    <t>lower_mesopleagic</t>
  </si>
  <si>
    <t>Suspect non-migratory but not explicitly stated; rest of genus in non-migratory, and falkland island population is almost guarenteed to be classified non-migratory based on range alone.</t>
  </si>
  <si>
    <t>Max diving depth predicted based on Eubalaena australis diving behaviour.</t>
  </si>
  <si>
    <r>
      <t>evidence exists for nomadic and resident populations, couldn't find any specific mention of a seasonally recurring distribution or movement pattern apart from an inshore/offshore pattern briefly mentioned by Olsen</t>
    </r>
    <r>
      <rPr>
        <i/>
        <sz val="11"/>
        <color theme="1"/>
        <rFont val="Aptos Narrow"/>
        <family val="2"/>
        <scheme val="minor"/>
      </rPr>
      <t xml:space="preserve"> (2009)</t>
    </r>
    <r>
      <rPr>
        <sz val="11"/>
        <color theme="1"/>
        <rFont val="Aptos Narrow"/>
        <family val="2"/>
        <scheme val="minor"/>
      </rPr>
      <t>. Residents likely represent a small fraction of the population but are over-represented in literature.</t>
    </r>
  </si>
  <si>
    <t>Mixed migratory behaviour based on inconsistent interpretations in literature and closely related Northern Bottlenose Dolphin; diving depth is predicted from known patterns in northern bottlenose dolphin</t>
  </si>
  <si>
    <t>Mixed based on assessment for closely related and ecologically similar bottlenose whales.</t>
  </si>
  <si>
    <t>Epipelagic based on neritic only distribution</t>
  </si>
  <si>
    <t>Diving depth predicted based on known diving depths of other lagenorhynchus species; Predicted to be Non-Migratory as majority of genus is Non-Migartory.</t>
  </si>
  <si>
    <t>Epipelagic designation based on the listed IUCN redlist habitat preference</t>
  </si>
  <si>
    <t>Known to migrate north during summers along coast of chile; upper mesopelagic based on the listed IUCN redlist habiatat preference.</t>
  </si>
  <si>
    <t>Non-Migratory designation based on speculation in the cited source that many beaked whales are non migratory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</si>
</sst>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sz val="14"/>
      <color theme="1"/>
      <name val="Aptos Narrow"/>
      <family val="2"/>
      <scheme val="minor"/>
    </font>
    <font>
      <i/>
      <sz val="14"/>
      <color theme="1"/>
      <name val="Aptos Narrow"/>
      <family val="2"/>
      <scheme val="minor"/>
    </font>
    <font>
      <sz val="14"/>
      <name val="Aptos Narrow"/>
      <family val="2"/>
      <scheme val="minor"/>
    </font>
    <font>
      <u/>
      <sz val="11"/>
      <color theme="1"/>
      <name val="Aptos Narrow"/>
      <family val="2"/>
      <scheme val="minor"/>
    </font>
    <font>
      <sz val="7"/>
      <color rgb="FF000000"/>
      <name val="Segoe UI"/>
      <family val="2"/>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rgb="FFD6DADC"/>
      </right>
      <top/>
      <bottom style="medium">
        <color rgb="FFD6DADC"/>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0" fillId="0" borderId="1" xfId="0" applyBorder="1"/>
    <xf numFmtId="0" fontId="0" fillId="0" borderId="0" xfId="0" applyAlignment="1">
      <alignment horizontal="right"/>
    </xf>
    <xf numFmtId="0" fontId="0" fillId="2" borderId="0" xfId="0" applyFill="1"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3" borderId="0" xfId="0" applyFill="1"/>
    <xf numFmtId="0" fontId="8" fillId="0" borderId="0" xfId="0" applyFont="1"/>
    <xf numFmtId="0" fontId="3" fillId="3" borderId="0" xfId="0" applyFont="1" applyFill="1"/>
    <xf numFmtId="0" fontId="7" fillId="3" borderId="0" xfId="1" applyFill="1"/>
    <xf numFmtId="1" fontId="0" fillId="0" borderId="0" xfId="0" applyNumberFormat="1"/>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xf>
    <xf numFmtId="0" fontId="14" fillId="0" borderId="1" xfId="0" applyFont="1" applyBorder="1" applyAlignment="1">
      <alignment horizontal="center" vertical="center" wrapText="1"/>
    </xf>
    <xf numFmtId="0" fontId="5" fillId="0" borderId="0" xfId="0" applyFont="1"/>
    <xf numFmtId="0" fontId="16" fillId="4" borderId="5" xfId="0" applyFont="1" applyFill="1" applyBorder="1" applyAlignment="1">
      <alignment vertical="center"/>
    </xf>
    <xf numFmtId="0" fontId="16" fillId="4" borderId="5" xfId="0" applyFont="1" applyFill="1" applyBorder="1" applyAlignment="1">
      <alignment horizontal="right" vertical="center"/>
    </xf>
    <xf numFmtId="0" fontId="12" fillId="0" borderId="1" xfId="0" applyFont="1" applyBorder="1" applyAlignment="1">
      <alignment horizontal="center" vertical="center" wrapText="1"/>
    </xf>
    <xf numFmtId="164" fontId="12" fillId="0" borderId="1"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3" xfId="0" applyFont="1" applyBorder="1" applyAlignment="1">
      <alignment horizontal="center" vertical="center"/>
    </xf>
    <xf numFmtId="164" fontId="12" fillId="0" borderId="2" xfId="0" applyNumberFormat="1" applyFont="1" applyBorder="1" applyAlignment="1">
      <alignment horizontal="center" vertical="center"/>
    </xf>
    <xf numFmtId="164" fontId="12" fillId="0" borderId="4" xfId="0" applyNumberFormat="1" applyFont="1" applyBorder="1" applyAlignment="1">
      <alignment horizontal="center" vertical="center"/>
    </xf>
    <xf numFmtId="164" fontId="12" fillId="0" borderId="3"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dimension ref="A1:AA97"/>
  <sheetViews>
    <sheetView workbookViewId="0">
      <pane xSplit="2" topLeftCell="C1" activePane="topRight" state="frozen"/>
      <selection pane="topRight" activeCell="D104" sqref="D104"/>
    </sheetView>
  </sheetViews>
  <sheetFormatPr defaultRowHeight="14.4" x14ac:dyDescent="0.3"/>
  <cols>
    <col min="1" max="1" width="16.88671875" bestFit="1" customWidth="1"/>
    <col min="2" max="2" width="26.77734375" bestFit="1" customWidth="1"/>
    <col min="3" max="3" width="22.88671875" bestFit="1" customWidth="1"/>
    <col min="4" max="4" width="12.33203125" bestFit="1" customWidth="1"/>
    <col min="5" max="6" width="10" customWidth="1"/>
    <col min="7" max="7" width="12" bestFit="1" customWidth="1"/>
    <col min="8" max="9" width="12" customWidth="1"/>
    <col min="10" max="10" width="24" bestFit="1" customWidth="1"/>
    <col min="11" max="11" width="12" customWidth="1"/>
    <col min="12" max="12" width="8.21875" bestFit="1" customWidth="1"/>
    <col min="13" max="14" width="15.109375" customWidth="1"/>
    <col min="15" max="15" width="17.44140625" bestFit="1" customWidth="1"/>
    <col min="16" max="16" width="15.6640625" customWidth="1"/>
    <col min="17" max="17" width="10.21875" bestFit="1" customWidth="1"/>
    <col min="18" max="18" width="16.77734375" bestFit="1" customWidth="1"/>
    <col min="20" max="20" width="10.21875" bestFit="1" customWidth="1"/>
    <col min="21" max="21" width="23.21875" bestFit="1" customWidth="1"/>
    <col min="22" max="23" width="16.6640625" customWidth="1"/>
    <col min="24" max="24" width="26" bestFit="1" customWidth="1"/>
    <col min="25" max="25" width="15.33203125" customWidth="1"/>
    <col min="26" max="26" width="10.21875" bestFit="1" customWidth="1"/>
  </cols>
  <sheetData>
    <row r="1" spans="1:27" x14ac:dyDescent="0.3">
      <c r="A1" t="s">
        <v>369</v>
      </c>
      <c r="B1" t="s">
        <v>0</v>
      </c>
      <c r="C1" t="s">
        <v>370</v>
      </c>
      <c r="D1" t="s">
        <v>213</v>
      </c>
      <c r="E1" t="s">
        <v>199</v>
      </c>
      <c r="F1" t="s">
        <v>497</v>
      </c>
      <c r="G1" t="s">
        <v>214</v>
      </c>
      <c r="H1" t="s">
        <v>199</v>
      </c>
      <c r="I1" t="s">
        <v>497</v>
      </c>
      <c r="J1" t="s">
        <v>337</v>
      </c>
      <c r="K1" t="s">
        <v>497</v>
      </c>
      <c r="L1" t="s">
        <v>417</v>
      </c>
      <c r="M1" t="s">
        <v>199</v>
      </c>
      <c r="N1" t="s">
        <v>497</v>
      </c>
      <c r="O1" t="s">
        <v>2</v>
      </c>
      <c r="P1" t="s">
        <v>195</v>
      </c>
      <c r="Q1" t="s">
        <v>497</v>
      </c>
      <c r="R1" t="s">
        <v>267</v>
      </c>
      <c r="S1" t="s">
        <v>245</v>
      </c>
      <c r="T1" t="s">
        <v>497</v>
      </c>
      <c r="U1" t="s">
        <v>1</v>
      </c>
      <c r="V1" t="s">
        <v>199</v>
      </c>
      <c r="W1" t="s">
        <v>497</v>
      </c>
      <c r="X1" t="s">
        <v>3</v>
      </c>
      <c r="Y1" t="s">
        <v>199</v>
      </c>
      <c r="Z1" t="s">
        <v>497</v>
      </c>
      <c r="AA1" t="s">
        <v>218</v>
      </c>
    </row>
    <row r="2" spans="1:27" x14ac:dyDescent="0.3">
      <c r="A2" t="s">
        <v>358</v>
      </c>
      <c r="B2" t="s">
        <v>4</v>
      </c>
      <c r="C2" t="s">
        <v>287</v>
      </c>
      <c r="D2" s="9">
        <v>20</v>
      </c>
      <c r="E2" t="s">
        <v>288</v>
      </c>
      <c r="F2" t="s">
        <v>498</v>
      </c>
      <c r="G2">
        <v>90000</v>
      </c>
      <c r="H2" t="s">
        <v>251</v>
      </c>
      <c r="I2" t="s">
        <v>498</v>
      </c>
      <c r="J2" s="14">
        <f>G2/D2</f>
        <v>4500</v>
      </c>
      <c r="K2" t="s">
        <v>498</v>
      </c>
      <c r="L2" t="s">
        <v>595</v>
      </c>
      <c r="M2" t="s">
        <v>476</v>
      </c>
      <c r="N2" t="s">
        <v>498</v>
      </c>
      <c r="O2" t="s">
        <v>201</v>
      </c>
      <c r="P2" t="s">
        <v>403</v>
      </c>
      <c r="Q2" t="s">
        <v>498</v>
      </c>
      <c r="R2" t="s">
        <v>599</v>
      </c>
      <c r="S2" t="s">
        <v>402</v>
      </c>
      <c r="T2" t="s">
        <v>498</v>
      </c>
      <c r="U2" t="s">
        <v>239</v>
      </c>
      <c r="V2" t="s">
        <v>251</v>
      </c>
      <c r="W2" t="s">
        <v>498</v>
      </c>
      <c r="X2" t="s">
        <v>89</v>
      </c>
      <c r="Y2" t="s">
        <v>251</v>
      </c>
      <c r="Z2" t="s">
        <v>498</v>
      </c>
    </row>
    <row r="3" spans="1:27" x14ac:dyDescent="0.3">
      <c r="A3" t="s">
        <v>359</v>
      </c>
      <c r="B3" t="s">
        <v>5</v>
      </c>
      <c r="C3" t="s">
        <v>286</v>
      </c>
      <c r="D3" s="9">
        <v>9.8000000000000007</v>
      </c>
      <c r="E3" t="s">
        <v>308</v>
      </c>
      <c r="F3" t="s">
        <v>498</v>
      </c>
      <c r="G3">
        <v>9200</v>
      </c>
      <c r="H3" t="s">
        <v>251</v>
      </c>
      <c r="I3" t="s">
        <v>498</v>
      </c>
      <c r="J3" s="14">
        <f t="shared" ref="J3:J66" si="0">G3/D3</f>
        <v>938.77551020408157</v>
      </c>
      <c r="K3" t="s">
        <v>498</v>
      </c>
      <c r="L3" t="s">
        <v>596</v>
      </c>
      <c r="M3" t="s">
        <v>477</v>
      </c>
      <c r="N3" t="s">
        <v>498</v>
      </c>
      <c r="O3" t="s">
        <v>201</v>
      </c>
      <c r="P3" t="s">
        <v>217</v>
      </c>
      <c r="Q3" t="s">
        <v>498</v>
      </c>
      <c r="R3" t="s">
        <v>600</v>
      </c>
      <c r="S3" t="s">
        <v>269</v>
      </c>
      <c r="T3" t="s">
        <v>498</v>
      </c>
      <c r="U3" t="s">
        <v>239</v>
      </c>
      <c r="V3" t="s">
        <v>251</v>
      </c>
      <c r="W3" t="s">
        <v>498</v>
      </c>
      <c r="X3" t="s">
        <v>89</v>
      </c>
      <c r="Y3" t="s">
        <v>251</v>
      </c>
      <c r="Z3" t="s">
        <v>498</v>
      </c>
    </row>
    <row r="4" spans="1:27" x14ac:dyDescent="0.3">
      <c r="A4" t="s">
        <v>359</v>
      </c>
      <c r="B4" t="s">
        <v>6</v>
      </c>
      <c r="C4" t="s">
        <v>287</v>
      </c>
      <c r="D4" s="9">
        <v>10.7</v>
      </c>
      <c r="E4" t="s">
        <v>308</v>
      </c>
      <c r="F4" t="s">
        <v>498</v>
      </c>
      <c r="G4">
        <v>9100</v>
      </c>
      <c r="H4" t="s">
        <v>251</v>
      </c>
      <c r="I4" t="s">
        <v>498</v>
      </c>
      <c r="J4" s="14">
        <f t="shared" si="0"/>
        <v>850.46728971962625</v>
      </c>
      <c r="K4" t="s">
        <v>498</v>
      </c>
      <c r="L4" t="s">
        <v>596</v>
      </c>
      <c r="M4" t="s">
        <v>475</v>
      </c>
      <c r="N4" t="s">
        <v>498</v>
      </c>
      <c r="O4" t="s">
        <v>201</v>
      </c>
      <c r="P4" t="s">
        <v>216</v>
      </c>
      <c r="Q4" t="s">
        <v>498</v>
      </c>
      <c r="R4" t="s">
        <v>600</v>
      </c>
      <c r="S4" s="5" t="s">
        <v>268</v>
      </c>
      <c r="T4" t="s">
        <v>498</v>
      </c>
      <c r="U4" t="s">
        <v>239</v>
      </c>
      <c r="V4" t="s">
        <v>251</v>
      </c>
      <c r="W4" t="s">
        <v>498</v>
      </c>
      <c r="X4" t="s">
        <v>89</v>
      </c>
      <c r="Y4" t="s">
        <v>251</v>
      </c>
      <c r="Z4" t="s">
        <v>498</v>
      </c>
    </row>
    <row r="5" spans="1:27" x14ac:dyDescent="0.3">
      <c r="A5" t="s">
        <v>359</v>
      </c>
      <c r="B5" t="s">
        <v>7</v>
      </c>
      <c r="C5" t="s">
        <v>286</v>
      </c>
      <c r="D5" s="9">
        <v>20</v>
      </c>
      <c r="E5" t="s">
        <v>289</v>
      </c>
      <c r="F5" t="s">
        <v>498</v>
      </c>
      <c r="G5">
        <v>45000</v>
      </c>
      <c r="H5" t="s">
        <v>251</v>
      </c>
      <c r="I5" t="s">
        <v>498</v>
      </c>
      <c r="J5" s="14">
        <f t="shared" si="0"/>
        <v>2250</v>
      </c>
      <c r="K5" t="s">
        <v>498</v>
      </c>
      <c r="L5" t="s">
        <v>596</v>
      </c>
      <c r="M5" t="s">
        <v>289</v>
      </c>
      <c r="N5" t="s">
        <v>498</v>
      </c>
      <c r="O5" t="s">
        <v>201</v>
      </c>
      <c r="P5" t="s">
        <v>196</v>
      </c>
      <c r="Q5" t="s">
        <v>498</v>
      </c>
      <c r="R5" t="s">
        <v>600</v>
      </c>
      <c r="S5" t="s">
        <v>388</v>
      </c>
      <c r="T5" t="s">
        <v>498</v>
      </c>
      <c r="U5" t="s">
        <v>239</v>
      </c>
      <c r="V5" t="s">
        <v>251</v>
      </c>
      <c r="W5" t="s">
        <v>498</v>
      </c>
      <c r="X5" t="s">
        <v>89</v>
      </c>
      <c r="Y5" t="s">
        <v>251</v>
      </c>
      <c r="Z5" t="s">
        <v>498</v>
      </c>
    </row>
    <row r="6" spans="1:27" x14ac:dyDescent="0.3">
      <c r="A6" t="s">
        <v>359</v>
      </c>
      <c r="B6" t="s">
        <v>8</v>
      </c>
      <c r="C6" t="s">
        <v>287</v>
      </c>
      <c r="D6" s="9">
        <v>15.5</v>
      </c>
      <c r="E6" t="s">
        <v>290</v>
      </c>
      <c r="F6" t="s">
        <v>498</v>
      </c>
      <c r="G6">
        <v>38250</v>
      </c>
      <c r="H6" t="s">
        <v>251</v>
      </c>
      <c r="I6" t="s">
        <v>498</v>
      </c>
      <c r="J6" s="14">
        <f t="shared" si="0"/>
        <v>2467.7419354838707</v>
      </c>
      <c r="K6" t="s">
        <v>498</v>
      </c>
      <c r="L6" t="s">
        <v>596</v>
      </c>
      <c r="M6" t="s">
        <v>474</v>
      </c>
      <c r="N6" t="s">
        <v>498</v>
      </c>
      <c r="O6" t="s">
        <v>205</v>
      </c>
      <c r="P6" t="s">
        <v>473</v>
      </c>
      <c r="Q6" t="s">
        <v>498</v>
      </c>
      <c r="R6" t="s">
        <v>599</v>
      </c>
      <c r="S6" s="5" t="s">
        <v>345</v>
      </c>
      <c r="T6" t="s">
        <v>498</v>
      </c>
      <c r="U6" t="s">
        <v>239</v>
      </c>
      <c r="V6" t="s">
        <v>251</v>
      </c>
      <c r="W6" t="s">
        <v>498</v>
      </c>
      <c r="X6" t="s">
        <v>89</v>
      </c>
      <c r="Y6" t="s">
        <v>251</v>
      </c>
      <c r="Z6" t="s">
        <v>498</v>
      </c>
    </row>
    <row r="7" spans="1:27" x14ac:dyDescent="0.3">
      <c r="A7" t="s">
        <v>359</v>
      </c>
      <c r="B7" t="s">
        <v>9</v>
      </c>
      <c r="C7" t="s">
        <v>286</v>
      </c>
      <c r="D7" s="9">
        <v>32.6</v>
      </c>
      <c r="E7" t="s">
        <v>291</v>
      </c>
      <c r="F7" t="s">
        <v>498</v>
      </c>
      <c r="G7">
        <v>180000</v>
      </c>
      <c r="H7" t="s">
        <v>251</v>
      </c>
      <c r="I7" t="s">
        <v>498</v>
      </c>
      <c r="J7" s="14">
        <f t="shared" si="0"/>
        <v>5521.4723926380366</v>
      </c>
      <c r="K7" t="s">
        <v>498</v>
      </c>
      <c r="L7" t="s">
        <v>596</v>
      </c>
      <c r="M7" t="s">
        <v>478</v>
      </c>
      <c r="N7" t="s">
        <v>498</v>
      </c>
      <c r="O7" t="s">
        <v>201</v>
      </c>
      <c r="P7" t="s">
        <v>219</v>
      </c>
      <c r="Q7" t="s">
        <v>498</v>
      </c>
      <c r="R7" t="s">
        <v>599</v>
      </c>
      <c r="S7" t="s">
        <v>308</v>
      </c>
      <c r="T7" t="s">
        <v>498</v>
      </c>
      <c r="U7" t="s">
        <v>240</v>
      </c>
      <c r="V7" t="s">
        <v>251</v>
      </c>
      <c r="W7" t="s">
        <v>498</v>
      </c>
      <c r="X7" t="s">
        <v>89</v>
      </c>
      <c r="Y7" t="s">
        <v>251</v>
      </c>
      <c r="Z7" t="s">
        <v>498</v>
      </c>
    </row>
    <row r="8" spans="1:27" x14ac:dyDescent="0.3">
      <c r="A8" t="s">
        <v>359</v>
      </c>
      <c r="B8" t="s">
        <v>10</v>
      </c>
      <c r="C8" t="s">
        <v>287</v>
      </c>
      <c r="D8" s="9">
        <v>12</v>
      </c>
      <c r="E8" t="s">
        <v>292</v>
      </c>
      <c r="F8" t="s">
        <v>498</v>
      </c>
      <c r="G8">
        <v>20000</v>
      </c>
      <c r="H8" t="s">
        <v>251</v>
      </c>
      <c r="I8" t="s">
        <v>498</v>
      </c>
      <c r="J8" s="14">
        <f t="shared" si="0"/>
        <v>1666.6666666666667</v>
      </c>
      <c r="K8" t="s">
        <v>498</v>
      </c>
      <c r="L8" t="s">
        <v>596</v>
      </c>
      <c r="M8" t="s">
        <v>481</v>
      </c>
      <c r="N8" t="s">
        <v>498</v>
      </c>
      <c r="O8" t="s">
        <v>215</v>
      </c>
      <c r="P8" t="s">
        <v>197</v>
      </c>
      <c r="Q8" t="s">
        <v>498</v>
      </c>
      <c r="R8" t="s">
        <v>599</v>
      </c>
      <c r="S8" s="5" t="s">
        <v>355</v>
      </c>
      <c r="T8" t="s">
        <v>498</v>
      </c>
      <c r="U8" t="s">
        <v>240</v>
      </c>
      <c r="V8" s="5" t="s">
        <v>355</v>
      </c>
      <c r="W8" t="s">
        <v>498</v>
      </c>
      <c r="X8" t="s">
        <v>89</v>
      </c>
      <c r="Y8" t="s">
        <v>251</v>
      </c>
      <c r="Z8" t="s">
        <v>498</v>
      </c>
      <c r="AA8" t="s">
        <v>379</v>
      </c>
    </row>
    <row r="9" spans="1:27" x14ac:dyDescent="0.3">
      <c r="A9" t="s">
        <v>359</v>
      </c>
      <c r="B9" t="s">
        <v>11</v>
      </c>
      <c r="C9" t="s">
        <v>286</v>
      </c>
      <c r="D9" s="9">
        <v>27</v>
      </c>
      <c r="E9" t="s">
        <v>322</v>
      </c>
      <c r="F9" t="s">
        <v>498</v>
      </c>
      <c r="G9">
        <v>120000</v>
      </c>
      <c r="H9" t="s">
        <v>251</v>
      </c>
      <c r="I9" t="s">
        <v>498</v>
      </c>
      <c r="J9" s="14">
        <f t="shared" si="0"/>
        <v>4444.4444444444443</v>
      </c>
      <c r="K9" t="s">
        <v>498</v>
      </c>
      <c r="L9" t="s">
        <v>596</v>
      </c>
      <c r="M9" t="s">
        <v>480</v>
      </c>
      <c r="N9" t="s">
        <v>498</v>
      </c>
      <c r="O9" t="s">
        <v>201</v>
      </c>
      <c r="P9" t="s">
        <v>408</v>
      </c>
      <c r="Q9" t="s">
        <v>498</v>
      </c>
      <c r="R9" t="s">
        <v>599</v>
      </c>
      <c r="S9" t="s">
        <v>308</v>
      </c>
      <c r="T9" t="s">
        <v>498</v>
      </c>
      <c r="U9" t="s">
        <v>240</v>
      </c>
      <c r="V9" t="s">
        <v>251</v>
      </c>
      <c r="W9" t="s">
        <v>498</v>
      </c>
      <c r="X9" t="s">
        <v>89</v>
      </c>
      <c r="Y9" t="s">
        <v>251</v>
      </c>
      <c r="Z9" t="s">
        <v>498</v>
      </c>
    </row>
    <row r="10" spans="1:27" x14ac:dyDescent="0.3">
      <c r="A10" t="s">
        <v>359</v>
      </c>
      <c r="B10" t="s">
        <v>191</v>
      </c>
      <c r="C10" t="s">
        <v>287</v>
      </c>
      <c r="D10" s="9">
        <v>12.65</v>
      </c>
      <c r="E10" s="5" t="s">
        <v>207</v>
      </c>
      <c r="F10" t="s">
        <v>498</v>
      </c>
      <c r="G10">
        <v>20000</v>
      </c>
      <c r="H10" t="s">
        <v>501</v>
      </c>
      <c r="I10" t="s">
        <v>499</v>
      </c>
      <c r="J10" s="14">
        <f t="shared" si="0"/>
        <v>1581.0276679841897</v>
      </c>
      <c r="K10" t="s">
        <v>499</v>
      </c>
      <c r="L10" t="s">
        <v>596</v>
      </c>
      <c r="M10" t="s">
        <v>481</v>
      </c>
      <c r="N10" t="s">
        <v>498</v>
      </c>
      <c r="O10" t="s">
        <v>215</v>
      </c>
      <c r="P10" t="s">
        <v>409</v>
      </c>
      <c r="Q10" t="s">
        <v>498</v>
      </c>
      <c r="R10" t="s">
        <v>599</v>
      </c>
      <c r="S10" t="s">
        <v>273</v>
      </c>
      <c r="T10" t="s">
        <v>498</v>
      </c>
      <c r="U10" t="s">
        <v>239</v>
      </c>
      <c r="V10" t="s">
        <v>504</v>
      </c>
      <c r="W10" t="s">
        <v>498</v>
      </c>
      <c r="X10" t="s">
        <v>93</v>
      </c>
      <c r="Y10" t="s">
        <v>284</v>
      </c>
      <c r="Z10" t="s">
        <v>498</v>
      </c>
      <c r="AA10" t="s">
        <v>502</v>
      </c>
    </row>
    <row r="11" spans="1:27" x14ac:dyDescent="0.3">
      <c r="A11" t="s">
        <v>360</v>
      </c>
      <c r="B11" t="s">
        <v>12</v>
      </c>
      <c r="C11" t="s">
        <v>287</v>
      </c>
      <c r="D11" s="9">
        <v>9.75</v>
      </c>
      <c r="E11" t="s">
        <v>293</v>
      </c>
      <c r="F11" t="s">
        <v>498</v>
      </c>
      <c r="G11">
        <v>8400</v>
      </c>
      <c r="H11" t="s">
        <v>251</v>
      </c>
      <c r="I11" t="s">
        <v>498</v>
      </c>
      <c r="J11" s="14">
        <f t="shared" si="0"/>
        <v>861.53846153846155</v>
      </c>
      <c r="K11" t="s">
        <v>498</v>
      </c>
      <c r="L11" t="s">
        <v>597</v>
      </c>
      <c r="M11" t="s">
        <v>322</v>
      </c>
      <c r="N11" t="s">
        <v>498</v>
      </c>
      <c r="O11" t="s">
        <v>215</v>
      </c>
      <c r="P11" t="s">
        <v>198</v>
      </c>
      <c r="Q11" t="s">
        <v>498</v>
      </c>
      <c r="R11" t="s">
        <v>601</v>
      </c>
      <c r="S11" t="s">
        <v>389</v>
      </c>
      <c r="T11" t="s">
        <v>498</v>
      </c>
      <c r="U11" t="s">
        <v>241</v>
      </c>
      <c r="V11" t="s">
        <v>251</v>
      </c>
      <c r="W11" t="s">
        <v>498</v>
      </c>
      <c r="X11" t="s">
        <v>90</v>
      </c>
      <c r="Y11" t="s">
        <v>251</v>
      </c>
      <c r="Z11" t="s">
        <v>498</v>
      </c>
      <c r="AA11" t="s">
        <v>391</v>
      </c>
    </row>
    <row r="12" spans="1:27" x14ac:dyDescent="0.3">
      <c r="A12" t="s">
        <v>360</v>
      </c>
      <c r="B12" t="s">
        <v>13</v>
      </c>
      <c r="C12" t="s">
        <v>286</v>
      </c>
      <c r="D12" s="9">
        <v>11.1</v>
      </c>
      <c r="E12" t="s">
        <v>293</v>
      </c>
      <c r="F12" t="s">
        <v>498</v>
      </c>
      <c r="G12">
        <v>12000</v>
      </c>
      <c r="H12" t="s">
        <v>251</v>
      </c>
      <c r="I12" t="s">
        <v>498</v>
      </c>
      <c r="J12" s="14">
        <f t="shared" si="0"/>
        <v>1081.081081081081</v>
      </c>
      <c r="K12" t="s">
        <v>498</v>
      </c>
      <c r="L12" t="s">
        <v>597</v>
      </c>
      <c r="M12" t="s">
        <v>322</v>
      </c>
      <c r="N12" t="s">
        <v>498</v>
      </c>
      <c r="O12" t="s">
        <v>215</v>
      </c>
      <c r="P12" s="10" t="s">
        <v>411</v>
      </c>
      <c r="Q12" t="s">
        <v>498</v>
      </c>
      <c r="R12" t="s">
        <v>601</v>
      </c>
      <c r="S12" t="s">
        <v>308</v>
      </c>
      <c r="T12" t="s">
        <v>498</v>
      </c>
      <c r="U12" t="s">
        <v>242</v>
      </c>
      <c r="V12" t="s">
        <v>251</v>
      </c>
      <c r="W12" t="s">
        <v>498</v>
      </c>
      <c r="X12" t="s">
        <v>90</v>
      </c>
      <c r="Y12" t="s">
        <v>251</v>
      </c>
      <c r="Z12" t="s">
        <v>498</v>
      </c>
    </row>
    <row r="13" spans="1:27" x14ac:dyDescent="0.3">
      <c r="A13" t="s">
        <v>360</v>
      </c>
      <c r="B13" s="4" t="s">
        <v>192</v>
      </c>
      <c r="C13" t="s">
        <v>287</v>
      </c>
      <c r="D13" s="9">
        <v>6.9</v>
      </c>
      <c r="E13" s="5" t="s">
        <v>208</v>
      </c>
      <c r="F13" t="s">
        <v>498</v>
      </c>
      <c r="G13">
        <v>7460</v>
      </c>
      <c r="H13" t="s">
        <v>500</v>
      </c>
      <c r="I13" t="s">
        <v>499</v>
      </c>
      <c r="J13" s="14">
        <v>1081.0999999999999</v>
      </c>
      <c r="K13" t="s">
        <v>499</v>
      </c>
      <c r="L13" t="s">
        <v>597</v>
      </c>
      <c r="M13" t="s">
        <v>410</v>
      </c>
      <c r="N13" t="s">
        <v>498</v>
      </c>
      <c r="O13" t="s">
        <v>215</v>
      </c>
      <c r="P13" t="s">
        <v>537</v>
      </c>
      <c r="Q13" t="s">
        <v>499</v>
      </c>
      <c r="R13" t="s">
        <v>601</v>
      </c>
      <c r="S13" t="s">
        <v>390</v>
      </c>
      <c r="T13" t="s">
        <v>499</v>
      </c>
      <c r="U13" t="s">
        <v>239</v>
      </c>
      <c r="V13" s="5" t="s">
        <v>283</v>
      </c>
      <c r="W13" t="s">
        <v>498</v>
      </c>
      <c r="X13" t="s">
        <v>90</v>
      </c>
      <c r="Y13" t="s">
        <v>390</v>
      </c>
      <c r="Z13" t="s">
        <v>499</v>
      </c>
      <c r="AA13" t="s">
        <v>512</v>
      </c>
    </row>
    <row r="14" spans="1:27" x14ac:dyDescent="0.3">
      <c r="A14" t="s">
        <v>361</v>
      </c>
      <c r="B14" t="s">
        <v>14</v>
      </c>
      <c r="C14" t="s">
        <v>287</v>
      </c>
      <c r="D14" s="9">
        <v>6.5</v>
      </c>
      <c r="E14" t="s">
        <v>323</v>
      </c>
      <c r="F14" t="s">
        <v>498</v>
      </c>
      <c r="G14">
        <v>3400</v>
      </c>
      <c r="H14" t="s">
        <v>251</v>
      </c>
      <c r="I14" t="s">
        <v>498</v>
      </c>
      <c r="J14" s="14">
        <f t="shared" si="0"/>
        <v>523.07692307692309</v>
      </c>
      <c r="K14" t="s">
        <v>498</v>
      </c>
      <c r="L14" t="s">
        <v>596</v>
      </c>
      <c r="M14" t="s">
        <v>476</v>
      </c>
      <c r="N14" t="s">
        <v>498</v>
      </c>
      <c r="O14" t="s">
        <v>201</v>
      </c>
      <c r="P14" t="s">
        <v>525</v>
      </c>
      <c r="Q14" t="s">
        <v>498</v>
      </c>
      <c r="R14" t="s">
        <v>600</v>
      </c>
      <c r="S14" t="s">
        <v>344</v>
      </c>
      <c r="T14" t="s">
        <v>498</v>
      </c>
      <c r="U14" t="s">
        <v>240</v>
      </c>
      <c r="V14" t="s">
        <v>251</v>
      </c>
      <c r="W14" t="s">
        <v>498</v>
      </c>
      <c r="X14" t="s">
        <v>89</v>
      </c>
      <c r="Y14" t="s">
        <v>251</v>
      </c>
      <c r="Z14" t="s">
        <v>498</v>
      </c>
      <c r="AA14" t="s">
        <v>524</v>
      </c>
    </row>
    <row r="15" spans="1:27" x14ac:dyDescent="0.3">
      <c r="A15" t="s">
        <v>362</v>
      </c>
      <c r="B15" t="s">
        <v>15</v>
      </c>
      <c r="C15" t="s">
        <v>287</v>
      </c>
      <c r="D15" s="9">
        <v>1.74</v>
      </c>
      <c r="E15" t="s">
        <v>294</v>
      </c>
      <c r="F15" t="s">
        <v>498</v>
      </c>
      <c r="G15">
        <v>86</v>
      </c>
      <c r="H15" t="s">
        <v>251</v>
      </c>
      <c r="I15" t="s">
        <v>498</v>
      </c>
      <c r="J15" s="14">
        <f t="shared" si="0"/>
        <v>49.425287356321839</v>
      </c>
      <c r="K15" t="s">
        <v>498</v>
      </c>
      <c r="L15" t="s">
        <v>598</v>
      </c>
      <c r="M15" t="s">
        <v>322</v>
      </c>
      <c r="N15" t="s">
        <v>498</v>
      </c>
      <c r="O15" t="s">
        <v>215</v>
      </c>
      <c r="P15" t="s">
        <v>394</v>
      </c>
      <c r="Q15" t="s">
        <v>499</v>
      </c>
      <c r="R15" t="s">
        <v>600</v>
      </c>
      <c r="S15" t="s">
        <v>395</v>
      </c>
      <c r="T15" t="s">
        <v>498</v>
      </c>
      <c r="U15" t="s">
        <v>239</v>
      </c>
      <c r="V15" t="s">
        <v>251</v>
      </c>
      <c r="W15" t="s">
        <v>498</v>
      </c>
      <c r="X15" t="s">
        <v>93</v>
      </c>
      <c r="Y15" t="s">
        <v>251</v>
      </c>
      <c r="Z15" t="s">
        <v>498</v>
      </c>
      <c r="AA15" t="s">
        <v>603</v>
      </c>
    </row>
    <row r="16" spans="1:27" x14ac:dyDescent="0.3">
      <c r="A16" t="s">
        <v>362</v>
      </c>
      <c r="B16" t="s">
        <v>16</v>
      </c>
      <c r="C16" t="s">
        <v>287</v>
      </c>
      <c r="D16" s="9">
        <v>1.67</v>
      </c>
      <c r="E16" t="s">
        <v>294</v>
      </c>
      <c r="F16" t="s">
        <v>498</v>
      </c>
      <c r="G16">
        <v>63</v>
      </c>
      <c r="H16" t="s">
        <v>251</v>
      </c>
      <c r="I16" t="s">
        <v>498</v>
      </c>
      <c r="J16" s="14">
        <f t="shared" si="0"/>
        <v>37.724550898203596</v>
      </c>
      <c r="K16" t="s">
        <v>498</v>
      </c>
      <c r="L16" t="s">
        <v>598</v>
      </c>
      <c r="M16" t="s">
        <v>322</v>
      </c>
      <c r="N16" t="s">
        <v>498</v>
      </c>
      <c r="O16" t="s">
        <v>215</v>
      </c>
      <c r="P16" t="s">
        <v>412</v>
      </c>
      <c r="Q16" t="s">
        <v>498</v>
      </c>
      <c r="R16" t="s">
        <v>600</v>
      </c>
      <c r="S16" t="s">
        <v>397</v>
      </c>
      <c r="T16" t="s">
        <v>498</v>
      </c>
      <c r="U16" t="s">
        <v>241</v>
      </c>
      <c r="V16" t="s">
        <v>251</v>
      </c>
      <c r="W16" t="s">
        <v>498</v>
      </c>
      <c r="X16" t="s">
        <v>93</v>
      </c>
      <c r="Y16" t="s">
        <v>251</v>
      </c>
      <c r="Z16" t="s">
        <v>498</v>
      </c>
    </row>
    <row r="17" spans="1:27" x14ac:dyDescent="0.3">
      <c r="A17" t="s">
        <v>362</v>
      </c>
      <c r="B17" t="s">
        <v>17</v>
      </c>
      <c r="C17" t="s">
        <v>287</v>
      </c>
      <c r="D17" s="9">
        <v>1.74</v>
      </c>
      <c r="E17" t="s">
        <v>294</v>
      </c>
      <c r="F17" t="s">
        <v>498</v>
      </c>
      <c r="G17">
        <v>75</v>
      </c>
      <c r="H17" t="s">
        <v>251</v>
      </c>
      <c r="I17" t="s">
        <v>498</v>
      </c>
      <c r="J17" s="14">
        <f t="shared" si="0"/>
        <v>43.103448275862071</v>
      </c>
      <c r="K17" t="s">
        <v>498</v>
      </c>
      <c r="L17" t="s">
        <v>598</v>
      </c>
      <c r="M17" t="s">
        <v>322</v>
      </c>
      <c r="N17" t="s">
        <v>498</v>
      </c>
      <c r="O17" t="s">
        <v>215</v>
      </c>
      <c r="P17" t="s">
        <v>392</v>
      </c>
      <c r="Q17" t="s">
        <v>498</v>
      </c>
      <c r="R17" t="s">
        <v>600</v>
      </c>
      <c r="S17" t="s">
        <v>396</v>
      </c>
      <c r="T17" t="s">
        <v>498</v>
      </c>
      <c r="U17" t="s">
        <v>239</v>
      </c>
      <c r="V17" t="s">
        <v>251</v>
      </c>
      <c r="W17" t="s">
        <v>498</v>
      </c>
      <c r="X17" t="s">
        <v>93</v>
      </c>
      <c r="Y17" t="s">
        <v>251</v>
      </c>
      <c r="Z17" t="s">
        <v>498</v>
      </c>
    </row>
    <row r="18" spans="1:27" x14ac:dyDescent="0.3">
      <c r="A18" t="s">
        <v>362</v>
      </c>
      <c r="B18" t="s">
        <v>18</v>
      </c>
      <c r="C18" t="s">
        <v>287</v>
      </c>
      <c r="D18" s="9">
        <v>1.52</v>
      </c>
      <c r="E18" t="s">
        <v>294</v>
      </c>
      <c r="F18" t="s">
        <v>498</v>
      </c>
      <c r="G18">
        <v>57</v>
      </c>
      <c r="H18" t="s">
        <v>251</v>
      </c>
      <c r="I18" t="s">
        <v>498</v>
      </c>
      <c r="J18" s="14">
        <f t="shared" si="0"/>
        <v>37.5</v>
      </c>
      <c r="K18" t="s">
        <v>498</v>
      </c>
      <c r="L18" t="s">
        <v>598</v>
      </c>
      <c r="M18" t="s">
        <v>322</v>
      </c>
      <c r="N18" t="s">
        <v>498</v>
      </c>
      <c r="O18" t="s">
        <v>215</v>
      </c>
      <c r="P18" t="s">
        <v>393</v>
      </c>
      <c r="Q18" t="s">
        <v>498</v>
      </c>
      <c r="R18" t="s">
        <v>600</v>
      </c>
      <c r="S18" t="s">
        <v>398</v>
      </c>
      <c r="T18" t="s">
        <v>498</v>
      </c>
      <c r="U18" t="s">
        <v>241</v>
      </c>
      <c r="V18" t="s">
        <v>251</v>
      </c>
      <c r="W18" t="s">
        <v>498</v>
      </c>
      <c r="X18" t="s">
        <v>93</v>
      </c>
      <c r="Y18" t="s">
        <v>251</v>
      </c>
      <c r="Z18" t="s">
        <v>498</v>
      </c>
    </row>
    <row r="19" spans="1:27" x14ac:dyDescent="0.3">
      <c r="A19" t="s">
        <v>363</v>
      </c>
      <c r="B19" t="s">
        <v>19</v>
      </c>
      <c r="C19" t="s">
        <v>287</v>
      </c>
      <c r="D19" s="9">
        <v>5.5</v>
      </c>
      <c r="E19" t="s">
        <v>295</v>
      </c>
      <c r="F19" t="s">
        <v>498</v>
      </c>
      <c r="G19">
        <v>1450</v>
      </c>
      <c r="H19" t="s">
        <v>251</v>
      </c>
      <c r="I19" t="s">
        <v>498</v>
      </c>
      <c r="J19" s="14">
        <f t="shared" si="0"/>
        <v>263.63636363636363</v>
      </c>
      <c r="K19" t="s">
        <v>498</v>
      </c>
      <c r="L19" t="s">
        <v>598</v>
      </c>
      <c r="M19" t="s">
        <v>322</v>
      </c>
      <c r="N19" t="s">
        <v>498</v>
      </c>
      <c r="O19" t="s">
        <v>201</v>
      </c>
      <c r="P19" t="s">
        <v>200</v>
      </c>
      <c r="Q19" t="s">
        <v>498</v>
      </c>
      <c r="R19" t="s">
        <v>602</v>
      </c>
      <c r="S19" t="s">
        <v>399</v>
      </c>
      <c r="T19" t="s">
        <v>498</v>
      </c>
      <c r="U19" t="s">
        <v>241</v>
      </c>
      <c r="V19" t="s">
        <v>251</v>
      </c>
      <c r="W19" t="s">
        <v>498</v>
      </c>
      <c r="X19" t="s">
        <v>93</v>
      </c>
      <c r="Y19" t="s">
        <v>251</v>
      </c>
      <c r="Z19" t="s">
        <v>498</v>
      </c>
    </row>
    <row r="20" spans="1:27" x14ac:dyDescent="0.3">
      <c r="A20" t="s">
        <v>362</v>
      </c>
      <c r="B20" t="s">
        <v>20</v>
      </c>
      <c r="C20" t="s">
        <v>286</v>
      </c>
      <c r="D20" s="9">
        <v>2.35</v>
      </c>
      <c r="E20" t="s">
        <v>296</v>
      </c>
      <c r="F20" t="s">
        <v>498</v>
      </c>
      <c r="G20">
        <v>200</v>
      </c>
      <c r="H20" t="s">
        <v>251</v>
      </c>
      <c r="I20" t="s">
        <v>498</v>
      </c>
      <c r="J20" s="14">
        <f t="shared" si="0"/>
        <v>85.106382978723403</v>
      </c>
      <c r="K20" t="s">
        <v>498</v>
      </c>
      <c r="L20" t="s">
        <v>598</v>
      </c>
      <c r="M20" t="s">
        <v>322</v>
      </c>
      <c r="N20" t="s">
        <v>498</v>
      </c>
      <c r="O20" t="s">
        <v>201</v>
      </c>
      <c r="P20" t="s">
        <v>467</v>
      </c>
      <c r="Q20" t="s">
        <v>498</v>
      </c>
      <c r="R20" t="s">
        <v>599</v>
      </c>
      <c r="S20" t="s">
        <v>342</v>
      </c>
      <c r="T20" t="s">
        <v>498</v>
      </c>
      <c r="U20" t="s">
        <v>243</v>
      </c>
      <c r="V20" t="s">
        <v>251</v>
      </c>
      <c r="W20" t="s">
        <v>498</v>
      </c>
      <c r="X20" t="s">
        <v>93</v>
      </c>
      <c r="Y20" t="s">
        <v>251</v>
      </c>
      <c r="Z20" t="s">
        <v>498</v>
      </c>
    </row>
    <row r="21" spans="1:27" x14ac:dyDescent="0.3">
      <c r="A21" t="s">
        <v>364</v>
      </c>
      <c r="B21" t="s">
        <v>21</v>
      </c>
      <c r="C21" t="s">
        <v>286</v>
      </c>
      <c r="D21" s="9">
        <v>15.3</v>
      </c>
      <c r="E21" t="s">
        <v>297</v>
      </c>
      <c r="F21" t="s">
        <v>498</v>
      </c>
      <c r="G21">
        <v>45000</v>
      </c>
      <c r="H21" t="s">
        <v>251</v>
      </c>
      <c r="I21" t="s">
        <v>498</v>
      </c>
      <c r="J21" s="14">
        <f t="shared" si="0"/>
        <v>2941.1764705882351</v>
      </c>
      <c r="K21" t="s">
        <v>498</v>
      </c>
      <c r="L21" t="s">
        <v>596</v>
      </c>
      <c r="M21" t="s">
        <v>479</v>
      </c>
      <c r="N21" t="s">
        <v>498</v>
      </c>
      <c r="O21" t="s">
        <v>201</v>
      </c>
      <c r="P21" t="s">
        <v>270</v>
      </c>
      <c r="Q21" t="s">
        <v>498</v>
      </c>
      <c r="R21" t="s">
        <v>600</v>
      </c>
      <c r="S21" t="s">
        <v>343</v>
      </c>
      <c r="T21" t="s">
        <v>498</v>
      </c>
      <c r="U21" t="s">
        <v>240</v>
      </c>
      <c r="V21" t="s">
        <v>505</v>
      </c>
      <c r="W21" t="s">
        <v>498</v>
      </c>
      <c r="X21" t="s">
        <v>91</v>
      </c>
      <c r="Y21" t="s">
        <v>251</v>
      </c>
      <c r="Z21" t="s">
        <v>498</v>
      </c>
    </row>
    <row r="22" spans="1:27" x14ac:dyDescent="0.3">
      <c r="A22" t="s">
        <v>358</v>
      </c>
      <c r="B22" t="s">
        <v>22</v>
      </c>
      <c r="C22" t="s">
        <v>287</v>
      </c>
      <c r="D22" s="9">
        <v>16</v>
      </c>
      <c r="E22" t="s">
        <v>298</v>
      </c>
      <c r="F22" t="s">
        <v>498</v>
      </c>
      <c r="G22">
        <v>80000</v>
      </c>
      <c r="H22" t="s">
        <v>251</v>
      </c>
      <c r="I22" t="s">
        <v>498</v>
      </c>
      <c r="J22" s="14">
        <f t="shared" si="0"/>
        <v>5000</v>
      </c>
      <c r="K22" t="s">
        <v>498</v>
      </c>
      <c r="L22" t="s">
        <v>595</v>
      </c>
      <c r="M22" t="s">
        <v>470</v>
      </c>
      <c r="N22" t="s">
        <v>498</v>
      </c>
      <c r="O22" t="s">
        <v>201</v>
      </c>
      <c r="P22" t="s">
        <v>202</v>
      </c>
      <c r="Q22" t="s">
        <v>498</v>
      </c>
      <c r="R22" t="s">
        <v>599</v>
      </c>
      <c r="S22" t="s">
        <v>401</v>
      </c>
      <c r="T22" t="s">
        <v>498</v>
      </c>
      <c r="U22" t="s">
        <v>240</v>
      </c>
      <c r="V22" t="s">
        <v>501</v>
      </c>
      <c r="W22" t="s">
        <v>499</v>
      </c>
      <c r="X22" t="s">
        <v>89</v>
      </c>
      <c r="Y22" t="s">
        <v>251</v>
      </c>
      <c r="Z22" t="s">
        <v>498</v>
      </c>
      <c r="AA22" t="s">
        <v>506</v>
      </c>
    </row>
    <row r="23" spans="1:27" x14ac:dyDescent="0.3">
      <c r="A23" t="s">
        <v>358</v>
      </c>
      <c r="B23" t="s">
        <v>23</v>
      </c>
      <c r="C23" t="s">
        <v>287</v>
      </c>
      <c r="D23" s="9">
        <v>16</v>
      </c>
      <c r="E23" t="s">
        <v>298</v>
      </c>
      <c r="F23" t="s">
        <v>498</v>
      </c>
      <c r="G23">
        <v>90000</v>
      </c>
      <c r="H23" t="s">
        <v>251</v>
      </c>
      <c r="I23" t="s">
        <v>498</v>
      </c>
      <c r="J23" s="14">
        <f t="shared" si="0"/>
        <v>5625</v>
      </c>
      <c r="K23" t="s">
        <v>498</v>
      </c>
      <c r="L23" t="s">
        <v>595</v>
      </c>
      <c r="M23" t="s">
        <v>471</v>
      </c>
      <c r="N23" t="s">
        <v>498</v>
      </c>
      <c r="O23" t="s">
        <v>201</v>
      </c>
      <c r="P23" t="s">
        <v>203</v>
      </c>
      <c r="Q23" t="s">
        <v>498</v>
      </c>
      <c r="R23" t="s">
        <v>600</v>
      </c>
      <c r="S23" t="s">
        <v>400</v>
      </c>
      <c r="T23" t="s">
        <v>498</v>
      </c>
      <c r="U23" t="s">
        <v>240</v>
      </c>
      <c r="V23" t="s">
        <v>251</v>
      </c>
      <c r="W23" t="s">
        <v>498</v>
      </c>
      <c r="X23" t="s">
        <v>89</v>
      </c>
      <c r="Y23" t="s">
        <v>251</v>
      </c>
      <c r="Z23" t="s">
        <v>498</v>
      </c>
    </row>
    <row r="24" spans="1:27" x14ac:dyDescent="0.3">
      <c r="A24" t="s">
        <v>358</v>
      </c>
      <c r="B24" t="s">
        <v>24</v>
      </c>
      <c r="C24" t="s">
        <v>286</v>
      </c>
      <c r="D24" s="9">
        <v>18</v>
      </c>
      <c r="E24" t="s">
        <v>298</v>
      </c>
      <c r="F24" t="s">
        <v>498</v>
      </c>
      <c r="G24">
        <v>90000</v>
      </c>
      <c r="H24" t="s">
        <v>251</v>
      </c>
      <c r="I24" t="s">
        <v>498</v>
      </c>
      <c r="J24" s="14">
        <f t="shared" si="0"/>
        <v>5000</v>
      </c>
      <c r="K24" t="s">
        <v>498</v>
      </c>
      <c r="L24" t="s">
        <v>595</v>
      </c>
      <c r="M24" t="s">
        <v>472</v>
      </c>
      <c r="N24" t="s">
        <v>498</v>
      </c>
      <c r="O24" t="s">
        <v>201</v>
      </c>
      <c r="P24" t="s">
        <v>204</v>
      </c>
      <c r="Q24" t="s">
        <v>498</v>
      </c>
      <c r="R24" t="s">
        <v>599</v>
      </c>
      <c r="S24" t="s">
        <v>501</v>
      </c>
      <c r="T24" t="s">
        <v>499</v>
      </c>
      <c r="U24" t="s">
        <v>240</v>
      </c>
      <c r="V24" t="s">
        <v>251</v>
      </c>
      <c r="W24" t="s">
        <v>498</v>
      </c>
      <c r="X24" t="s">
        <v>89</v>
      </c>
      <c r="Y24" t="s">
        <v>251</v>
      </c>
      <c r="Z24" t="s">
        <v>498</v>
      </c>
      <c r="AA24" t="s">
        <v>604</v>
      </c>
    </row>
    <row r="25" spans="1:27" x14ac:dyDescent="0.3">
      <c r="A25" t="s">
        <v>362</v>
      </c>
      <c r="B25" t="s">
        <v>25</v>
      </c>
      <c r="C25" t="s">
        <v>287</v>
      </c>
      <c r="D25" s="9">
        <v>2.59</v>
      </c>
      <c r="E25" t="s">
        <v>332</v>
      </c>
      <c r="F25" t="s">
        <v>498</v>
      </c>
      <c r="G25">
        <v>225</v>
      </c>
      <c r="H25" t="s">
        <v>251</v>
      </c>
      <c r="I25" t="s">
        <v>498</v>
      </c>
      <c r="J25" s="14">
        <f t="shared" si="0"/>
        <v>86.872586872586879</v>
      </c>
      <c r="K25" t="s">
        <v>498</v>
      </c>
      <c r="L25" t="s">
        <v>598</v>
      </c>
      <c r="M25" t="s">
        <v>322</v>
      </c>
      <c r="N25" t="s">
        <v>498</v>
      </c>
      <c r="O25" t="s">
        <v>215</v>
      </c>
      <c r="P25" s="10" t="s">
        <v>468</v>
      </c>
      <c r="Q25" t="s">
        <v>498</v>
      </c>
      <c r="R25" t="s">
        <v>602</v>
      </c>
      <c r="S25" t="s">
        <v>404</v>
      </c>
      <c r="T25" t="s">
        <v>498</v>
      </c>
      <c r="U25" t="s">
        <v>244</v>
      </c>
      <c r="V25" t="s">
        <v>251</v>
      </c>
      <c r="W25" t="s">
        <v>498</v>
      </c>
      <c r="X25" t="s">
        <v>93</v>
      </c>
      <c r="Y25" t="s">
        <v>251</v>
      </c>
      <c r="Z25" t="s">
        <v>498</v>
      </c>
    </row>
    <row r="26" spans="1:27" x14ac:dyDescent="0.3">
      <c r="A26" t="s">
        <v>362</v>
      </c>
      <c r="B26" t="s">
        <v>26</v>
      </c>
      <c r="C26" t="s">
        <v>286</v>
      </c>
      <c r="D26" s="9">
        <v>7.2</v>
      </c>
      <c r="E26" t="s">
        <v>308</v>
      </c>
      <c r="F26" t="s">
        <v>498</v>
      </c>
      <c r="G26">
        <v>3600</v>
      </c>
      <c r="H26" t="s">
        <v>251</v>
      </c>
      <c r="I26" t="s">
        <v>498</v>
      </c>
      <c r="J26" s="14">
        <f t="shared" si="0"/>
        <v>500</v>
      </c>
      <c r="K26" t="s">
        <v>498</v>
      </c>
      <c r="L26" t="s">
        <v>598</v>
      </c>
      <c r="M26" t="s">
        <v>322</v>
      </c>
      <c r="N26" t="s">
        <v>498</v>
      </c>
      <c r="O26" t="s">
        <v>215</v>
      </c>
      <c r="P26" t="s">
        <v>469</v>
      </c>
      <c r="Q26" t="s">
        <v>498</v>
      </c>
      <c r="R26" t="s">
        <v>602</v>
      </c>
      <c r="S26" t="s">
        <v>308</v>
      </c>
      <c r="T26" t="s">
        <v>498</v>
      </c>
      <c r="U26" t="s">
        <v>243</v>
      </c>
      <c r="V26" t="s">
        <v>251</v>
      </c>
      <c r="W26" t="s">
        <v>498</v>
      </c>
      <c r="X26" t="s">
        <v>90</v>
      </c>
      <c r="Y26" t="s">
        <v>251</v>
      </c>
      <c r="Z26" t="s">
        <v>498</v>
      </c>
      <c r="AA26" t="s">
        <v>605</v>
      </c>
    </row>
    <row r="27" spans="1:27" x14ac:dyDescent="0.3">
      <c r="A27" t="s">
        <v>362</v>
      </c>
      <c r="B27" t="s">
        <v>27</v>
      </c>
      <c r="C27" t="s">
        <v>287</v>
      </c>
      <c r="D27" s="9">
        <v>7.6</v>
      </c>
      <c r="E27" t="s">
        <v>308</v>
      </c>
      <c r="F27" t="s">
        <v>498</v>
      </c>
      <c r="G27">
        <v>3000</v>
      </c>
      <c r="H27" t="s">
        <v>274</v>
      </c>
      <c r="I27" t="s">
        <v>498</v>
      </c>
      <c r="J27" s="14">
        <f t="shared" si="0"/>
        <v>394.73684210526318</v>
      </c>
      <c r="K27" t="s">
        <v>498</v>
      </c>
      <c r="L27" t="s">
        <v>598</v>
      </c>
      <c r="M27" t="s">
        <v>322</v>
      </c>
      <c r="N27" t="s">
        <v>498</v>
      </c>
      <c r="O27" t="s">
        <v>215</v>
      </c>
      <c r="P27" t="s">
        <v>346</v>
      </c>
      <c r="Q27" t="s">
        <v>498</v>
      </c>
      <c r="R27" t="s">
        <v>602</v>
      </c>
      <c r="S27" t="s">
        <v>308</v>
      </c>
      <c r="T27" t="s">
        <v>498</v>
      </c>
      <c r="U27" t="s">
        <v>243</v>
      </c>
      <c r="V27" t="s">
        <v>251</v>
      </c>
      <c r="W27" t="s">
        <v>498</v>
      </c>
      <c r="X27" t="s">
        <v>90</v>
      </c>
      <c r="Y27" t="s">
        <v>251</v>
      </c>
      <c r="Z27" t="s">
        <v>498</v>
      </c>
    </row>
    <row r="28" spans="1:27" x14ac:dyDescent="0.3">
      <c r="A28" t="s">
        <v>362</v>
      </c>
      <c r="B28" t="s">
        <v>28</v>
      </c>
      <c r="C28" t="s">
        <v>286</v>
      </c>
      <c r="D28" s="9">
        <v>4</v>
      </c>
      <c r="E28" t="s">
        <v>333</v>
      </c>
      <c r="F28" t="s">
        <v>498</v>
      </c>
      <c r="G28">
        <v>500</v>
      </c>
      <c r="H28" t="s">
        <v>251</v>
      </c>
      <c r="I28" t="s">
        <v>498</v>
      </c>
      <c r="J28" s="14">
        <f t="shared" si="0"/>
        <v>125</v>
      </c>
      <c r="K28" t="s">
        <v>498</v>
      </c>
      <c r="L28" t="s">
        <v>598</v>
      </c>
      <c r="M28" t="s">
        <v>482</v>
      </c>
      <c r="N28" t="s">
        <v>498</v>
      </c>
      <c r="O28" t="s">
        <v>205</v>
      </c>
      <c r="P28" s="19" t="s">
        <v>356</v>
      </c>
      <c r="Q28" t="s">
        <v>498</v>
      </c>
      <c r="R28" t="s">
        <v>599</v>
      </c>
      <c r="S28" t="s">
        <v>308</v>
      </c>
      <c r="T28" t="s">
        <v>498</v>
      </c>
      <c r="U28" t="s">
        <v>244</v>
      </c>
      <c r="V28" t="s">
        <v>251</v>
      </c>
      <c r="W28" t="s">
        <v>498</v>
      </c>
      <c r="X28" t="s">
        <v>90</v>
      </c>
      <c r="Y28" t="s">
        <v>251</v>
      </c>
      <c r="Z28" t="s">
        <v>498</v>
      </c>
    </row>
    <row r="29" spans="1:27" x14ac:dyDescent="0.3">
      <c r="A29" t="s">
        <v>360</v>
      </c>
      <c r="B29" t="s">
        <v>29</v>
      </c>
      <c r="C29" t="s">
        <v>287</v>
      </c>
      <c r="D29" s="9">
        <v>9.5</v>
      </c>
      <c r="E29" t="s">
        <v>209</v>
      </c>
      <c r="F29" t="s">
        <v>498</v>
      </c>
      <c r="G29">
        <v>7500</v>
      </c>
      <c r="H29" t="s">
        <v>251</v>
      </c>
      <c r="I29" t="s">
        <v>498</v>
      </c>
      <c r="J29" s="14">
        <f t="shared" si="0"/>
        <v>789.47368421052636</v>
      </c>
      <c r="K29" t="s">
        <v>498</v>
      </c>
      <c r="L29" t="s">
        <v>598</v>
      </c>
      <c r="M29" t="s">
        <v>322</v>
      </c>
      <c r="N29" t="s">
        <v>498</v>
      </c>
      <c r="O29" t="s">
        <v>205</v>
      </c>
      <c r="P29" t="s">
        <v>357</v>
      </c>
      <c r="Q29" t="s">
        <v>498</v>
      </c>
      <c r="R29" t="s">
        <v>601</v>
      </c>
      <c r="S29" t="s">
        <v>308</v>
      </c>
      <c r="T29" t="s">
        <v>498</v>
      </c>
      <c r="U29" t="s">
        <v>239</v>
      </c>
      <c r="V29" t="s">
        <v>251</v>
      </c>
      <c r="W29" t="s">
        <v>498</v>
      </c>
      <c r="X29" t="s">
        <v>90</v>
      </c>
      <c r="Y29" t="s">
        <v>251</v>
      </c>
      <c r="Z29" t="s">
        <v>498</v>
      </c>
      <c r="AA29" t="s">
        <v>220</v>
      </c>
    </row>
    <row r="30" spans="1:27" x14ac:dyDescent="0.3">
      <c r="A30" t="s">
        <v>360</v>
      </c>
      <c r="B30" t="s">
        <v>30</v>
      </c>
      <c r="C30" t="s">
        <v>287</v>
      </c>
      <c r="D30" s="9">
        <v>7.5</v>
      </c>
      <c r="E30" t="s">
        <v>209</v>
      </c>
      <c r="F30" t="s">
        <v>498</v>
      </c>
      <c r="G30">
        <v>8000</v>
      </c>
      <c r="H30" t="s">
        <v>251</v>
      </c>
      <c r="I30" t="s">
        <v>498</v>
      </c>
      <c r="J30" s="14">
        <f t="shared" si="0"/>
        <v>1066.6666666666667</v>
      </c>
      <c r="K30" t="s">
        <v>498</v>
      </c>
      <c r="L30" t="s">
        <v>598</v>
      </c>
      <c r="M30" t="s">
        <v>322</v>
      </c>
      <c r="N30" t="s">
        <v>498</v>
      </c>
      <c r="O30" t="s">
        <v>205</v>
      </c>
      <c r="P30" t="s">
        <v>526</v>
      </c>
      <c r="Q30" t="s">
        <v>499</v>
      </c>
      <c r="R30" t="s">
        <v>601</v>
      </c>
      <c r="S30" t="s">
        <v>308</v>
      </c>
      <c r="T30" t="s">
        <v>499</v>
      </c>
      <c r="U30" t="s">
        <v>241</v>
      </c>
      <c r="V30" t="s">
        <v>251</v>
      </c>
      <c r="W30" t="s">
        <v>498</v>
      </c>
      <c r="X30" t="s">
        <v>90</v>
      </c>
      <c r="Y30" t="s">
        <v>251</v>
      </c>
      <c r="Z30" t="s">
        <v>498</v>
      </c>
      <c r="AA30" t="s">
        <v>606</v>
      </c>
    </row>
    <row r="31" spans="1:27" x14ac:dyDescent="0.3">
      <c r="A31" t="s">
        <v>360</v>
      </c>
      <c r="B31" t="s">
        <v>31</v>
      </c>
      <c r="C31" t="s">
        <v>287</v>
      </c>
      <c r="D31" s="9">
        <v>6.5</v>
      </c>
      <c r="E31" t="s">
        <v>209</v>
      </c>
      <c r="F31" t="s">
        <v>498</v>
      </c>
      <c r="G31">
        <v>8100</v>
      </c>
      <c r="H31" t="s">
        <v>251</v>
      </c>
      <c r="I31" t="s">
        <v>498</v>
      </c>
      <c r="J31" s="14">
        <f t="shared" si="0"/>
        <v>1246.1538461538462</v>
      </c>
      <c r="K31" t="s">
        <v>498</v>
      </c>
      <c r="L31" t="s">
        <v>597</v>
      </c>
      <c r="M31" t="s">
        <v>496</v>
      </c>
      <c r="N31" t="s">
        <v>498</v>
      </c>
      <c r="O31" t="s">
        <v>205</v>
      </c>
      <c r="P31" t="s">
        <v>501</v>
      </c>
      <c r="Q31" t="s">
        <v>499</v>
      </c>
      <c r="R31" t="s">
        <v>601</v>
      </c>
      <c r="S31" t="s">
        <v>513</v>
      </c>
      <c r="T31" t="s">
        <v>499</v>
      </c>
      <c r="U31" t="s">
        <v>242</v>
      </c>
      <c r="V31" t="s">
        <v>251</v>
      </c>
      <c r="W31" t="s">
        <v>498</v>
      </c>
      <c r="X31" t="s">
        <v>90</v>
      </c>
      <c r="Y31" t="s">
        <v>251</v>
      </c>
      <c r="Z31" t="s">
        <v>498</v>
      </c>
      <c r="AA31" t="s">
        <v>607</v>
      </c>
    </row>
    <row r="32" spans="1:27" x14ac:dyDescent="0.3">
      <c r="A32" t="s">
        <v>365</v>
      </c>
      <c r="B32" t="s">
        <v>32</v>
      </c>
      <c r="C32" t="s">
        <v>286</v>
      </c>
      <c r="D32" s="9">
        <v>3.8</v>
      </c>
      <c r="E32" t="s">
        <v>299</v>
      </c>
      <c r="F32" t="s">
        <v>498</v>
      </c>
      <c r="G32">
        <v>440</v>
      </c>
      <c r="H32" t="s">
        <v>251</v>
      </c>
      <c r="I32" t="s">
        <v>498</v>
      </c>
      <c r="J32" s="14">
        <f t="shared" si="0"/>
        <v>115.78947368421053</v>
      </c>
      <c r="K32" t="s">
        <v>498</v>
      </c>
      <c r="L32" t="s">
        <v>598</v>
      </c>
      <c r="M32" t="s">
        <v>322</v>
      </c>
      <c r="N32" t="s">
        <v>498</v>
      </c>
      <c r="O32" t="s">
        <v>215</v>
      </c>
      <c r="P32" t="s">
        <v>347</v>
      </c>
      <c r="Q32" t="s">
        <v>498</v>
      </c>
      <c r="R32" t="s">
        <v>601</v>
      </c>
      <c r="S32" s="10" t="s">
        <v>405</v>
      </c>
      <c r="T32" s="10" t="s">
        <v>498</v>
      </c>
      <c r="U32" t="s">
        <v>239</v>
      </c>
      <c r="V32" t="s">
        <v>251</v>
      </c>
      <c r="W32" t="s">
        <v>498</v>
      </c>
      <c r="X32" t="s">
        <v>90</v>
      </c>
      <c r="Y32" t="s">
        <v>251</v>
      </c>
      <c r="Z32" t="s">
        <v>498</v>
      </c>
    </row>
    <row r="33" spans="1:27" x14ac:dyDescent="0.3">
      <c r="A33" t="s">
        <v>365</v>
      </c>
      <c r="B33" t="s">
        <v>33</v>
      </c>
      <c r="C33" t="s">
        <v>286</v>
      </c>
      <c r="D33" s="9">
        <v>2.7</v>
      </c>
      <c r="E33" t="s">
        <v>299</v>
      </c>
      <c r="F33" t="s">
        <v>498</v>
      </c>
      <c r="G33">
        <v>272</v>
      </c>
      <c r="H33" t="s">
        <v>251</v>
      </c>
      <c r="I33" t="s">
        <v>498</v>
      </c>
      <c r="J33" s="14">
        <f t="shared" si="0"/>
        <v>100.74074074074073</v>
      </c>
      <c r="K33" t="s">
        <v>498</v>
      </c>
      <c r="L33" t="s">
        <v>598</v>
      </c>
      <c r="M33" t="s">
        <v>322</v>
      </c>
      <c r="N33" t="s">
        <v>498</v>
      </c>
      <c r="O33" t="s">
        <v>215</v>
      </c>
      <c r="P33" t="s">
        <v>347</v>
      </c>
      <c r="Q33" t="s">
        <v>498</v>
      </c>
      <c r="R33" t="s">
        <v>601</v>
      </c>
      <c r="S33" s="10" t="s">
        <v>377</v>
      </c>
      <c r="T33" s="10" t="s">
        <v>498</v>
      </c>
      <c r="U33" t="s">
        <v>241</v>
      </c>
      <c r="V33" t="s">
        <v>251</v>
      </c>
      <c r="W33" t="s">
        <v>498</v>
      </c>
      <c r="X33" t="s">
        <v>90</v>
      </c>
      <c r="Y33" t="s">
        <v>251</v>
      </c>
      <c r="Z33" t="s">
        <v>498</v>
      </c>
    </row>
    <row r="34" spans="1:27" x14ac:dyDescent="0.3">
      <c r="A34" t="s">
        <v>362</v>
      </c>
      <c r="B34" t="s">
        <v>34</v>
      </c>
      <c r="C34" t="s">
        <v>287</v>
      </c>
      <c r="D34" s="9">
        <v>2.7</v>
      </c>
      <c r="E34" t="s">
        <v>300</v>
      </c>
      <c r="F34" t="s">
        <v>498</v>
      </c>
      <c r="G34">
        <v>210</v>
      </c>
      <c r="H34" t="s">
        <v>251</v>
      </c>
      <c r="I34" t="s">
        <v>498</v>
      </c>
      <c r="J34" s="14">
        <f t="shared" si="0"/>
        <v>77.777777777777771</v>
      </c>
      <c r="K34" t="s">
        <v>498</v>
      </c>
      <c r="L34" t="s">
        <v>598</v>
      </c>
      <c r="M34" t="s">
        <v>322</v>
      </c>
      <c r="N34" t="s">
        <v>498</v>
      </c>
      <c r="O34" t="s">
        <v>215</v>
      </c>
      <c r="P34" t="s">
        <v>501</v>
      </c>
      <c r="Q34" t="s">
        <v>499</v>
      </c>
      <c r="R34" t="s">
        <v>602</v>
      </c>
      <c r="S34" t="s">
        <v>308</v>
      </c>
      <c r="T34" s="10" t="s">
        <v>498</v>
      </c>
      <c r="U34" t="s">
        <v>243</v>
      </c>
      <c r="V34" t="s">
        <v>251</v>
      </c>
      <c r="W34" t="s">
        <v>498</v>
      </c>
      <c r="X34" t="s">
        <v>90</v>
      </c>
      <c r="Y34" t="s">
        <v>251</v>
      </c>
      <c r="Z34" t="s">
        <v>498</v>
      </c>
      <c r="AA34" t="s">
        <v>527</v>
      </c>
    </row>
    <row r="35" spans="1:27" x14ac:dyDescent="0.3">
      <c r="A35" t="s">
        <v>362</v>
      </c>
      <c r="B35" t="s">
        <v>35</v>
      </c>
      <c r="C35" t="s">
        <v>287</v>
      </c>
      <c r="D35" s="9">
        <v>2.7</v>
      </c>
      <c r="E35" t="s">
        <v>302</v>
      </c>
      <c r="F35" t="s">
        <v>498</v>
      </c>
      <c r="G35">
        <v>208.5</v>
      </c>
      <c r="H35" t="s">
        <v>251</v>
      </c>
      <c r="I35" t="s">
        <v>498</v>
      </c>
      <c r="J35" s="14">
        <f t="shared" si="0"/>
        <v>77.222222222222214</v>
      </c>
      <c r="K35" t="s">
        <v>498</v>
      </c>
      <c r="L35" t="s">
        <v>598</v>
      </c>
      <c r="M35" t="s">
        <v>322</v>
      </c>
      <c r="N35" t="s">
        <v>498</v>
      </c>
      <c r="O35" t="s">
        <v>201</v>
      </c>
      <c r="P35" t="s">
        <v>308</v>
      </c>
      <c r="Q35" t="s">
        <v>498</v>
      </c>
      <c r="R35" t="s">
        <v>600</v>
      </c>
      <c r="S35" t="s">
        <v>531</v>
      </c>
      <c r="T35" t="s">
        <v>499</v>
      </c>
      <c r="U35" t="s">
        <v>244</v>
      </c>
      <c r="V35" t="s">
        <v>251</v>
      </c>
      <c r="W35" t="s">
        <v>498</v>
      </c>
      <c r="X35" t="s">
        <v>93</v>
      </c>
      <c r="Y35" t="s">
        <v>251</v>
      </c>
      <c r="Z35" t="s">
        <v>498</v>
      </c>
      <c r="AA35" t="s">
        <v>529</v>
      </c>
    </row>
    <row r="36" spans="1:27" x14ac:dyDescent="0.3">
      <c r="A36" t="s">
        <v>362</v>
      </c>
      <c r="B36" t="s">
        <v>36</v>
      </c>
      <c r="C36" t="s">
        <v>287</v>
      </c>
      <c r="D36" s="9">
        <v>3.1</v>
      </c>
      <c r="E36" t="s">
        <v>301</v>
      </c>
      <c r="F36" t="s">
        <v>498</v>
      </c>
      <c r="G36">
        <v>350</v>
      </c>
      <c r="H36" t="s">
        <v>251</v>
      </c>
      <c r="I36" t="s">
        <v>498</v>
      </c>
      <c r="J36" s="14">
        <f t="shared" si="0"/>
        <v>112.90322580645162</v>
      </c>
      <c r="K36" t="s">
        <v>498</v>
      </c>
      <c r="L36" t="s">
        <v>598</v>
      </c>
      <c r="M36" t="s">
        <v>322</v>
      </c>
      <c r="N36" t="s">
        <v>498</v>
      </c>
      <c r="O36" t="s">
        <v>215</v>
      </c>
      <c r="P36" t="s">
        <v>348</v>
      </c>
      <c r="Q36" t="s">
        <v>498</v>
      </c>
      <c r="R36" t="s">
        <v>600</v>
      </c>
      <c r="S36" t="s">
        <v>532</v>
      </c>
      <c r="T36" t="s">
        <v>499</v>
      </c>
      <c r="U36" t="s">
        <v>241</v>
      </c>
      <c r="V36" t="s">
        <v>251</v>
      </c>
      <c r="W36" t="s">
        <v>498</v>
      </c>
      <c r="X36" t="s">
        <v>93</v>
      </c>
      <c r="Y36" t="s">
        <v>251</v>
      </c>
      <c r="Z36" t="s">
        <v>498</v>
      </c>
      <c r="AA36" t="s">
        <v>528</v>
      </c>
    </row>
    <row r="37" spans="1:27" x14ac:dyDescent="0.3">
      <c r="A37" t="s">
        <v>362</v>
      </c>
      <c r="B37" t="s">
        <v>37</v>
      </c>
      <c r="C37" t="s">
        <v>287</v>
      </c>
      <c r="D37" s="9">
        <v>2.1800000000000002</v>
      </c>
      <c r="E37" t="s">
        <v>303</v>
      </c>
      <c r="F37" t="s">
        <v>498</v>
      </c>
      <c r="G37">
        <v>115</v>
      </c>
      <c r="H37" t="s">
        <v>251</v>
      </c>
      <c r="I37" t="s">
        <v>498</v>
      </c>
      <c r="J37" s="14">
        <f t="shared" si="0"/>
        <v>52.752293577981646</v>
      </c>
      <c r="K37" t="s">
        <v>498</v>
      </c>
      <c r="L37" t="s">
        <v>598</v>
      </c>
      <c r="M37" t="s">
        <v>322</v>
      </c>
      <c r="N37" t="s">
        <v>498</v>
      </c>
      <c r="O37" t="s">
        <v>215</v>
      </c>
      <c r="P37" t="s">
        <v>206</v>
      </c>
      <c r="Q37" t="s">
        <v>498</v>
      </c>
      <c r="R37" t="s">
        <v>600</v>
      </c>
      <c r="S37" t="s">
        <v>279</v>
      </c>
      <c r="T37" s="10" t="s">
        <v>498</v>
      </c>
      <c r="U37" t="s">
        <v>239</v>
      </c>
      <c r="V37" t="s">
        <v>251</v>
      </c>
      <c r="W37" t="s">
        <v>498</v>
      </c>
      <c r="X37" t="s">
        <v>93</v>
      </c>
      <c r="Y37" t="s">
        <v>251</v>
      </c>
      <c r="Z37" t="s">
        <v>498</v>
      </c>
      <c r="AA37" t="s">
        <v>608</v>
      </c>
    </row>
    <row r="38" spans="1:27" x14ac:dyDescent="0.3">
      <c r="A38" t="s">
        <v>362</v>
      </c>
      <c r="B38" t="s">
        <v>38</v>
      </c>
      <c r="C38" t="s">
        <v>287</v>
      </c>
      <c r="D38" s="9">
        <v>1.87</v>
      </c>
      <c r="E38" t="s">
        <v>304</v>
      </c>
      <c r="F38" t="s">
        <v>498</v>
      </c>
      <c r="G38">
        <v>91</v>
      </c>
      <c r="H38" t="s">
        <v>251</v>
      </c>
      <c r="I38" t="s">
        <v>498</v>
      </c>
      <c r="J38" s="14">
        <f t="shared" si="0"/>
        <v>48.663101604278069</v>
      </c>
      <c r="K38" t="s">
        <v>498</v>
      </c>
      <c r="L38" t="s">
        <v>598</v>
      </c>
      <c r="M38" t="s">
        <v>322</v>
      </c>
      <c r="N38" t="s">
        <v>498</v>
      </c>
      <c r="O38" t="s">
        <v>215</v>
      </c>
      <c r="P38" t="s">
        <v>501</v>
      </c>
      <c r="Q38" t="s">
        <v>499</v>
      </c>
      <c r="R38" t="s">
        <v>600</v>
      </c>
      <c r="S38" t="s">
        <v>533</v>
      </c>
      <c r="T38" t="s">
        <v>499</v>
      </c>
      <c r="U38" t="s">
        <v>241</v>
      </c>
      <c r="V38" t="s">
        <v>251</v>
      </c>
      <c r="W38" t="s">
        <v>498</v>
      </c>
      <c r="X38" t="s">
        <v>93</v>
      </c>
      <c r="Y38" t="s">
        <v>251</v>
      </c>
      <c r="Z38" t="s">
        <v>498</v>
      </c>
      <c r="AA38" t="s">
        <v>609</v>
      </c>
    </row>
    <row r="39" spans="1:27" x14ac:dyDescent="0.3">
      <c r="A39" t="s">
        <v>362</v>
      </c>
      <c r="B39" t="s">
        <v>39</v>
      </c>
      <c r="C39" t="s">
        <v>287</v>
      </c>
      <c r="D39" s="9">
        <v>2.11</v>
      </c>
      <c r="E39" t="s">
        <v>305</v>
      </c>
      <c r="F39" t="s">
        <v>498</v>
      </c>
      <c r="G39">
        <v>85</v>
      </c>
      <c r="H39" t="s">
        <v>251</v>
      </c>
      <c r="I39" t="s">
        <v>498</v>
      </c>
      <c r="J39" s="14">
        <f t="shared" si="0"/>
        <v>40.284360189573462</v>
      </c>
      <c r="K39" t="s">
        <v>498</v>
      </c>
      <c r="L39" t="s">
        <v>598</v>
      </c>
      <c r="M39" t="s">
        <v>322</v>
      </c>
      <c r="N39" t="s">
        <v>498</v>
      </c>
      <c r="O39" t="s">
        <v>215</v>
      </c>
      <c r="P39" t="s">
        <v>305</v>
      </c>
      <c r="Q39" t="s">
        <v>498</v>
      </c>
      <c r="R39" t="s">
        <v>600</v>
      </c>
      <c r="S39" s="10" t="s">
        <v>338</v>
      </c>
      <c r="T39" s="10" t="s">
        <v>498</v>
      </c>
      <c r="U39" t="s">
        <v>241</v>
      </c>
      <c r="V39" t="s">
        <v>251</v>
      </c>
      <c r="W39" t="s">
        <v>498</v>
      </c>
      <c r="X39" t="s">
        <v>90</v>
      </c>
      <c r="Y39" t="s">
        <v>251</v>
      </c>
      <c r="Z39" t="s">
        <v>498</v>
      </c>
    </row>
    <row r="40" spans="1:27" x14ac:dyDescent="0.3">
      <c r="A40" t="s">
        <v>362</v>
      </c>
      <c r="B40" t="s">
        <v>40</v>
      </c>
      <c r="C40" t="s">
        <v>286</v>
      </c>
      <c r="D40" s="9">
        <v>3.1</v>
      </c>
      <c r="E40" t="s">
        <v>324</v>
      </c>
      <c r="F40" t="s">
        <v>498</v>
      </c>
      <c r="G40">
        <v>115</v>
      </c>
      <c r="H40" t="s">
        <v>251</v>
      </c>
      <c r="I40" t="s">
        <v>498</v>
      </c>
      <c r="J40" s="14">
        <f t="shared" si="0"/>
        <v>37.096774193548384</v>
      </c>
      <c r="K40" t="s">
        <v>498</v>
      </c>
      <c r="L40" t="s">
        <v>598</v>
      </c>
      <c r="M40" t="s">
        <v>322</v>
      </c>
      <c r="N40" t="s">
        <v>498</v>
      </c>
      <c r="O40" t="s">
        <v>201</v>
      </c>
      <c r="P40" t="s">
        <v>307</v>
      </c>
      <c r="Q40" t="s">
        <v>498</v>
      </c>
      <c r="R40" t="s">
        <v>600</v>
      </c>
      <c r="S40" s="11" t="s">
        <v>535</v>
      </c>
      <c r="T40" s="11" t="s">
        <v>499</v>
      </c>
      <c r="U40" t="s">
        <v>243</v>
      </c>
      <c r="V40" t="s">
        <v>251</v>
      </c>
      <c r="W40" t="s">
        <v>498</v>
      </c>
      <c r="X40" t="s">
        <v>90</v>
      </c>
      <c r="Y40" t="s">
        <v>251</v>
      </c>
      <c r="Z40" t="s">
        <v>498</v>
      </c>
      <c r="AA40" t="s">
        <v>610</v>
      </c>
    </row>
    <row r="41" spans="1:27" x14ac:dyDescent="0.3">
      <c r="A41" t="s">
        <v>362</v>
      </c>
      <c r="B41" t="s">
        <v>41</v>
      </c>
      <c r="C41" t="s">
        <v>287</v>
      </c>
      <c r="D41" s="9">
        <v>3</v>
      </c>
      <c r="E41" t="s">
        <v>322</v>
      </c>
      <c r="F41" t="s">
        <v>498</v>
      </c>
      <c r="G41">
        <v>116</v>
      </c>
      <c r="H41" t="s">
        <v>251</v>
      </c>
      <c r="I41" t="s">
        <v>498</v>
      </c>
      <c r="J41" s="14">
        <f t="shared" si="0"/>
        <v>38.666666666666664</v>
      </c>
      <c r="K41" t="s">
        <v>498</v>
      </c>
      <c r="L41" t="s">
        <v>598</v>
      </c>
      <c r="M41" t="s">
        <v>322</v>
      </c>
      <c r="N41" t="s">
        <v>498</v>
      </c>
      <c r="O41" t="s">
        <v>205</v>
      </c>
      <c r="P41" t="s">
        <v>306</v>
      </c>
      <c r="Q41" t="s">
        <v>498</v>
      </c>
      <c r="R41" t="s">
        <v>599</v>
      </c>
      <c r="S41" t="s">
        <v>536</v>
      </c>
      <c r="T41" t="s">
        <v>499</v>
      </c>
      <c r="U41" t="s">
        <v>243</v>
      </c>
      <c r="V41" t="s">
        <v>251</v>
      </c>
      <c r="W41" t="s">
        <v>498</v>
      </c>
      <c r="X41" t="s">
        <v>90</v>
      </c>
      <c r="Y41" t="s">
        <v>251</v>
      </c>
      <c r="Z41" t="s">
        <v>498</v>
      </c>
      <c r="AA41" t="s">
        <v>611</v>
      </c>
    </row>
    <row r="42" spans="1:27" x14ac:dyDescent="0.3">
      <c r="A42" t="s">
        <v>359</v>
      </c>
      <c r="B42" t="s">
        <v>42</v>
      </c>
      <c r="C42" t="s">
        <v>286</v>
      </c>
      <c r="D42" s="9">
        <v>16</v>
      </c>
      <c r="E42" t="s">
        <v>325</v>
      </c>
      <c r="F42" t="s">
        <v>498</v>
      </c>
      <c r="G42">
        <v>43500</v>
      </c>
      <c r="H42" t="s">
        <v>251</v>
      </c>
      <c r="I42" t="s">
        <v>498</v>
      </c>
      <c r="J42" s="14">
        <f t="shared" si="0"/>
        <v>2718.75</v>
      </c>
      <c r="K42" t="s">
        <v>498</v>
      </c>
      <c r="L42" t="s">
        <v>596</v>
      </c>
      <c r="M42" t="s">
        <v>479</v>
      </c>
      <c r="N42" t="s">
        <v>498</v>
      </c>
      <c r="O42" t="s">
        <v>201</v>
      </c>
      <c r="P42" t="s">
        <v>271</v>
      </c>
      <c r="Q42" t="s">
        <v>498</v>
      </c>
      <c r="R42" t="s">
        <v>600</v>
      </c>
      <c r="S42" t="s">
        <v>308</v>
      </c>
      <c r="T42" t="s">
        <v>498</v>
      </c>
      <c r="U42" t="s">
        <v>239</v>
      </c>
      <c r="V42" t="s">
        <v>251</v>
      </c>
      <c r="W42" t="s">
        <v>498</v>
      </c>
      <c r="X42" t="s">
        <v>89</v>
      </c>
      <c r="Y42" t="s">
        <v>251</v>
      </c>
      <c r="Z42" t="s">
        <v>498</v>
      </c>
    </row>
    <row r="43" spans="1:27" x14ac:dyDescent="0.3">
      <c r="A43" t="s">
        <v>360</v>
      </c>
      <c r="B43" t="s">
        <v>43</v>
      </c>
      <c r="C43" t="s">
        <v>287</v>
      </c>
      <c r="D43" s="9">
        <v>5.5</v>
      </c>
      <c r="E43" t="s">
        <v>209</v>
      </c>
      <c r="F43" t="s">
        <v>498</v>
      </c>
      <c r="G43">
        <v>1300</v>
      </c>
      <c r="H43" t="s">
        <v>251</v>
      </c>
      <c r="I43" t="s">
        <v>498</v>
      </c>
      <c r="J43" s="14">
        <f t="shared" si="0"/>
        <v>236.36363636363637</v>
      </c>
      <c r="K43" t="s">
        <v>498</v>
      </c>
      <c r="L43" t="s">
        <v>597</v>
      </c>
      <c r="M43" t="s">
        <v>322</v>
      </c>
      <c r="N43" t="s">
        <v>498</v>
      </c>
      <c r="O43" t="s">
        <v>215</v>
      </c>
      <c r="P43" t="s">
        <v>580</v>
      </c>
      <c r="Q43" t="s">
        <v>499</v>
      </c>
      <c r="R43" t="s">
        <v>601</v>
      </c>
      <c r="S43" t="s">
        <v>308</v>
      </c>
      <c r="T43" t="s">
        <v>498</v>
      </c>
      <c r="U43" t="s">
        <v>239</v>
      </c>
      <c r="V43" t="s">
        <v>251</v>
      </c>
      <c r="W43" t="s">
        <v>498</v>
      </c>
      <c r="X43" t="s">
        <v>90</v>
      </c>
      <c r="Y43" t="s">
        <v>251</v>
      </c>
      <c r="Z43" t="s">
        <v>498</v>
      </c>
      <c r="AA43" t="s">
        <v>612</v>
      </c>
    </row>
    <row r="44" spans="1:27" x14ac:dyDescent="0.3">
      <c r="A44" t="s">
        <v>360</v>
      </c>
      <c r="B44" t="s">
        <v>44</v>
      </c>
      <c r="C44" t="s">
        <v>287</v>
      </c>
      <c r="D44" s="9">
        <v>4.41</v>
      </c>
      <c r="E44" t="s">
        <v>209</v>
      </c>
      <c r="F44" t="s">
        <v>498</v>
      </c>
      <c r="G44">
        <v>1000</v>
      </c>
      <c r="H44" t="s">
        <v>251</v>
      </c>
      <c r="I44" t="s">
        <v>498</v>
      </c>
      <c r="J44" s="14">
        <f t="shared" si="0"/>
        <v>226.75736961451247</v>
      </c>
      <c r="K44" t="s">
        <v>498</v>
      </c>
      <c r="L44" t="s">
        <v>597</v>
      </c>
      <c r="M44" t="s">
        <v>322</v>
      </c>
      <c r="N44" t="s">
        <v>498</v>
      </c>
      <c r="O44" t="s">
        <v>201</v>
      </c>
      <c r="P44" t="s">
        <v>501</v>
      </c>
      <c r="Q44" t="s">
        <v>499</v>
      </c>
      <c r="R44" t="s">
        <v>601</v>
      </c>
      <c r="S44" t="s">
        <v>514</v>
      </c>
      <c r="T44" t="s">
        <v>499</v>
      </c>
      <c r="U44" t="s">
        <v>239</v>
      </c>
      <c r="V44" t="s">
        <v>251</v>
      </c>
      <c r="W44" t="s">
        <v>498</v>
      </c>
      <c r="X44" t="s">
        <v>90</v>
      </c>
      <c r="Y44" t="s">
        <v>251</v>
      </c>
      <c r="Z44" t="s">
        <v>498</v>
      </c>
    </row>
    <row r="45" spans="1:27" x14ac:dyDescent="0.3">
      <c r="A45" t="s">
        <v>360</v>
      </c>
      <c r="B45" t="s">
        <v>45</v>
      </c>
      <c r="C45" t="s">
        <v>286</v>
      </c>
      <c r="D45" s="9">
        <v>5.32</v>
      </c>
      <c r="E45" t="s">
        <v>209</v>
      </c>
      <c r="F45" t="s">
        <v>498</v>
      </c>
      <c r="G45">
        <v>1500</v>
      </c>
      <c r="H45" t="s">
        <v>251</v>
      </c>
      <c r="I45" t="s">
        <v>498</v>
      </c>
      <c r="J45" s="14">
        <f t="shared" si="0"/>
        <v>281.95488721804509</v>
      </c>
      <c r="K45" t="s">
        <v>498</v>
      </c>
      <c r="L45" t="s">
        <v>597</v>
      </c>
      <c r="M45" t="s">
        <v>322</v>
      </c>
      <c r="N45" t="s">
        <v>498</v>
      </c>
      <c r="O45" t="s">
        <v>201</v>
      </c>
      <c r="P45" t="s">
        <v>404</v>
      </c>
      <c r="Q45" t="s">
        <v>499</v>
      </c>
      <c r="R45" t="s">
        <v>601</v>
      </c>
      <c r="S45" t="s">
        <v>515</v>
      </c>
      <c r="T45" t="s">
        <v>499</v>
      </c>
      <c r="U45" t="s">
        <v>239</v>
      </c>
      <c r="V45" t="s">
        <v>251</v>
      </c>
      <c r="W45" t="s">
        <v>498</v>
      </c>
      <c r="X45" t="s">
        <v>90</v>
      </c>
      <c r="Y45" t="s">
        <v>251</v>
      </c>
      <c r="Z45" t="s">
        <v>498</v>
      </c>
    </row>
    <row r="46" spans="1:27" x14ac:dyDescent="0.3">
      <c r="A46" t="s">
        <v>360</v>
      </c>
      <c r="B46" t="s">
        <v>46</v>
      </c>
      <c r="C46" t="s">
        <v>287</v>
      </c>
      <c r="D46" s="9">
        <v>4.7249999999999996</v>
      </c>
      <c r="E46" t="s">
        <v>330</v>
      </c>
      <c r="F46" t="s">
        <v>498</v>
      </c>
      <c r="G46">
        <v>1000</v>
      </c>
      <c r="H46" t="s">
        <v>251</v>
      </c>
      <c r="I46" t="s">
        <v>498</v>
      </c>
      <c r="J46" s="14">
        <f t="shared" si="0"/>
        <v>211.64021164021165</v>
      </c>
      <c r="K46" t="s">
        <v>498</v>
      </c>
      <c r="L46" t="s">
        <v>597</v>
      </c>
      <c r="M46" t="s">
        <v>322</v>
      </c>
      <c r="N46" t="s">
        <v>498</v>
      </c>
      <c r="O46" t="s">
        <v>215</v>
      </c>
      <c r="P46" s="5" t="s">
        <v>349</v>
      </c>
      <c r="Q46" s="5" t="s">
        <v>498</v>
      </c>
      <c r="R46" t="s">
        <v>601</v>
      </c>
      <c r="S46" t="s">
        <v>308</v>
      </c>
      <c r="T46" t="s">
        <v>498</v>
      </c>
      <c r="U46" t="s">
        <v>239</v>
      </c>
      <c r="V46" t="s">
        <v>251</v>
      </c>
      <c r="W46" t="s">
        <v>498</v>
      </c>
      <c r="X46" t="s">
        <v>90</v>
      </c>
      <c r="Y46" t="s">
        <v>251</v>
      </c>
      <c r="Z46" t="s">
        <v>498</v>
      </c>
    </row>
    <row r="47" spans="1:27" x14ac:dyDescent="0.3">
      <c r="A47" t="s">
        <v>360</v>
      </c>
      <c r="B47" t="s">
        <v>194</v>
      </c>
      <c r="C47" t="s">
        <v>287</v>
      </c>
      <c r="D47" s="9">
        <v>5.3</v>
      </c>
      <c r="E47" t="s">
        <v>210</v>
      </c>
      <c r="F47" t="s">
        <v>498</v>
      </c>
      <c r="G47">
        <v>1400</v>
      </c>
      <c r="H47" t="s">
        <v>501</v>
      </c>
      <c r="I47" t="s">
        <v>499</v>
      </c>
      <c r="J47" s="14">
        <f t="shared" si="0"/>
        <v>264.15094339622641</v>
      </c>
      <c r="K47" t="s">
        <v>499</v>
      </c>
      <c r="L47" t="s">
        <v>597</v>
      </c>
      <c r="M47" t="s">
        <v>485</v>
      </c>
      <c r="N47" t="s">
        <v>498</v>
      </c>
      <c r="O47" t="s">
        <v>201</v>
      </c>
      <c r="P47" t="s">
        <v>501</v>
      </c>
      <c r="Q47" t="s">
        <v>499</v>
      </c>
      <c r="R47" t="s">
        <v>601</v>
      </c>
      <c r="S47" t="s">
        <v>516</v>
      </c>
      <c r="T47" t="s">
        <v>499</v>
      </c>
      <c r="U47" t="s">
        <v>239</v>
      </c>
      <c r="V47" s="10" t="s">
        <v>507</v>
      </c>
      <c r="W47" t="s">
        <v>498</v>
      </c>
      <c r="X47" t="s">
        <v>90</v>
      </c>
      <c r="Y47" t="s">
        <v>285</v>
      </c>
      <c r="Z47" t="s">
        <v>498</v>
      </c>
      <c r="AA47" t="s">
        <v>510</v>
      </c>
    </row>
    <row r="48" spans="1:27" x14ac:dyDescent="0.3">
      <c r="A48" t="s">
        <v>360</v>
      </c>
      <c r="B48" t="s">
        <v>47</v>
      </c>
      <c r="C48" t="s">
        <v>287</v>
      </c>
      <c r="D48" s="9">
        <v>4.8499999999999996</v>
      </c>
      <c r="E48" t="s">
        <v>209</v>
      </c>
      <c r="F48" t="s">
        <v>498</v>
      </c>
      <c r="G48">
        <v>1200</v>
      </c>
      <c r="H48" t="s">
        <v>251</v>
      </c>
      <c r="I48" t="s">
        <v>498</v>
      </c>
      <c r="J48" s="14">
        <f t="shared" si="0"/>
        <v>247.42268041237116</v>
      </c>
      <c r="K48" t="s">
        <v>498</v>
      </c>
      <c r="L48" t="s">
        <v>597</v>
      </c>
      <c r="M48" t="s">
        <v>322</v>
      </c>
      <c r="N48" t="s">
        <v>498</v>
      </c>
      <c r="O48" t="s">
        <v>201</v>
      </c>
      <c r="P48" t="s">
        <v>501</v>
      </c>
      <c r="Q48" t="s">
        <v>499</v>
      </c>
      <c r="R48" t="s">
        <v>601</v>
      </c>
      <c r="S48" s="10" t="s">
        <v>371</v>
      </c>
      <c r="T48" s="10" t="s">
        <v>498</v>
      </c>
      <c r="U48" t="s">
        <v>239</v>
      </c>
      <c r="V48" t="s">
        <v>251</v>
      </c>
      <c r="W48" t="s">
        <v>498</v>
      </c>
      <c r="X48" t="s">
        <v>90</v>
      </c>
      <c r="Y48" t="s">
        <v>251</v>
      </c>
      <c r="Z48" t="s">
        <v>498</v>
      </c>
    </row>
    <row r="49" spans="1:27" x14ac:dyDescent="0.3">
      <c r="A49" t="s">
        <v>360</v>
      </c>
      <c r="B49" t="s">
        <v>48</v>
      </c>
      <c r="C49" t="s">
        <v>287</v>
      </c>
      <c r="D49" s="9">
        <v>5.28</v>
      </c>
      <c r="E49" t="s">
        <v>209</v>
      </c>
      <c r="F49" t="s">
        <v>498</v>
      </c>
      <c r="G49">
        <v>1800</v>
      </c>
      <c r="H49" t="s">
        <v>251</v>
      </c>
      <c r="I49" t="s">
        <v>498</v>
      </c>
      <c r="J49" s="14">
        <f t="shared" si="0"/>
        <v>340.90909090909088</v>
      </c>
      <c r="K49" t="s">
        <v>498</v>
      </c>
      <c r="L49" t="s">
        <v>597</v>
      </c>
      <c r="M49" t="s">
        <v>322</v>
      </c>
      <c r="N49" t="s">
        <v>498</v>
      </c>
      <c r="O49" t="s">
        <v>215</v>
      </c>
      <c r="P49" s="10" t="s">
        <v>372</v>
      </c>
      <c r="Q49" t="s">
        <v>498</v>
      </c>
      <c r="R49" t="s">
        <v>601</v>
      </c>
      <c r="S49" t="s">
        <v>517</v>
      </c>
      <c r="T49" t="s">
        <v>499</v>
      </c>
      <c r="U49" t="s">
        <v>239</v>
      </c>
      <c r="V49" t="s">
        <v>251</v>
      </c>
      <c r="W49" t="s">
        <v>498</v>
      </c>
      <c r="X49" t="s">
        <v>90</v>
      </c>
      <c r="Y49" t="s">
        <v>251</v>
      </c>
      <c r="Z49" t="s">
        <v>498</v>
      </c>
    </row>
    <row r="50" spans="1:27" x14ac:dyDescent="0.3">
      <c r="A50" t="s">
        <v>360</v>
      </c>
      <c r="B50" t="s">
        <v>49</v>
      </c>
      <c r="C50" t="s">
        <v>287</v>
      </c>
      <c r="D50" s="9">
        <v>5.6</v>
      </c>
      <c r="E50" t="s">
        <v>330</v>
      </c>
      <c r="F50" t="s">
        <v>498</v>
      </c>
      <c r="G50">
        <v>1100</v>
      </c>
      <c r="H50" t="s">
        <v>251</v>
      </c>
      <c r="I50" t="s">
        <v>498</v>
      </c>
      <c r="J50" s="14">
        <f t="shared" si="0"/>
        <v>196.42857142857144</v>
      </c>
      <c r="K50" t="s">
        <v>498</v>
      </c>
      <c r="L50" t="s">
        <v>598</v>
      </c>
      <c r="M50" t="s">
        <v>322</v>
      </c>
      <c r="N50" t="s">
        <v>498</v>
      </c>
      <c r="O50" t="s">
        <v>201</v>
      </c>
      <c r="P50" s="5" t="s">
        <v>582</v>
      </c>
      <c r="Q50" s="5" t="s">
        <v>499</v>
      </c>
      <c r="R50" t="s">
        <v>601</v>
      </c>
      <c r="S50" t="s">
        <v>406</v>
      </c>
      <c r="T50" t="s">
        <v>498</v>
      </c>
      <c r="U50" t="s">
        <v>239</v>
      </c>
      <c r="V50" t="s">
        <v>251</v>
      </c>
      <c r="W50" t="s">
        <v>498</v>
      </c>
      <c r="X50" t="s">
        <v>90</v>
      </c>
      <c r="Y50" t="s">
        <v>251</v>
      </c>
      <c r="Z50" t="s">
        <v>498</v>
      </c>
      <c r="AA50" t="s">
        <v>277</v>
      </c>
    </row>
    <row r="51" spans="1:27" x14ac:dyDescent="0.3">
      <c r="A51" t="s">
        <v>360</v>
      </c>
      <c r="B51" t="s">
        <v>50</v>
      </c>
      <c r="C51" t="s">
        <v>287</v>
      </c>
      <c r="D51" s="9">
        <v>4.34</v>
      </c>
      <c r="E51" t="s">
        <v>209</v>
      </c>
      <c r="F51" t="s">
        <v>498</v>
      </c>
      <c r="G51">
        <v>1000</v>
      </c>
      <c r="H51" t="s">
        <v>251</v>
      </c>
      <c r="I51" t="s">
        <v>498</v>
      </c>
      <c r="J51" s="14">
        <f t="shared" si="0"/>
        <v>230.41474654377882</v>
      </c>
      <c r="K51" t="s">
        <v>498</v>
      </c>
      <c r="L51" t="s">
        <v>597</v>
      </c>
      <c r="M51" t="s">
        <v>322</v>
      </c>
      <c r="N51" t="s">
        <v>498</v>
      </c>
      <c r="O51" t="s">
        <v>201</v>
      </c>
      <c r="P51" s="5" t="s">
        <v>581</v>
      </c>
      <c r="Q51" s="5" t="s">
        <v>499</v>
      </c>
      <c r="R51" t="s">
        <v>601</v>
      </c>
      <c r="S51" t="s">
        <v>518</v>
      </c>
      <c r="T51" t="s">
        <v>499</v>
      </c>
      <c r="U51" t="s">
        <v>239</v>
      </c>
      <c r="V51" t="s">
        <v>251</v>
      </c>
      <c r="W51" t="s">
        <v>498</v>
      </c>
      <c r="X51" t="s">
        <v>90</v>
      </c>
      <c r="Y51" t="s">
        <v>251</v>
      </c>
      <c r="Z51" t="s">
        <v>498</v>
      </c>
    </row>
    <row r="52" spans="1:27" x14ac:dyDescent="0.3">
      <c r="A52" t="s">
        <v>360</v>
      </c>
      <c r="B52" t="s">
        <v>248</v>
      </c>
      <c r="C52" t="s">
        <v>287</v>
      </c>
      <c r="D52" s="9">
        <v>4.32</v>
      </c>
      <c r="E52" t="s">
        <v>211</v>
      </c>
      <c r="F52" t="s">
        <v>498</v>
      </c>
      <c r="G52">
        <v>1000</v>
      </c>
      <c r="H52" t="s">
        <v>501</v>
      </c>
      <c r="I52" t="s">
        <v>499</v>
      </c>
      <c r="J52" s="14">
        <f t="shared" si="0"/>
        <v>231.48148148148147</v>
      </c>
      <c r="K52" t="s">
        <v>499</v>
      </c>
      <c r="L52" t="s">
        <v>597</v>
      </c>
      <c r="M52" t="s">
        <v>211</v>
      </c>
      <c r="N52" t="s">
        <v>498</v>
      </c>
      <c r="O52" t="s">
        <v>201</v>
      </c>
      <c r="P52" t="s">
        <v>501</v>
      </c>
      <c r="Q52" t="s">
        <v>499</v>
      </c>
      <c r="R52" t="s">
        <v>601</v>
      </c>
      <c r="S52" t="s">
        <v>519</v>
      </c>
      <c r="T52" t="s">
        <v>499</v>
      </c>
      <c r="U52" t="s">
        <v>239</v>
      </c>
      <c r="V52" t="s">
        <v>501</v>
      </c>
      <c r="W52" t="s">
        <v>499</v>
      </c>
      <c r="X52" t="s">
        <v>90</v>
      </c>
      <c r="Y52" t="s">
        <v>500</v>
      </c>
      <c r="Z52" t="s">
        <v>499</v>
      </c>
      <c r="AA52" t="s">
        <v>511</v>
      </c>
    </row>
    <row r="53" spans="1:27" x14ac:dyDescent="0.3">
      <c r="A53" t="s">
        <v>360</v>
      </c>
      <c r="B53" t="s">
        <v>51</v>
      </c>
      <c r="C53" t="s">
        <v>287</v>
      </c>
      <c r="D53" s="9">
        <v>6.25</v>
      </c>
      <c r="E53" t="s">
        <v>209</v>
      </c>
      <c r="F53" t="s">
        <v>498</v>
      </c>
      <c r="G53">
        <v>1300</v>
      </c>
      <c r="H53" t="s">
        <v>251</v>
      </c>
      <c r="I53" t="s">
        <v>498</v>
      </c>
      <c r="J53" s="14">
        <f t="shared" si="0"/>
        <v>208</v>
      </c>
      <c r="K53" t="s">
        <v>498</v>
      </c>
      <c r="L53" t="s">
        <v>597</v>
      </c>
      <c r="M53" t="s">
        <v>322</v>
      </c>
      <c r="N53" t="s">
        <v>498</v>
      </c>
      <c r="O53" t="s">
        <v>201</v>
      </c>
      <c r="P53" s="5" t="s">
        <v>221</v>
      </c>
      <c r="Q53" s="5" t="s">
        <v>498</v>
      </c>
      <c r="R53" t="s">
        <v>601</v>
      </c>
      <c r="S53" t="s">
        <v>339</v>
      </c>
      <c r="T53" t="s">
        <v>498</v>
      </c>
      <c r="U53" t="s">
        <v>239</v>
      </c>
      <c r="V53" t="s">
        <v>251</v>
      </c>
      <c r="W53" t="s">
        <v>498</v>
      </c>
      <c r="X53" t="s">
        <v>90</v>
      </c>
      <c r="Y53" t="s">
        <v>251</v>
      </c>
      <c r="Z53" t="s">
        <v>498</v>
      </c>
    </row>
    <row r="54" spans="1:27" x14ac:dyDescent="0.3">
      <c r="A54" t="s">
        <v>360</v>
      </c>
      <c r="B54" t="s">
        <v>52</v>
      </c>
      <c r="C54" t="s">
        <v>287</v>
      </c>
      <c r="D54" s="9">
        <v>5.4</v>
      </c>
      <c r="E54" t="s">
        <v>209</v>
      </c>
      <c r="F54" t="s">
        <v>498</v>
      </c>
      <c r="G54">
        <v>1400</v>
      </c>
      <c r="H54" t="s">
        <v>251</v>
      </c>
      <c r="I54" t="s">
        <v>498</v>
      </c>
      <c r="J54" s="14">
        <f t="shared" si="0"/>
        <v>259.25925925925924</v>
      </c>
      <c r="K54" t="s">
        <v>498</v>
      </c>
      <c r="L54" t="s">
        <v>597</v>
      </c>
      <c r="M54" t="s">
        <v>322</v>
      </c>
      <c r="N54" t="s">
        <v>498</v>
      </c>
      <c r="O54" t="s">
        <v>201</v>
      </c>
      <c r="P54" s="5" t="s">
        <v>501</v>
      </c>
      <c r="Q54" s="5" t="s">
        <v>499</v>
      </c>
      <c r="R54" t="s">
        <v>601</v>
      </c>
      <c r="S54" t="s">
        <v>276</v>
      </c>
      <c r="T54" t="s">
        <v>498</v>
      </c>
      <c r="U54" t="s">
        <v>239</v>
      </c>
      <c r="V54" t="s">
        <v>251</v>
      </c>
      <c r="W54" t="s">
        <v>498</v>
      </c>
      <c r="X54" t="s">
        <v>90</v>
      </c>
      <c r="Y54" t="s">
        <v>251</v>
      </c>
      <c r="Z54" t="s">
        <v>498</v>
      </c>
    </row>
    <row r="55" spans="1:27" x14ac:dyDescent="0.3">
      <c r="A55" t="s">
        <v>360</v>
      </c>
      <c r="B55" t="s">
        <v>53</v>
      </c>
      <c r="C55" t="s">
        <v>287</v>
      </c>
      <c r="D55" s="9">
        <v>4.43</v>
      </c>
      <c r="E55" t="s">
        <v>209</v>
      </c>
      <c r="F55" t="s">
        <v>498</v>
      </c>
      <c r="G55">
        <v>1000</v>
      </c>
      <c r="H55" t="s">
        <v>251</v>
      </c>
      <c r="I55" t="s">
        <v>498</v>
      </c>
      <c r="J55" s="14">
        <f t="shared" si="0"/>
        <v>225.73363431151242</v>
      </c>
      <c r="K55" t="s">
        <v>498</v>
      </c>
      <c r="L55" t="s">
        <v>597</v>
      </c>
      <c r="M55" t="s">
        <v>373</v>
      </c>
      <c r="N55" t="s">
        <v>498</v>
      </c>
      <c r="O55" t="s">
        <v>201</v>
      </c>
      <c r="P55" t="s">
        <v>375</v>
      </c>
      <c r="Q55" s="5" t="s">
        <v>498</v>
      </c>
      <c r="R55" t="s">
        <v>601</v>
      </c>
      <c r="S55" t="s">
        <v>520</v>
      </c>
      <c r="T55" t="s">
        <v>499</v>
      </c>
      <c r="U55" t="s">
        <v>239</v>
      </c>
      <c r="V55" t="s">
        <v>251</v>
      </c>
      <c r="W55" t="s">
        <v>498</v>
      </c>
      <c r="X55" t="s">
        <v>90</v>
      </c>
      <c r="Y55" t="s">
        <v>251</v>
      </c>
      <c r="Z55" t="s">
        <v>498</v>
      </c>
    </row>
    <row r="56" spans="1:27" x14ac:dyDescent="0.3">
      <c r="A56" t="s">
        <v>360</v>
      </c>
      <c r="B56" t="s">
        <v>54</v>
      </c>
      <c r="C56" t="s">
        <v>287</v>
      </c>
      <c r="D56" s="9">
        <v>3.9</v>
      </c>
      <c r="E56" t="s">
        <v>209</v>
      </c>
      <c r="F56" t="s">
        <v>498</v>
      </c>
      <c r="G56">
        <v>800</v>
      </c>
      <c r="H56" t="s">
        <v>251</v>
      </c>
      <c r="I56" t="s">
        <v>498</v>
      </c>
      <c r="J56" s="14">
        <f t="shared" si="0"/>
        <v>205.12820512820514</v>
      </c>
      <c r="K56" t="s">
        <v>498</v>
      </c>
      <c r="L56" t="s">
        <v>597</v>
      </c>
      <c r="M56" t="s">
        <v>322</v>
      </c>
      <c r="N56" t="s">
        <v>498</v>
      </c>
      <c r="O56" t="s">
        <v>201</v>
      </c>
      <c r="P56" t="s">
        <v>583</v>
      </c>
      <c r="Q56" s="5" t="s">
        <v>498</v>
      </c>
      <c r="R56" t="s">
        <v>601</v>
      </c>
      <c r="S56" t="s">
        <v>521</v>
      </c>
      <c r="T56" t="s">
        <v>499</v>
      </c>
      <c r="U56" t="s">
        <v>239</v>
      </c>
      <c r="V56" t="s">
        <v>251</v>
      </c>
      <c r="W56" t="s">
        <v>498</v>
      </c>
      <c r="X56" t="s">
        <v>90</v>
      </c>
      <c r="Y56" t="s">
        <v>251</v>
      </c>
      <c r="Z56" t="s">
        <v>498</v>
      </c>
    </row>
    <row r="57" spans="1:27" x14ac:dyDescent="0.3">
      <c r="A57" t="s">
        <v>360</v>
      </c>
      <c r="B57" t="s">
        <v>55</v>
      </c>
      <c r="C57" t="s">
        <v>286</v>
      </c>
      <c r="D57" s="9">
        <v>5.74</v>
      </c>
      <c r="E57" t="s">
        <v>209</v>
      </c>
      <c r="F57" t="s">
        <v>498</v>
      </c>
      <c r="G57">
        <v>1600</v>
      </c>
      <c r="H57" t="s">
        <v>251</v>
      </c>
      <c r="I57" t="s">
        <v>498</v>
      </c>
      <c r="J57" s="14">
        <f t="shared" si="0"/>
        <v>278.74564459930315</v>
      </c>
      <c r="K57" t="s">
        <v>498</v>
      </c>
      <c r="L57" t="s">
        <v>597</v>
      </c>
      <c r="M57" t="s">
        <v>322</v>
      </c>
      <c r="N57" t="s">
        <v>498</v>
      </c>
      <c r="O57" t="s">
        <v>201</v>
      </c>
      <c r="P57" t="s">
        <v>376</v>
      </c>
      <c r="Q57" s="5" t="s">
        <v>498</v>
      </c>
      <c r="R57" t="s">
        <v>601</v>
      </c>
      <c r="S57" t="s">
        <v>308</v>
      </c>
      <c r="T57" t="s">
        <v>498</v>
      </c>
      <c r="U57" t="s">
        <v>239</v>
      </c>
      <c r="V57" t="s">
        <v>251</v>
      </c>
      <c r="W57" t="s">
        <v>498</v>
      </c>
      <c r="X57" t="s">
        <v>90</v>
      </c>
      <c r="Y57" t="s">
        <v>251</v>
      </c>
      <c r="Z57" t="s">
        <v>498</v>
      </c>
    </row>
    <row r="58" spans="1:27" x14ac:dyDescent="0.3">
      <c r="A58" t="s">
        <v>360</v>
      </c>
      <c r="B58" t="s">
        <v>56</v>
      </c>
      <c r="C58" t="s">
        <v>287</v>
      </c>
      <c r="D58" s="9">
        <v>5</v>
      </c>
      <c r="E58" s="13" t="s">
        <v>378</v>
      </c>
      <c r="F58" t="s">
        <v>499</v>
      </c>
      <c r="G58">
        <v>1000</v>
      </c>
      <c r="H58" t="s">
        <v>251</v>
      </c>
      <c r="I58" t="s">
        <v>498</v>
      </c>
      <c r="J58" s="14">
        <f t="shared" si="0"/>
        <v>200</v>
      </c>
      <c r="K58" t="s">
        <v>499</v>
      </c>
      <c r="L58" t="s">
        <v>597</v>
      </c>
      <c r="M58" t="s">
        <v>486</v>
      </c>
      <c r="N58" t="s">
        <v>498</v>
      </c>
      <c r="O58" t="s">
        <v>201</v>
      </c>
      <c r="P58" t="s">
        <v>501</v>
      </c>
      <c r="Q58" t="s">
        <v>499</v>
      </c>
      <c r="R58" t="s">
        <v>601</v>
      </c>
      <c r="S58" t="s">
        <v>522</v>
      </c>
      <c r="T58" t="s">
        <v>499</v>
      </c>
      <c r="U58" t="s">
        <v>239</v>
      </c>
      <c r="V58" t="s">
        <v>251</v>
      </c>
      <c r="W58" t="s">
        <v>498</v>
      </c>
      <c r="X58" t="s">
        <v>90</v>
      </c>
      <c r="Y58" t="s">
        <v>251</v>
      </c>
      <c r="Z58" t="s">
        <v>498</v>
      </c>
      <c r="AA58" t="s">
        <v>503</v>
      </c>
    </row>
    <row r="59" spans="1:27" x14ac:dyDescent="0.3">
      <c r="A59" t="s">
        <v>363</v>
      </c>
      <c r="B59" t="s">
        <v>57</v>
      </c>
      <c r="C59" t="s">
        <v>287</v>
      </c>
      <c r="D59" s="9">
        <v>4.7</v>
      </c>
      <c r="E59" t="s">
        <v>334</v>
      </c>
      <c r="F59" t="s">
        <v>498</v>
      </c>
      <c r="G59">
        <v>1300</v>
      </c>
      <c r="H59" t="s">
        <v>251</v>
      </c>
      <c r="I59" t="s">
        <v>498</v>
      </c>
      <c r="J59" s="14">
        <f t="shared" si="0"/>
        <v>276.59574468085106</v>
      </c>
      <c r="K59" t="s">
        <v>498</v>
      </c>
      <c r="L59" t="s">
        <v>597</v>
      </c>
      <c r="M59" t="s">
        <v>322</v>
      </c>
      <c r="N59" t="s">
        <v>498</v>
      </c>
      <c r="O59" t="s">
        <v>201</v>
      </c>
      <c r="P59" t="s">
        <v>382</v>
      </c>
      <c r="Q59" s="5" t="s">
        <v>498</v>
      </c>
      <c r="R59" t="s">
        <v>601</v>
      </c>
      <c r="S59" t="s">
        <v>407</v>
      </c>
      <c r="T59" t="s">
        <v>498</v>
      </c>
      <c r="U59" t="s">
        <v>241</v>
      </c>
      <c r="V59" t="s">
        <v>251</v>
      </c>
      <c r="W59" t="s">
        <v>498</v>
      </c>
      <c r="X59" t="s">
        <v>93</v>
      </c>
      <c r="Y59" t="s">
        <v>251</v>
      </c>
      <c r="Z59" t="s">
        <v>498</v>
      </c>
    </row>
    <row r="60" spans="1:27" x14ac:dyDescent="0.3">
      <c r="A60" t="s">
        <v>366</v>
      </c>
      <c r="B60" t="s">
        <v>58</v>
      </c>
      <c r="C60" t="s">
        <v>287</v>
      </c>
      <c r="D60" s="9">
        <v>2.27</v>
      </c>
      <c r="E60" t="s">
        <v>212</v>
      </c>
      <c r="F60" t="s">
        <v>498</v>
      </c>
      <c r="G60">
        <v>40</v>
      </c>
      <c r="H60" t="s">
        <v>251</v>
      </c>
      <c r="I60" t="s">
        <v>498</v>
      </c>
      <c r="J60" s="14">
        <f t="shared" si="0"/>
        <v>17.621145374449338</v>
      </c>
      <c r="K60" t="s">
        <v>498</v>
      </c>
      <c r="L60" t="s">
        <v>598</v>
      </c>
      <c r="M60" s="10" t="s">
        <v>483</v>
      </c>
      <c r="N60" t="s">
        <v>498</v>
      </c>
      <c r="O60" t="s">
        <v>215</v>
      </c>
      <c r="P60" t="s">
        <v>222</v>
      </c>
      <c r="Q60" s="5" t="s">
        <v>498</v>
      </c>
      <c r="R60" t="s">
        <v>600</v>
      </c>
      <c r="S60" t="s">
        <v>501</v>
      </c>
      <c r="T60" t="s">
        <v>499</v>
      </c>
      <c r="U60" t="s">
        <v>239</v>
      </c>
      <c r="V60" t="s">
        <v>251</v>
      </c>
      <c r="W60" t="s">
        <v>498</v>
      </c>
      <c r="X60" t="s">
        <v>93</v>
      </c>
      <c r="Y60" t="s">
        <v>251</v>
      </c>
      <c r="Z60" t="s">
        <v>498</v>
      </c>
      <c r="AA60" t="s">
        <v>534</v>
      </c>
    </row>
    <row r="61" spans="1:27" x14ac:dyDescent="0.3">
      <c r="A61" t="s">
        <v>366</v>
      </c>
      <c r="B61" t="s">
        <v>59</v>
      </c>
      <c r="C61" t="s">
        <v>287</v>
      </c>
      <c r="D61" s="9">
        <v>1.71</v>
      </c>
      <c r="E61" t="s">
        <v>212</v>
      </c>
      <c r="F61" t="s">
        <v>498</v>
      </c>
      <c r="G61">
        <v>171</v>
      </c>
      <c r="H61" t="s">
        <v>251</v>
      </c>
      <c r="I61" t="s">
        <v>498</v>
      </c>
      <c r="J61" s="14">
        <f t="shared" si="0"/>
        <v>100</v>
      </c>
      <c r="K61" t="s">
        <v>498</v>
      </c>
      <c r="L61" t="s">
        <v>598</v>
      </c>
      <c r="M61" s="10" t="s">
        <v>483</v>
      </c>
      <c r="N61" t="s">
        <v>498</v>
      </c>
      <c r="O61" t="s">
        <v>215</v>
      </c>
      <c r="P61" t="s">
        <v>223</v>
      </c>
      <c r="Q61" s="5" t="s">
        <v>498</v>
      </c>
      <c r="R61" t="s">
        <v>600</v>
      </c>
      <c r="S61" t="s">
        <v>282</v>
      </c>
      <c r="T61" t="s">
        <v>498</v>
      </c>
      <c r="U61" t="s">
        <v>239</v>
      </c>
      <c r="V61" t="s">
        <v>251</v>
      </c>
      <c r="W61" t="s">
        <v>498</v>
      </c>
      <c r="X61" t="s">
        <v>90</v>
      </c>
      <c r="Y61" t="s">
        <v>251</v>
      </c>
      <c r="Z61" t="s">
        <v>498</v>
      </c>
    </row>
    <row r="62" spans="1:27" x14ac:dyDescent="0.3">
      <c r="A62" t="s">
        <v>362</v>
      </c>
      <c r="B62" t="s">
        <v>60</v>
      </c>
      <c r="C62" t="s">
        <v>287</v>
      </c>
      <c r="D62" s="9">
        <v>2.8</v>
      </c>
      <c r="E62" t="s">
        <v>310</v>
      </c>
      <c r="F62" t="s">
        <v>498</v>
      </c>
      <c r="G62">
        <v>130</v>
      </c>
      <c r="H62" t="s">
        <v>251</v>
      </c>
      <c r="I62" t="s">
        <v>498</v>
      </c>
      <c r="J62" s="14">
        <f t="shared" si="0"/>
        <v>46.428571428571431</v>
      </c>
      <c r="K62" t="s">
        <v>498</v>
      </c>
      <c r="L62" t="s">
        <v>598</v>
      </c>
      <c r="M62" t="s">
        <v>322</v>
      </c>
      <c r="N62" t="s">
        <v>498</v>
      </c>
      <c r="O62" t="s">
        <v>215</v>
      </c>
      <c r="P62" t="s">
        <v>224</v>
      </c>
      <c r="Q62" s="5" t="s">
        <v>498</v>
      </c>
      <c r="R62" t="s">
        <v>600</v>
      </c>
      <c r="S62" t="s">
        <v>280</v>
      </c>
      <c r="T62" t="s">
        <v>498</v>
      </c>
      <c r="U62" t="s">
        <v>239</v>
      </c>
      <c r="V62" t="s">
        <v>251</v>
      </c>
      <c r="W62" t="s">
        <v>498</v>
      </c>
      <c r="X62" t="s">
        <v>93</v>
      </c>
      <c r="Y62" t="s">
        <v>251</v>
      </c>
      <c r="Z62" t="s">
        <v>498</v>
      </c>
    </row>
    <row r="63" spans="1:27" x14ac:dyDescent="0.3">
      <c r="A63" t="s">
        <v>362</v>
      </c>
      <c r="B63" t="s">
        <v>61</v>
      </c>
      <c r="C63" t="s">
        <v>287</v>
      </c>
      <c r="D63" s="9">
        <v>2.7</v>
      </c>
      <c r="E63" t="s">
        <v>311</v>
      </c>
      <c r="F63" t="s">
        <v>498</v>
      </c>
      <c r="G63">
        <v>130</v>
      </c>
      <c r="H63" t="s">
        <v>251</v>
      </c>
      <c r="I63" t="s">
        <v>498</v>
      </c>
      <c r="J63" s="14">
        <f t="shared" si="0"/>
        <v>48.148148148148145</v>
      </c>
      <c r="K63" t="s">
        <v>498</v>
      </c>
      <c r="L63" t="s">
        <v>598</v>
      </c>
      <c r="M63" t="s">
        <v>484</v>
      </c>
      <c r="N63" t="s">
        <v>498</v>
      </c>
      <c r="O63" t="s">
        <v>215</v>
      </c>
      <c r="P63" t="s">
        <v>225</v>
      </c>
      <c r="Q63" s="5" t="s">
        <v>498</v>
      </c>
      <c r="R63" t="s">
        <v>600</v>
      </c>
      <c r="S63" t="s">
        <v>281</v>
      </c>
      <c r="T63" t="s">
        <v>498</v>
      </c>
      <c r="U63" t="s">
        <v>239</v>
      </c>
      <c r="V63" t="s">
        <v>251</v>
      </c>
      <c r="W63" t="s">
        <v>498</v>
      </c>
      <c r="X63" t="s">
        <v>93</v>
      </c>
      <c r="Y63" t="s">
        <v>251</v>
      </c>
      <c r="Z63" t="s">
        <v>498</v>
      </c>
    </row>
    <row r="64" spans="1:27" x14ac:dyDescent="0.3">
      <c r="A64" t="s">
        <v>362</v>
      </c>
      <c r="B64" t="s">
        <v>62</v>
      </c>
      <c r="C64" t="s">
        <v>286</v>
      </c>
      <c r="D64" s="9">
        <v>9</v>
      </c>
      <c r="E64" t="s">
        <v>312</v>
      </c>
      <c r="F64" t="s">
        <v>498</v>
      </c>
      <c r="G64">
        <v>8750</v>
      </c>
      <c r="H64" t="s">
        <v>251</v>
      </c>
      <c r="I64" t="s">
        <v>498</v>
      </c>
      <c r="J64" s="14">
        <f t="shared" si="0"/>
        <v>972.22222222222217</v>
      </c>
      <c r="K64" t="s">
        <v>498</v>
      </c>
      <c r="L64" t="s">
        <v>598</v>
      </c>
      <c r="M64" t="s">
        <v>322</v>
      </c>
      <c r="N64" t="s">
        <v>498</v>
      </c>
      <c r="O64" t="s">
        <v>205</v>
      </c>
      <c r="P64" t="s">
        <v>226</v>
      </c>
      <c r="Q64" s="5" t="s">
        <v>498</v>
      </c>
      <c r="R64" t="s">
        <v>599</v>
      </c>
      <c r="S64" t="s">
        <v>308</v>
      </c>
      <c r="T64" t="s">
        <v>498</v>
      </c>
      <c r="U64" t="s">
        <v>242</v>
      </c>
      <c r="V64" t="s">
        <v>251</v>
      </c>
      <c r="W64" t="s">
        <v>498</v>
      </c>
      <c r="X64" t="s">
        <v>92</v>
      </c>
      <c r="Y64" t="s">
        <v>251</v>
      </c>
      <c r="Z64" t="s">
        <v>498</v>
      </c>
    </row>
    <row r="65" spans="1:27" x14ac:dyDescent="0.3">
      <c r="A65" t="s">
        <v>362</v>
      </c>
      <c r="B65" t="s">
        <v>63</v>
      </c>
      <c r="C65" t="s">
        <v>287</v>
      </c>
      <c r="D65" s="9">
        <v>2.75</v>
      </c>
      <c r="E65" t="s">
        <v>384</v>
      </c>
      <c r="F65" t="s">
        <v>498</v>
      </c>
      <c r="G65">
        <v>275</v>
      </c>
      <c r="H65" t="s">
        <v>251</v>
      </c>
      <c r="I65" t="s">
        <v>498</v>
      </c>
      <c r="J65" s="14">
        <f t="shared" si="0"/>
        <v>100</v>
      </c>
      <c r="K65" t="s">
        <v>498</v>
      </c>
      <c r="L65" t="s">
        <v>598</v>
      </c>
      <c r="M65" t="s">
        <v>322</v>
      </c>
      <c r="N65" t="s">
        <v>498</v>
      </c>
      <c r="O65" t="s">
        <v>215</v>
      </c>
      <c r="P65" s="5" t="s">
        <v>227</v>
      </c>
      <c r="Q65" s="5" t="s">
        <v>498</v>
      </c>
      <c r="R65" t="s">
        <v>599</v>
      </c>
      <c r="S65" t="s">
        <v>538</v>
      </c>
      <c r="T65" t="s">
        <v>498</v>
      </c>
      <c r="U65" t="s">
        <v>243</v>
      </c>
      <c r="V65" t="s">
        <v>251</v>
      </c>
      <c r="W65" t="s">
        <v>498</v>
      </c>
      <c r="X65" t="s">
        <v>90</v>
      </c>
      <c r="Y65" t="s">
        <v>251</v>
      </c>
      <c r="Z65" t="s">
        <v>498</v>
      </c>
      <c r="AA65" t="s">
        <v>228</v>
      </c>
    </row>
    <row r="66" spans="1:27" x14ac:dyDescent="0.3">
      <c r="A66" t="s">
        <v>366</v>
      </c>
      <c r="B66" t="s">
        <v>64</v>
      </c>
      <c r="C66" t="s">
        <v>287</v>
      </c>
      <c r="D66" s="9">
        <v>2.2400000000000002</v>
      </c>
      <c r="E66" t="s">
        <v>313</v>
      </c>
      <c r="F66" t="s">
        <v>498</v>
      </c>
      <c r="G66">
        <v>115</v>
      </c>
      <c r="H66" t="s">
        <v>251</v>
      </c>
      <c r="I66" t="s">
        <v>498</v>
      </c>
      <c r="J66" s="14">
        <f t="shared" si="0"/>
        <v>51.339285714285708</v>
      </c>
      <c r="K66" t="s">
        <v>498</v>
      </c>
      <c r="L66" t="s">
        <v>598</v>
      </c>
      <c r="M66" t="s">
        <v>322</v>
      </c>
      <c r="N66" t="s">
        <v>498</v>
      </c>
      <c r="O66" t="s">
        <v>201</v>
      </c>
      <c r="P66" t="s">
        <v>229</v>
      </c>
      <c r="Q66" s="5" t="s">
        <v>498</v>
      </c>
      <c r="R66" t="s">
        <v>600</v>
      </c>
      <c r="S66" t="s">
        <v>539</v>
      </c>
      <c r="T66" t="s">
        <v>499</v>
      </c>
      <c r="U66" t="s">
        <v>239</v>
      </c>
      <c r="V66" t="s">
        <v>251</v>
      </c>
      <c r="W66" t="s">
        <v>498</v>
      </c>
      <c r="X66" t="s">
        <v>93</v>
      </c>
      <c r="Y66" t="s">
        <v>251</v>
      </c>
      <c r="Z66" t="s">
        <v>498</v>
      </c>
      <c r="AA66" t="s">
        <v>230</v>
      </c>
    </row>
    <row r="67" spans="1:27" x14ac:dyDescent="0.3">
      <c r="A67" t="s">
        <v>366</v>
      </c>
      <c r="B67" t="s">
        <v>65</v>
      </c>
      <c r="C67" t="s">
        <v>286</v>
      </c>
      <c r="D67" s="9">
        <v>2</v>
      </c>
      <c r="E67" t="s">
        <v>326</v>
      </c>
      <c r="F67" t="s">
        <v>498</v>
      </c>
      <c r="G67">
        <v>70</v>
      </c>
      <c r="H67" t="s">
        <v>251</v>
      </c>
      <c r="I67" t="s">
        <v>498</v>
      </c>
      <c r="J67" s="14">
        <f t="shared" ref="J67:J89" si="1">G67/D67</f>
        <v>35</v>
      </c>
      <c r="K67" t="s">
        <v>498</v>
      </c>
      <c r="L67" t="s">
        <v>598</v>
      </c>
      <c r="M67" t="s">
        <v>322</v>
      </c>
      <c r="N67" t="s">
        <v>498</v>
      </c>
      <c r="O67" t="s">
        <v>205</v>
      </c>
      <c r="P67" t="s">
        <v>584</v>
      </c>
      <c r="Q67" s="5" t="s">
        <v>498</v>
      </c>
      <c r="R67" t="s">
        <v>599</v>
      </c>
      <c r="S67" t="s">
        <v>341</v>
      </c>
      <c r="T67" t="s">
        <v>498</v>
      </c>
      <c r="U67" t="s">
        <v>239</v>
      </c>
      <c r="V67" t="s">
        <v>251</v>
      </c>
      <c r="W67" t="s">
        <v>498</v>
      </c>
      <c r="X67" t="s">
        <v>93</v>
      </c>
      <c r="Y67" t="s">
        <v>251</v>
      </c>
      <c r="Z67" t="s">
        <v>498</v>
      </c>
    </row>
    <row r="68" spans="1:27" x14ac:dyDescent="0.3">
      <c r="A68" t="s">
        <v>366</v>
      </c>
      <c r="B68" t="s">
        <v>66</v>
      </c>
      <c r="C68" t="s">
        <v>287</v>
      </c>
      <c r="D68" s="9">
        <v>1.5</v>
      </c>
      <c r="E68" t="s">
        <v>322</v>
      </c>
      <c r="F68" t="s">
        <v>498</v>
      </c>
      <c r="G68">
        <v>44</v>
      </c>
      <c r="H68" t="s">
        <v>251</v>
      </c>
      <c r="I68" t="s">
        <v>498</v>
      </c>
      <c r="J68" s="14">
        <f t="shared" si="1"/>
        <v>29.333333333333332</v>
      </c>
      <c r="K68" t="s">
        <v>498</v>
      </c>
      <c r="L68" t="s">
        <v>598</v>
      </c>
      <c r="M68" t="s">
        <v>322</v>
      </c>
      <c r="N68" t="s">
        <v>498</v>
      </c>
      <c r="O68" t="s">
        <v>215</v>
      </c>
      <c r="P68" t="s">
        <v>383</v>
      </c>
      <c r="Q68" s="5" t="s">
        <v>498</v>
      </c>
      <c r="R68" t="s">
        <v>600</v>
      </c>
      <c r="S68" t="s">
        <v>260</v>
      </c>
      <c r="T68" t="s">
        <v>498</v>
      </c>
      <c r="U68" t="s">
        <v>240</v>
      </c>
      <c r="V68" t="s">
        <v>251</v>
      </c>
      <c r="W68" t="s">
        <v>498</v>
      </c>
      <c r="X68" t="s">
        <v>93</v>
      </c>
      <c r="Y68" t="s">
        <v>251</v>
      </c>
      <c r="Z68" t="s">
        <v>498</v>
      </c>
    </row>
    <row r="69" spans="1:27" x14ac:dyDescent="0.3">
      <c r="A69" t="s">
        <v>366</v>
      </c>
      <c r="B69" t="s">
        <v>67</v>
      </c>
      <c r="C69" t="s">
        <v>287</v>
      </c>
      <c r="D69" s="9">
        <v>2</v>
      </c>
      <c r="E69" t="s">
        <v>327</v>
      </c>
      <c r="F69" t="s">
        <v>498</v>
      </c>
      <c r="G69">
        <v>85</v>
      </c>
      <c r="H69" t="s">
        <v>251</v>
      </c>
      <c r="I69" t="s">
        <v>498</v>
      </c>
      <c r="J69" s="14">
        <f t="shared" si="1"/>
        <v>42.5</v>
      </c>
      <c r="K69" t="s">
        <v>498</v>
      </c>
      <c r="L69" t="s">
        <v>598</v>
      </c>
      <c r="M69" t="s">
        <v>322</v>
      </c>
      <c r="N69" t="s">
        <v>498</v>
      </c>
      <c r="O69" t="s">
        <v>215</v>
      </c>
      <c r="P69" t="s">
        <v>350</v>
      </c>
      <c r="Q69" s="5" t="s">
        <v>498</v>
      </c>
      <c r="R69" t="s">
        <v>600</v>
      </c>
      <c r="S69" t="s">
        <v>540</v>
      </c>
      <c r="T69" t="s">
        <v>499</v>
      </c>
      <c r="U69" t="s">
        <v>241</v>
      </c>
      <c r="V69" t="s">
        <v>251</v>
      </c>
      <c r="W69" t="s">
        <v>498</v>
      </c>
      <c r="X69" t="s">
        <v>93</v>
      </c>
      <c r="Y69" t="s">
        <v>251</v>
      </c>
      <c r="Z69" t="s">
        <v>498</v>
      </c>
      <c r="AA69" t="s">
        <v>261</v>
      </c>
    </row>
    <row r="70" spans="1:27" x14ac:dyDescent="0.3">
      <c r="A70" t="s">
        <v>366</v>
      </c>
      <c r="B70" t="s">
        <v>68</v>
      </c>
      <c r="C70" t="s">
        <v>286</v>
      </c>
      <c r="D70" s="9">
        <v>2.39</v>
      </c>
      <c r="E70" t="s">
        <v>314</v>
      </c>
      <c r="F70" t="s">
        <v>498</v>
      </c>
      <c r="G70">
        <v>200</v>
      </c>
      <c r="H70" t="s">
        <v>251</v>
      </c>
      <c r="I70" t="s">
        <v>498</v>
      </c>
      <c r="J70" s="14">
        <f t="shared" si="1"/>
        <v>83.682008368200826</v>
      </c>
      <c r="K70" t="s">
        <v>498</v>
      </c>
      <c r="L70" t="s">
        <v>598</v>
      </c>
      <c r="M70" t="s">
        <v>322</v>
      </c>
      <c r="N70" t="s">
        <v>498</v>
      </c>
      <c r="O70" t="s">
        <v>201</v>
      </c>
      <c r="P70" t="s">
        <v>308</v>
      </c>
      <c r="Q70" s="5" t="s">
        <v>498</v>
      </c>
      <c r="R70" t="s">
        <v>599</v>
      </c>
      <c r="S70" t="s">
        <v>308</v>
      </c>
      <c r="T70" t="s">
        <v>498</v>
      </c>
      <c r="U70" t="s">
        <v>241</v>
      </c>
      <c r="V70" t="s">
        <v>251</v>
      </c>
      <c r="W70" t="s">
        <v>498</v>
      </c>
      <c r="X70" t="s">
        <v>90</v>
      </c>
      <c r="Y70" t="s">
        <v>251</v>
      </c>
      <c r="Z70" t="s">
        <v>498</v>
      </c>
    </row>
    <row r="71" spans="1:27" x14ac:dyDescent="0.3">
      <c r="A71" t="s">
        <v>367</v>
      </c>
      <c r="B71" t="s">
        <v>69</v>
      </c>
      <c r="C71" t="s">
        <v>286</v>
      </c>
      <c r="D71" s="9">
        <v>18.3</v>
      </c>
      <c r="E71" t="s">
        <v>308</v>
      </c>
      <c r="F71" t="s">
        <v>498</v>
      </c>
      <c r="G71">
        <v>38500</v>
      </c>
      <c r="H71" t="s">
        <v>251</v>
      </c>
      <c r="I71" t="s">
        <v>498</v>
      </c>
      <c r="J71" s="14">
        <f t="shared" si="1"/>
        <v>2103.8251366120217</v>
      </c>
      <c r="K71" t="s">
        <v>498</v>
      </c>
      <c r="L71" t="s">
        <v>598</v>
      </c>
      <c r="M71" t="s">
        <v>322</v>
      </c>
      <c r="N71" t="s">
        <v>498</v>
      </c>
      <c r="O71" t="s">
        <v>205</v>
      </c>
      <c r="P71" t="s">
        <v>351</v>
      </c>
      <c r="Q71" s="5" t="s">
        <v>498</v>
      </c>
      <c r="R71" t="s">
        <v>601</v>
      </c>
      <c r="S71" t="s">
        <v>308</v>
      </c>
      <c r="T71" t="s">
        <v>498</v>
      </c>
      <c r="U71" t="s">
        <v>242</v>
      </c>
      <c r="V71" t="s">
        <v>251</v>
      </c>
      <c r="W71" t="s">
        <v>498</v>
      </c>
      <c r="X71" t="s">
        <v>90</v>
      </c>
      <c r="Y71" t="s">
        <v>251</v>
      </c>
      <c r="Z71" t="s">
        <v>498</v>
      </c>
    </row>
    <row r="72" spans="1:27" x14ac:dyDescent="0.3">
      <c r="A72" t="s">
        <v>368</v>
      </c>
      <c r="B72" t="s">
        <v>70</v>
      </c>
      <c r="C72" t="s">
        <v>287</v>
      </c>
      <c r="D72" s="9">
        <v>1.77</v>
      </c>
      <c r="E72" t="s">
        <v>315</v>
      </c>
      <c r="F72" t="s">
        <v>498</v>
      </c>
      <c r="G72">
        <v>51.5</v>
      </c>
      <c r="H72" t="s">
        <v>251</v>
      </c>
      <c r="I72" t="s">
        <v>498</v>
      </c>
      <c r="J72" s="14">
        <f t="shared" si="1"/>
        <v>29.096045197740114</v>
      </c>
      <c r="K72" t="s">
        <v>498</v>
      </c>
      <c r="L72" t="s">
        <v>598</v>
      </c>
      <c r="M72" t="s">
        <v>322</v>
      </c>
      <c r="N72" t="s">
        <v>498</v>
      </c>
      <c r="O72" t="s">
        <v>215</v>
      </c>
      <c r="P72" t="s">
        <v>262</v>
      </c>
      <c r="Q72" s="5" t="s">
        <v>498</v>
      </c>
      <c r="R72" t="s">
        <v>600</v>
      </c>
      <c r="S72" t="s">
        <v>262</v>
      </c>
      <c r="T72" t="s">
        <v>498</v>
      </c>
      <c r="U72" t="s">
        <v>241</v>
      </c>
      <c r="V72" t="s">
        <v>251</v>
      </c>
      <c r="W72" t="s">
        <v>498</v>
      </c>
      <c r="X72" t="s">
        <v>93</v>
      </c>
      <c r="Y72" t="s">
        <v>251</v>
      </c>
      <c r="Z72" t="s">
        <v>498</v>
      </c>
    </row>
    <row r="73" spans="1:27" x14ac:dyDescent="0.3">
      <c r="A73" t="s">
        <v>362</v>
      </c>
      <c r="B73" t="s">
        <v>71</v>
      </c>
      <c r="C73" t="s">
        <v>286</v>
      </c>
      <c r="D73" s="9">
        <v>6</v>
      </c>
      <c r="E73" t="s">
        <v>317</v>
      </c>
      <c r="F73" t="s">
        <v>498</v>
      </c>
      <c r="G73">
        <v>1900</v>
      </c>
      <c r="H73" t="s">
        <v>251</v>
      </c>
      <c r="I73" t="s">
        <v>498</v>
      </c>
      <c r="J73" s="14">
        <f t="shared" si="1"/>
        <v>316.66666666666669</v>
      </c>
      <c r="K73" t="s">
        <v>498</v>
      </c>
      <c r="L73" t="s">
        <v>598</v>
      </c>
      <c r="M73" t="s">
        <v>322</v>
      </c>
      <c r="N73" t="s">
        <v>498</v>
      </c>
      <c r="O73" t="s">
        <v>205</v>
      </c>
      <c r="P73" t="s">
        <v>585</v>
      </c>
      <c r="Q73" s="5" t="s">
        <v>498</v>
      </c>
      <c r="R73" t="s">
        <v>599</v>
      </c>
      <c r="S73" t="s">
        <v>340</v>
      </c>
      <c r="T73" t="s">
        <v>498</v>
      </c>
      <c r="U73" t="s">
        <v>242</v>
      </c>
      <c r="V73" t="s">
        <v>251</v>
      </c>
      <c r="W73" t="s">
        <v>498</v>
      </c>
      <c r="X73" t="s">
        <v>93</v>
      </c>
      <c r="Y73" t="s">
        <v>251</v>
      </c>
      <c r="Z73" t="s">
        <v>498</v>
      </c>
      <c r="AA73" t="s">
        <v>263</v>
      </c>
    </row>
    <row r="74" spans="1:27" x14ac:dyDescent="0.3">
      <c r="A74" t="s">
        <v>362</v>
      </c>
      <c r="B74" t="s">
        <v>193</v>
      </c>
      <c r="C74" t="s">
        <v>286</v>
      </c>
      <c r="D74" s="9">
        <v>2.5</v>
      </c>
      <c r="E74" t="s">
        <v>318</v>
      </c>
      <c r="F74" t="s">
        <v>498</v>
      </c>
      <c r="G74">
        <v>198</v>
      </c>
      <c r="H74" t="s">
        <v>251</v>
      </c>
      <c r="I74" t="s">
        <v>498</v>
      </c>
      <c r="J74" s="14">
        <f t="shared" si="1"/>
        <v>79.2</v>
      </c>
      <c r="K74" t="s">
        <v>498</v>
      </c>
      <c r="L74" t="s">
        <v>598</v>
      </c>
      <c r="M74" t="s">
        <v>322</v>
      </c>
      <c r="N74" t="s">
        <v>498</v>
      </c>
      <c r="O74" t="s">
        <v>215</v>
      </c>
      <c r="P74" t="s">
        <v>318</v>
      </c>
      <c r="Q74" s="5" t="s">
        <v>498</v>
      </c>
      <c r="R74" t="s">
        <v>602</v>
      </c>
      <c r="S74" t="s">
        <v>530</v>
      </c>
      <c r="T74" t="s">
        <v>498</v>
      </c>
      <c r="U74" t="s">
        <v>244</v>
      </c>
      <c r="V74" t="s">
        <v>251</v>
      </c>
      <c r="W74" t="s">
        <v>498</v>
      </c>
      <c r="X74" t="s">
        <v>90</v>
      </c>
      <c r="Y74" t="s">
        <v>251</v>
      </c>
      <c r="Z74" t="s">
        <v>498</v>
      </c>
    </row>
    <row r="75" spans="1:27" x14ac:dyDescent="0.3">
      <c r="A75" t="s">
        <v>362</v>
      </c>
      <c r="B75" t="s">
        <v>72</v>
      </c>
      <c r="C75" t="s">
        <v>287</v>
      </c>
      <c r="D75" s="9">
        <v>2.2000000000000002</v>
      </c>
      <c r="E75" t="s">
        <v>319</v>
      </c>
      <c r="F75" t="s">
        <v>498</v>
      </c>
      <c r="G75">
        <v>80</v>
      </c>
      <c r="H75" t="s">
        <v>336</v>
      </c>
      <c r="I75" t="s">
        <v>498</v>
      </c>
      <c r="J75" s="14">
        <f t="shared" si="1"/>
        <v>36.36363636363636</v>
      </c>
      <c r="K75" t="s">
        <v>498</v>
      </c>
      <c r="L75" t="s">
        <v>598</v>
      </c>
      <c r="M75" t="s">
        <v>322</v>
      </c>
      <c r="N75" t="s">
        <v>498</v>
      </c>
      <c r="O75" t="s">
        <v>215</v>
      </c>
      <c r="P75" t="s">
        <v>264</v>
      </c>
      <c r="Q75" s="5" t="s">
        <v>498</v>
      </c>
      <c r="R75" t="s">
        <v>600</v>
      </c>
      <c r="S75" t="s">
        <v>264</v>
      </c>
      <c r="T75" t="s">
        <v>498</v>
      </c>
      <c r="U75" t="s">
        <v>239</v>
      </c>
      <c r="V75" t="s">
        <v>251</v>
      </c>
      <c r="W75" t="s">
        <v>498</v>
      </c>
      <c r="X75" t="s">
        <v>93</v>
      </c>
      <c r="Y75" t="s">
        <v>251</v>
      </c>
      <c r="Z75" t="s">
        <v>498</v>
      </c>
    </row>
    <row r="76" spans="1:27" x14ac:dyDescent="0.3">
      <c r="A76" t="s">
        <v>362</v>
      </c>
      <c r="B76" t="s">
        <v>73</v>
      </c>
      <c r="C76" t="s">
        <v>287</v>
      </c>
      <c r="D76" s="9">
        <v>2.7</v>
      </c>
      <c r="E76" t="s">
        <v>254</v>
      </c>
      <c r="F76" t="s">
        <v>498</v>
      </c>
      <c r="G76">
        <v>280</v>
      </c>
      <c r="H76" t="s">
        <v>251</v>
      </c>
      <c r="I76" t="s">
        <v>498</v>
      </c>
      <c r="J76" s="14">
        <f t="shared" si="1"/>
        <v>103.7037037037037</v>
      </c>
      <c r="K76" t="s">
        <v>498</v>
      </c>
      <c r="L76" t="s">
        <v>598</v>
      </c>
      <c r="M76" t="s">
        <v>322</v>
      </c>
      <c r="N76" t="s">
        <v>498</v>
      </c>
      <c r="O76" t="s">
        <v>215</v>
      </c>
      <c r="P76" s="5" t="s">
        <v>255</v>
      </c>
      <c r="Q76" s="5" t="s">
        <v>498</v>
      </c>
      <c r="R76" t="s">
        <v>600</v>
      </c>
      <c r="S76" t="s">
        <v>247</v>
      </c>
      <c r="T76" t="s">
        <v>498</v>
      </c>
      <c r="U76" t="s">
        <v>240</v>
      </c>
      <c r="V76" t="s">
        <v>251</v>
      </c>
      <c r="W76" t="s">
        <v>498</v>
      </c>
      <c r="X76" t="s">
        <v>93</v>
      </c>
      <c r="Y76" t="s">
        <v>251</v>
      </c>
      <c r="Z76" t="s">
        <v>498</v>
      </c>
    </row>
    <row r="77" spans="1:27" x14ac:dyDescent="0.3">
      <c r="A77" t="s">
        <v>362</v>
      </c>
      <c r="B77" t="s">
        <v>249</v>
      </c>
      <c r="C77" t="s">
        <v>287</v>
      </c>
      <c r="D77" s="9">
        <v>2.79</v>
      </c>
      <c r="E77" s="12" t="s">
        <v>385</v>
      </c>
      <c r="F77" t="s">
        <v>498</v>
      </c>
      <c r="G77" s="8">
        <v>289</v>
      </c>
      <c r="H77" t="s">
        <v>387</v>
      </c>
      <c r="I77" t="s">
        <v>498</v>
      </c>
      <c r="J77" s="14">
        <f t="shared" si="1"/>
        <v>103.584229390681</v>
      </c>
      <c r="K77" t="s">
        <v>498</v>
      </c>
      <c r="L77" t="s">
        <v>598</v>
      </c>
      <c r="M77" t="s">
        <v>254</v>
      </c>
      <c r="N77" t="s">
        <v>498</v>
      </c>
      <c r="O77" t="s">
        <v>215</v>
      </c>
      <c r="P77" s="10" t="s">
        <v>586</v>
      </c>
      <c r="Q77" s="5" t="s">
        <v>498</v>
      </c>
      <c r="R77" t="s">
        <v>600</v>
      </c>
      <c r="S77" t="s">
        <v>246</v>
      </c>
      <c r="T77" t="s">
        <v>498</v>
      </c>
      <c r="U77" t="s">
        <v>242</v>
      </c>
      <c r="V77" t="s">
        <v>508</v>
      </c>
      <c r="W77" t="s">
        <v>498</v>
      </c>
      <c r="X77" t="s">
        <v>93</v>
      </c>
      <c r="Y77" t="s">
        <v>246</v>
      </c>
      <c r="Z77" t="s">
        <v>498</v>
      </c>
    </row>
    <row r="78" spans="1:27" x14ac:dyDescent="0.3">
      <c r="A78" t="s">
        <v>362</v>
      </c>
      <c r="B78" t="s">
        <v>250</v>
      </c>
      <c r="C78" t="s">
        <v>287</v>
      </c>
      <c r="D78" s="9">
        <v>2.7</v>
      </c>
      <c r="E78" t="s">
        <v>254</v>
      </c>
      <c r="F78" t="s">
        <v>498</v>
      </c>
      <c r="G78">
        <v>280</v>
      </c>
      <c r="H78" t="s">
        <v>501</v>
      </c>
      <c r="I78" t="s">
        <v>499</v>
      </c>
      <c r="J78" s="14">
        <f t="shared" si="1"/>
        <v>103.7037037037037</v>
      </c>
      <c r="K78" t="s">
        <v>499</v>
      </c>
      <c r="L78" t="s">
        <v>598</v>
      </c>
      <c r="M78" t="s">
        <v>254</v>
      </c>
      <c r="N78" t="s">
        <v>498</v>
      </c>
      <c r="O78" t="s">
        <v>215</v>
      </c>
      <c r="P78" t="s">
        <v>265</v>
      </c>
      <c r="Q78" s="5" t="s">
        <v>498</v>
      </c>
      <c r="R78" t="s">
        <v>600</v>
      </c>
      <c r="S78" s="6" t="s">
        <v>256</v>
      </c>
      <c r="T78" t="s">
        <v>498</v>
      </c>
      <c r="U78" t="s">
        <v>239</v>
      </c>
      <c r="V78" s="10" t="s">
        <v>257</v>
      </c>
      <c r="W78" t="s">
        <v>498</v>
      </c>
      <c r="X78" t="s">
        <v>93</v>
      </c>
      <c r="Y78" s="6" t="s">
        <v>256</v>
      </c>
      <c r="Z78" t="s">
        <v>498</v>
      </c>
      <c r="AA78" t="s">
        <v>509</v>
      </c>
    </row>
    <row r="79" spans="1:27" x14ac:dyDescent="0.3">
      <c r="A79" t="s">
        <v>362</v>
      </c>
      <c r="B79" t="s">
        <v>74</v>
      </c>
      <c r="C79" t="s">
        <v>287</v>
      </c>
      <c r="D79" s="9">
        <v>2.66</v>
      </c>
      <c r="E79" t="s">
        <v>254</v>
      </c>
      <c r="F79" t="s">
        <v>498</v>
      </c>
      <c r="G79">
        <v>284</v>
      </c>
      <c r="H79" t="s">
        <v>251</v>
      </c>
      <c r="I79" t="s">
        <v>498</v>
      </c>
      <c r="J79" s="14">
        <f t="shared" si="1"/>
        <v>106.76691729323308</v>
      </c>
      <c r="K79" t="s">
        <v>498</v>
      </c>
      <c r="L79" t="s">
        <v>598</v>
      </c>
      <c r="M79" t="s">
        <v>322</v>
      </c>
      <c r="N79" t="s">
        <v>498</v>
      </c>
      <c r="O79" t="s">
        <v>215</v>
      </c>
      <c r="P79" s="5" t="s">
        <v>252</v>
      </c>
      <c r="Q79" s="5" t="s">
        <v>498</v>
      </c>
      <c r="R79" t="s">
        <v>600</v>
      </c>
      <c r="S79" t="s">
        <v>253</v>
      </c>
      <c r="T79" t="s">
        <v>498</v>
      </c>
      <c r="U79" t="s">
        <v>240</v>
      </c>
      <c r="V79" t="s">
        <v>251</v>
      </c>
      <c r="W79" t="s">
        <v>498</v>
      </c>
      <c r="X79" t="s">
        <v>93</v>
      </c>
      <c r="Y79" t="s">
        <v>251</v>
      </c>
      <c r="Z79" t="s">
        <v>498</v>
      </c>
    </row>
    <row r="80" spans="1:27" x14ac:dyDescent="0.3">
      <c r="A80" t="s">
        <v>362</v>
      </c>
      <c r="B80" t="s">
        <v>75</v>
      </c>
      <c r="C80" t="s">
        <v>287</v>
      </c>
      <c r="D80" s="9">
        <v>2.57</v>
      </c>
      <c r="E80" t="s">
        <v>335</v>
      </c>
      <c r="F80" t="s">
        <v>498</v>
      </c>
      <c r="G80">
        <v>119</v>
      </c>
      <c r="H80" t="s">
        <v>251</v>
      </c>
      <c r="I80" t="s">
        <v>498</v>
      </c>
      <c r="J80" s="14">
        <f t="shared" si="1"/>
        <v>46.303501945525298</v>
      </c>
      <c r="K80" t="s">
        <v>498</v>
      </c>
      <c r="L80" t="s">
        <v>598</v>
      </c>
      <c r="M80" t="s">
        <v>322</v>
      </c>
      <c r="N80" t="s">
        <v>498</v>
      </c>
      <c r="O80" t="s">
        <v>205</v>
      </c>
      <c r="P80" s="7" t="s">
        <v>352</v>
      </c>
      <c r="Q80" s="5" t="s">
        <v>498</v>
      </c>
      <c r="R80" t="s">
        <v>600</v>
      </c>
      <c r="S80" t="s">
        <v>541</v>
      </c>
      <c r="T80" t="s">
        <v>499</v>
      </c>
      <c r="U80" t="s">
        <v>243</v>
      </c>
      <c r="V80" t="s">
        <v>251</v>
      </c>
      <c r="W80" t="s">
        <v>498</v>
      </c>
      <c r="X80" t="s">
        <v>93</v>
      </c>
      <c r="Y80" t="s">
        <v>251</v>
      </c>
      <c r="Z80" t="s">
        <v>498</v>
      </c>
      <c r="AA80" t="s">
        <v>272</v>
      </c>
    </row>
    <row r="81" spans="1:27" x14ac:dyDescent="0.3">
      <c r="A81" t="s">
        <v>362</v>
      </c>
      <c r="B81" t="s">
        <v>76</v>
      </c>
      <c r="C81" t="s">
        <v>287</v>
      </c>
      <c r="D81" s="9">
        <v>1.97</v>
      </c>
      <c r="E81" t="s">
        <v>258</v>
      </c>
      <c r="F81" t="s">
        <v>498</v>
      </c>
      <c r="G81">
        <v>80</v>
      </c>
      <c r="H81" t="s">
        <v>251</v>
      </c>
      <c r="I81" t="s">
        <v>498</v>
      </c>
      <c r="J81" s="14">
        <f t="shared" si="1"/>
        <v>40.609137055837564</v>
      </c>
      <c r="K81" t="s">
        <v>498</v>
      </c>
      <c r="L81" t="s">
        <v>598</v>
      </c>
      <c r="M81" t="s">
        <v>322</v>
      </c>
      <c r="N81" t="s">
        <v>498</v>
      </c>
      <c r="O81" t="s">
        <v>215</v>
      </c>
      <c r="P81" t="s">
        <v>374</v>
      </c>
      <c r="Q81" s="5" t="s">
        <v>498</v>
      </c>
      <c r="R81" t="s">
        <v>600</v>
      </c>
      <c r="S81" t="s">
        <v>542</v>
      </c>
      <c r="T81" t="s">
        <v>499</v>
      </c>
      <c r="U81" t="s">
        <v>243</v>
      </c>
      <c r="V81" t="s">
        <v>251</v>
      </c>
      <c r="W81" t="s">
        <v>498</v>
      </c>
      <c r="X81" t="s">
        <v>93</v>
      </c>
      <c r="Y81" t="s">
        <v>251</v>
      </c>
      <c r="Z81" t="s">
        <v>498</v>
      </c>
    </row>
    <row r="82" spans="1:27" x14ac:dyDescent="0.3">
      <c r="A82" t="s">
        <v>362</v>
      </c>
      <c r="B82" t="s">
        <v>77</v>
      </c>
      <c r="C82" t="s">
        <v>286</v>
      </c>
      <c r="D82" s="9">
        <v>2.56</v>
      </c>
      <c r="E82" t="s">
        <v>386</v>
      </c>
      <c r="F82" t="s">
        <v>498</v>
      </c>
      <c r="G82">
        <v>156</v>
      </c>
      <c r="H82" t="s">
        <v>251</v>
      </c>
      <c r="I82" t="s">
        <v>498</v>
      </c>
      <c r="J82" s="14">
        <f t="shared" si="1"/>
        <v>60.9375</v>
      </c>
      <c r="K82" t="s">
        <v>498</v>
      </c>
      <c r="L82" t="s">
        <v>598</v>
      </c>
      <c r="M82" t="s">
        <v>322</v>
      </c>
      <c r="N82" t="s">
        <v>498</v>
      </c>
      <c r="O82" t="s">
        <v>215</v>
      </c>
      <c r="P82" t="s">
        <v>353</v>
      </c>
      <c r="Q82" s="5" t="s">
        <v>498</v>
      </c>
      <c r="R82" t="s">
        <v>602</v>
      </c>
      <c r="S82" t="s">
        <v>266</v>
      </c>
      <c r="T82" t="s">
        <v>498</v>
      </c>
      <c r="U82" t="s">
        <v>243</v>
      </c>
      <c r="V82" t="s">
        <v>251</v>
      </c>
      <c r="W82" t="s">
        <v>498</v>
      </c>
      <c r="X82" t="s">
        <v>90</v>
      </c>
      <c r="Y82" t="s">
        <v>251</v>
      </c>
      <c r="Z82" t="s">
        <v>498</v>
      </c>
    </row>
    <row r="83" spans="1:27" x14ac:dyDescent="0.3">
      <c r="A83" t="s">
        <v>362</v>
      </c>
      <c r="B83" t="s">
        <v>78</v>
      </c>
      <c r="C83" t="s">
        <v>287</v>
      </c>
      <c r="D83" s="9">
        <v>2.29</v>
      </c>
      <c r="E83" t="s">
        <v>328</v>
      </c>
      <c r="F83" t="s">
        <v>498</v>
      </c>
      <c r="G83">
        <v>143</v>
      </c>
      <c r="H83" t="s">
        <v>251</v>
      </c>
      <c r="I83" t="s">
        <v>498</v>
      </c>
      <c r="J83" s="14">
        <f t="shared" si="1"/>
        <v>62.445414847161572</v>
      </c>
      <c r="K83" t="s">
        <v>498</v>
      </c>
      <c r="L83" t="s">
        <v>598</v>
      </c>
      <c r="M83" t="s">
        <v>322</v>
      </c>
      <c r="N83" t="s">
        <v>498</v>
      </c>
      <c r="O83" t="s">
        <v>215</v>
      </c>
      <c r="P83" t="s">
        <v>381</v>
      </c>
      <c r="Q83" s="5" t="s">
        <v>498</v>
      </c>
      <c r="R83" t="s">
        <v>600</v>
      </c>
      <c r="S83" t="s">
        <v>308</v>
      </c>
      <c r="T83" t="s">
        <v>498</v>
      </c>
      <c r="U83" t="s">
        <v>242</v>
      </c>
      <c r="V83" t="s">
        <v>251</v>
      </c>
      <c r="W83" t="s">
        <v>498</v>
      </c>
      <c r="X83" t="s">
        <v>93</v>
      </c>
      <c r="Y83" t="s">
        <v>251</v>
      </c>
      <c r="Z83" t="s">
        <v>498</v>
      </c>
    </row>
    <row r="84" spans="1:27" x14ac:dyDescent="0.3">
      <c r="A84" t="s">
        <v>362</v>
      </c>
      <c r="B84" t="s">
        <v>79</v>
      </c>
      <c r="C84" t="s">
        <v>287</v>
      </c>
      <c r="D84" s="9">
        <v>2.35</v>
      </c>
      <c r="E84" t="s">
        <v>259</v>
      </c>
      <c r="F84" t="s">
        <v>498</v>
      </c>
      <c r="G84">
        <v>82</v>
      </c>
      <c r="H84" t="s">
        <v>251</v>
      </c>
      <c r="I84" t="s">
        <v>498</v>
      </c>
      <c r="J84" s="14">
        <f t="shared" si="1"/>
        <v>34.893617021276597</v>
      </c>
      <c r="K84" t="s">
        <v>498</v>
      </c>
      <c r="L84" t="s">
        <v>598</v>
      </c>
      <c r="M84" t="s">
        <v>322</v>
      </c>
      <c r="N84" t="s">
        <v>498</v>
      </c>
      <c r="O84" t="s">
        <v>205</v>
      </c>
      <c r="P84" s="10" t="s">
        <v>380</v>
      </c>
      <c r="Q84" s="5" t="s">
        <v>498</v>
      </c>
      <c r="R84" t="s">
        <v>602</v>
      </c>
      <c r="S84" t="s">
        <v>308</v>
      </c>
      <c r="T84" t="s">
        <v>498</v>
      </c>
      <c r="U84" t="s">
        <v>244</v>
      </c>
      <c r="V84" t="s">
        <v>251</v>
      </c>
      <c r="W84" t="s">
        <v>498</v>
      </c>
      <c r="X84" t="s">
        <v>90</v>
      </c>
      <c r="Y84" t="s">
        <v>251</v>
      </c>
      <c r="Z84" t="s">
        <v>498</v>
      </c>
    </row>
    <row r="85" spans="1:27" x14ac:dyDescent="0.3">
      <c r="A85" t="s">
        <v>362</v>
      </c>
      <c r="B85" t="s">
        <v>80</v>
      </c>
      <c r="C85" t="s">
        <v>287</v>
      </c>
      <c r="D85" s="9">
        <v>2.8</v>
      </c>
      <c r="E85" t="s">
        <v>329</v>
      </c>
      <c r="F85" t="s">
        <v>498</v>
      </c>
      <c r="G85">
        <v>152.5</v>
      </c>
      <c r="H85" t="s">
        <v>251</v>
      </c>
      <c r="I85" t="s">
        <v>498</v>
      </c>
      <c r="J85" s="14">
        <f t="shared" si="1"/>
        <v>54.464285714285715</v>
      </c>
      <c r="K85" t="s">
        <v>498</v>
      </c>
      <c r="L85" t="s">
        <v>598</v>
      </c>
      <c r="M85" t="s">
        <v>322</v>
      </c>
      <c r="N85" t="s">
        <v>498</v>
      </c>
      <c r="O85" t="s">
        <v>215</v>
      </c>
      <c r="P85" t="s">
        <v>501</v>
      </c>
      <c r="Q85" t="s">
        <v>499</v>
      </c>
      <c r="R85" t="s">
        <v>600</v>
      </c>
      <c r="S85" t="s">
        <v>308</v>
      </c>
      <c r="T85" t="s">
        <v>498</v>
      </c>
      <c r="U85" t="s">
        <v>242</v>
      </c>
      <c r="V85" t="s">
        <v>251</v>
      </c>
      <c r="W85" t="s">
        <v>498</v>
      </c>
      <c r="X85" t="s">
        <v>93</v>
      </c>
      <c r="Y85" t="s">
        <v>251</v>
      </c>
      <c r="Z85" t="s">
        <v>498</v>
      </c>
      <c r="AA85" t="s">
        <v>543</v>
      </c>
    </row>
    <row r="86" spans="1:27" x14ac:dyDescent="0.3">
      <c r="A86" t="s">
        <v>360</v>
      </c>
      <c r="B86" t="s">
        <v>81</v>
      </c>
      <c r="C86" t="s">
        <v>287</v>
      </c>
      <c r="D86" s="9">
        <v>6.97</v>
      </c>
      <c r="E86" t="s">
        <v>330</v>
      </c>
      <c r="F86" t="s">
        <v>498</v>
      </c>
      <c r="G86">
        <v>3600</v>
      </c>
      <c r="H86" t="s">
        <v>251</v>
      </c>
      <c r="I86" t="s">
        <v>498</v>
      </c>
      <c r="J86" s="14">
        <f t="shared" si="1"/>
        <v>516.49928263988522</v>
      </c>
      <c r="K86" t="s">
        <v>498</v>
      </c>
      <c r="L86" t="s">
        <v>598</v>
      </c>
      <c r="M86" t="s">
        <v>322</v>
      </c>
      <c r="N86" t="s">
        <v>498</v>
      </c>
      <c r="O86" t="s">
        <v>201</v>
      </c>
      <c r="P86" t="s">
        <v>501</v>
      </c>
      <c r="Q86" t="s">
        <v>499</v>
      </c>
      <c r="R86" t="s">
        <v>601</v>
      </c>
      <c r="S86" t="s">
        <v>523</v>
      </c>
      <c r="T86" t="s">
        <v>499</v>
      </c>
      <c r="U86" t="s">
        <v>239</v>
      </c>
      <c r="V86" t="s">
        <v>251</v>
      </c>
      <c r="W86" t="s">
        <v>498</v>
      </c>
      <c r="X86" t="s">
        <v>488</v>
      </c>
      <c r="Y86" t="s">
        <v>251</v>
      </c>
      <c r="Z86" t="s">
        <v>498</v>
      </c>
    </row>
    <row r="87" spans="1:27" x14ac:dyDescent="0.3">
      <c r="A87" t="s">
        <v>362</v>
      </c>
      <c r="B87" t="s">
        <v>82</v>
      </c>
      <c r="C87" t="s">
        <v>287</v>
      </c>
      <c r="D87" s="9">
        <v>2.7</v>
      </c>
      <c r="E87" t="s">
        <v>320</v>
      </c>
      <c r="F87" t="s">
        <v>498</v>
      </c>
      <c r="G87">
        <v>230</v>
      </c>
      <c r="H87" t="s">
        <v>251</v>
      </c>
      <c r="I87" t="s">
        <v>498</v>
      </c>
      <c r="J87" s="14">
        <f t="shared" si="1"/>
        <v>85.185185185185176</v>
      </c>
      <c r="K87" t="s">
        <v>498</v>
      </c>
      <c r="L87" t="s">
        <v>598</v>
      </c>
      <c r="M87" t="s">
        <v>487</v>
      </c>
      <c r="N87" t="s">
        <v>498</v>
      </c>
      <c r="O87" t="s">
        <v>215</v>
      </c>
      <c r="P87" t="s">
        <v>487</v>
      </c>
      <c r="Q87" s="5" t="s">
        <v>498</v>
      </c>
      <c r="R87" t="s">
        <v>602</v>
      </c>
      <c r="S87" t="s">
        <v>308</v>
      </c>
      <c r="T87" t="s">
        <v>498</v>
      </c>
      <c r="U87" t="s">
        <v>241</v>
      </c>
      <c r="V87" t="s">
        <v>251</v>
      </c>
      <c r="W87" t="s">
        <v>498</v>
      </c>
      <c r="X87" t="s">
        <v>93</v>
      </c>
      <c r="Y87" t="s">
        <v>251</v>
      </c>
      <c r="Z87" t="s">
        <v>498</v>
      </c>
    </row>
    <row r="88" spans="1:27" x14ac:dyDescent="0.3">
      <c r="A88" t="s">
        <v>362</v>
      </c>
      <c r="B88" t="s">
        <v>83</v>
      </c>
      <c r="C88" t="s">
        <v>286</v>
      </c>
      <c r="D88" s="9">
        <v>3.8</v>
      </c>
      <c r="E88" t="s">
        <v>331</v>
      </c>
      <c r="F88" t="s">
        <v>498</v>
      </c>
      <c r="G88">
        <v>650</v>
      </c>
      <c r="H88" t="s">
        <v>251</v>
      </c>
      <c r="I88" t="s">
        <v>498</v>
      </c>
      <c r="J88" s="14">
        <f t="shared" si="1"/>
        <v>171.05263157894737</v>
      </c>
      <c r="K88" t="s">
        <v>498</v>
      </c>
      <c r="L88" t="s">
        <v>598</v>
      </c>
      <c r="M88" t="s">
        <v>322</v>
      </c>
      <c r="N88" t="s">
        <v>498</v>
      </c>
      <c r="O88" t="s">
        <v>205</v>
      </c>
      <c r="P88" t="s">
        <v>354</v>
      </c>
      <c r="Q88" s="5" t="s">
        <v>498</v>
      </c>
      <c r="R88" t="s">
        <v>602</v>
      </c>
      <c r="S88" t="s">
        <v>308</v>
      </c>
      <c r="T88" t="s">
        <v>498</v>
      </c>
      <c r="U88" t="s">
        <v>241</v>
      </c>
      <c r="V88" t="s">
        <v>251</v>
      </c>
      <c r="W88" t="s">
        <v>498</v>
      </c>
      <c r="X88" t="s">
        <v>93</v>
      </c>
      <c r="Y88" t="s">
        <v>251</v>
      </c>
      <c r="Z88" t="s">
        <v>498</v>
      </c>
      <c r="AA88" t="s">
        <v>278</v>
      </c>
    </row>
    <row r="89" spans="1:27" x14ac:dyDescent="0.3">
      <c r="A89" t="s">
        <v>360</v>
      </c>
      <c r="B89" t="s">
        <v>84</v>
      </c>
      <c r="C89" t="s">
        <v>286</v>
      </c>
      <c r="D89" s="9">
        <v>6.93</v>
      </c>
      <c r="E89" t="s">
        <v>321</v>
      </c>
      <c r="F89" t="s">
        <v>498</v>
      </c>
      <c r="G89">
        <v>3000</v>
      </c>
      <c r="H89" t="s">
        <v>251</v>
      </c>
      <c r="I89" t="s">
        <v>498</v>
      </c>
      <c r="J89" s="14">
        <f t="shared" si="1"/>
        <v>432.90043290043292</v>
      </c>
      <c r="K89" t="s">
        <v>498</v>
      </c>
      <c r="L89" t="s">
        <v>597</v>
      </c>
      <c r="M89" t="s">
        <v>322</v>
      </c>
      <c r="N89" t="s">
        <v>498</v>
      </c>
      <c r="O89" t="s">
        <v>205</v>
      </c>
      <c r="P89" s="12" t="s">
        <v>544</v>
      </c>
      <c r="Q89" s="5" t="s">
        <v>498</v>
      </c>
      <c r="R89" t="s">
        <v>601</v>
      </c>
      <c r="S89" t="s">
        <v>275</v>
      </c>
      <c r="T89" t="s">
        <v>498</v>
      </c>
      <c r="U89" t="s">
        <v>239</v>
      </c>
      <c r="V89" t="s">
        <v>251</v>
      </c>
      <c r="W89" t="s">
        <v>498</v>
      </c>
      <c r="X89" t="s">
        <v>90</v>
      </c>
      <c r="Y89" t="s">
        <v>251</v>
      </c>
      <c r="Z89" t="s">
        <v>498</v>
      </c>
    </row>
    <row r="91" spans="1:27" x14ac:dyDescent="0.3">
      <c r="D91" s="9"/>
      <c r="Q91">
        <f>COUNTIF(Q2:Q89,"Low")</f>
        <v>18</v>
      </c>
      <c r="T91">
        <f>COUNTIF(T2:T89, "Low")</f>
        <v>24</v>
      </c>
    </row>
    <row r="92" spans="1:27" x14ac:dyDescent="0.3">
      <c r="Q92">
        <f>16/88</f>
        <v>0.18181818181818182</v>
      </c>
      <c r="T92">
        <f>24/88</f>
        <v>0.27272727272727271</v>
      </c>
    </row>
    <row r="93" spans="1:27" x14ac:dyDescent="0.3">
      <c r="B93" t="s">
        <v>316</v>
      </c>
    </row>
    <row r="94" spans="1:27" x14ac:dyDescent="0.3">
      <c r="B94" t="s">
        <v>308</v>
      </c>
    </row>
    <row r="95" spans="1:27" x14ac:dyDescent="0.3">
      <c r="B95" t="s">
        <v>309</v>
      </c>
    </row>
    <row r="96" spans="1:27" x14ac:dyDescent="0.3">
      <c r="B96" t="s">
        <v>322</v>
      </c>
    </row>
    <row r="97" spans="2:2" x14ac:dyDescent="0.3">
      <c r="B97" t="s">
        <v>475</v>
      </c>
    </row>
  </sheetData>
  <autoFilter ref="A1:A97" xr:uid="{DBD1AE5A-DEB3-4CAB-B20E-40E6200E4806}"/>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9BF13-0E06-40AD-9266-0D598D58206B}">
  <dimension ref="A1:C47"/>
  <sheetViews>
    <sheetView workbookViewId="0">
      <selection activeCell="E32" sqref="E32"/>
    </sheetView>
  </sheetViews>
  <sheetFormatPr defaultRowHeight="14.4" x14ac:dyDescent="0.3"/>
  <cols>
    <col min="3" max="3" width="22.88671875" bestFit="1" customWidth="1"/>
  </cols>
  <sheetData>
    <row r="1" spans="1:3" ht="15" thickBot="1" x14ac:dyDescent="0.35">
      <c r="A1" s="20" t="s">
        <v>12</v>
      </c>
      <c r="B1" s="21">
        <v>1.8548390000000001E-2</v>
      </c>
      <c r="C1" t="s">
        <v>287</v>
      </c>
    </row>
    <row r="2" spans="1:3" ht="15" thickBot="1" x14ac:dyDescent="0.35">
      <c r="A2" s="20" t="s">
        <v>54</v>
      </c>
      <c r="B2" s="21">
        <v>1.8548390000000001E-2</v>
      </c>
      <c r="C2" t="s">
        <v>287</v>
      </c>
    </row>
    <row r="3" spans="1:3" ht="15" thickBot="1" x14ac:dyDescent="0.35">
      <c r="A3" s="20" t="s">
        <v>23</v>
      </c>
      <c r="B3" s="21">
        <v>2.9032260000000001E-2</v>
      </c>
      <c r="C3" t="s">
        <v>287</v>
      </c>
    </row>
    <row r="4" spans="1:3" ht="15" thickBot="1" x14ac:dyDescent="0.35">
      <c r="A4" s="20" t="s">
        <v>192</v>
      </c>
      <c r="B4" s="21">
        <v>2.9032260000000001E-2</v>
      </c>
      <c r="C4" t="s">
        <v>287</v>
      </c>
    </row>
    <row r="5" spans="1:3" ht="15" thickBot="1" x14ac:dyDescent="0.35">
      <c r="A5" s="20" t="s">
        <v>35</v>
      </c>
      <c r="B5" s="21">
        <v>2.9347829999999998E-2</v>
      </c>
      <c r="C5" t="s">
        <v>287</v>
      </c>
    </row>
    <row r="6" spans="1:3" ht="15" thickBot="1" x14ac:dyDescent="0.35">
      <c r="A6" s="20" t="s">
        <v>41</v>
      </c>
      <c r="B6" s="21">
        <v>4.0322579999999997E-2</v>
      </c>
      <c r="C6" t="s">
        <v>287</v>
      </c>
    </row>
    <row r="7" spans="1:3" ht="15" thickBot="1" x14ac:dyDescent="0.35">
      <c r="A7" s="20" t="s">
        <v>79</v>
      </c>
      <c r="B7" s="21">
        <v>4.0322579999999997E-2</v>
      </c>
      <c r="C7" t="s">
        <v>287</v>
      </c>
    </row>
    <row r="8" spans="1:3" ht="15" thickBot="1" x14ac:dyDescent="0.35">
      <c r="A8" s="20" t="s">
        <v>46</v>
      </c>
      <c r="B8" s="21">
        <v>4.0322579999999997E-2</v>
      </c>
      <c r="C8" t="s">
        <v>287</v>
      </c>
    </row>
    <row r="9" spans="1:3" ht="15" thickBot="1" x14ac:dyDescent="0.35">
      <c r="A9" s="20" t="s">
        <v>63</v>
      </c>
      <c r="B9" s="21">
        <v>4.0322579999999997E-2</v>
      </c>
      <c r="C9" t="s">
        <v>287</v>
      </c>
    </row>
    <row r="10" spans="1:3" ht="15" thickBot="1" x14ac:dyDescent="0.35">
      <c r="A10" s="20" t="s">
        <v>29</v>
      </c>
      <c r="B10" s="21">
        <v>4.1129029999999997E-2</v>
      </c>
      <c r="C10" t="s">
        <v>287</v>
      </c>
    </row>
    <row r="11" spans="1:3" ht="15" thickBot="1" x14ac:dyDescent="0.35">
      <c r="A11" s="20" t="s">
        <v>30</v>
      </c>
      <c r="B11" s="21">
        <v>4.3548389999999999E-2</v>
      </c>
      <c r="C11" t="s">
        <v>287</v>
      </c>
    </row>
    <row r="12" spans="1:3" ht="15" thickBot="1" x14ac:dyDescent="0.35">
      <c r="A12" s="20" t="s">
        <v>59</v>
      </c>
      <c r="B12" s="21">
        <v>5.0675680000000001E-2</v>
      </c>
      <c r="C12" t="s">
        <v>287</v>
      </c>
    </row>
    <row r="13" spans="1:3" ht="15" thickBot="1" x14ac:dyDescent="0.35">
      <c r="A13" s="20" t="s">
        <v>75</v>
      </c>
      <c r="B13" s="21">
        <v>5.4824560000000001E-2</v>
      </c>
      <c r="C13" t="s">
        <v>287</v>
      </c>
    </row>
    <row r="14" spans="1:3" ht="15" thickBot="1" x14ac:dyDescent="0.35">
      <c r="A14" s="20" t="s">
        <v>10</v>
      </c>
      <c r="B14" s="21">
        <v>5.5664060000000001E-2</v>
      </c>
      <c r="C14" t="s">
        <v>287</v>
      </c>
    </row>
    <row r="15" spans="1:3" ht="15" thickBot="1" x14ac:dyDescent="0.35">
      <c r="A15" s="20" t="s">
        <v>8</v>
      </c>
      <c r="B15" s="21">
        <v>6.6921339999999996E-2</v>
      </c>
      <c r="C15" t="s">
        <v>287</v>
      </c>
    </row>
    <row r="16" spans="1:3" ht="15" thickBot="1" x14ac:dyDescent="0.35">
      <c r="A16" s="20" t="s">
        <v>57</v>
      </c>
      <c r="B16" s="21">
        <v>7.2580649999999997E-2</v>
      </c>
      <c r="C16" t="s">
        <v>287</v>
      </c>
    </row>
    <row r="17" spans="1:3" ht="15" thickBot="1" x14ac:dyDescent="0.35">
      <c r="A17" s="20" t="s">
        <v>19</v>
      </c>
      <c r="B17" s="21">
        <v>7.6923110000000003E-2</v>
      </c>
      <c r="C17" t="s">
        <v>287</v>
      </c>
    </row>
    <row r="18" spans="1:3" ht="15" thickBot="1" x14ac:dyDescent="0.35">
      <c r="A18" s="20" t="s">
        <v>7</v>
      </c>
      <c r="B18" s="21">
        <v>7.6923110000000003E-2</v>
      </c>
      <c r="C18" t="s">
        <v>287</v>
      </c>
    </row>
    <row r="19" spans="1:3" ht="15" thickBot="1" x14ac:dyDescent="0.35">
      <c r="A19" s="20" t="s">
        <v>9</v>
      </c>
      <c r="B19" s="21">
        <v>7.9347829999999994E-2</v>
      </c>
      <c r="C19" t="s">
        <v>287</v>
      </c>
    </row>
    <row r="20" spans="1:3" ht="15" thickBot="1" x14ac:dyDescent="0.35">
      <c r="A20" s="20" t="s">
        <v>42</v>
      </c>
      <c r="B20" s="21">
        <v>9.7844710000000001E-2</v>
      </c>
      <c r="C20" t="s">
        <v>287</v>
      </c>
    </row>
    <row r="21" spans="1:3" ht="15" thickBot="1" x14ac:dyDescent="0.35">
      <c r="A21" s="20" t="s">
        <v>45</v>
      </c>
      <c r="B21" s="21">
        <v>9.9212449999999994E-2</v>
      </c>
      <c r="C21" t="s">
        <v>287</v>
      </c>
    </row>
    <row r="22" spans="1:3" ht="15" thickBot="1" x14ac:dyDescent="0.35">
      <c r="A22" s="20" t="s">
        <v>55</v>
      </c>
      <c r="B22" s="21">
        <v>9.9212449999999994E-2</v>
      </c>
      <c r="C22" t="s">
        <v>287</v>
      </c>
    </row>
    <row r="23" spans="1:3" ht="15" thickBot="1" x14ac:dyDescent="0.35">
      <c r="A23" s="20" t="s">
        <v>193</v>
      </c>
      <c r="B23" s="21">
        <v>0.11776084000000001</v>
      </c>
      <c r="C23" t="s">
        <v>287</v>
      </c>
    </row>
    <row r="24" spans="1:3" ht="15" thickBot="1" x14ac:dyDescent="0.35">
      <c r="A24" s="20" t="s">
        <v>32</v>
      </c>
      <c r="B24" s="21">
        <v>0.125</v>
      </c>
      <c r="C24" t="s">
        <v>287</v>
      </c>
    </row>
    <row r="25" spans="1:3" ht="15" thickBot="1" x14ac:dyDescent="0.35">
      <c r="A25" s="20" t="s">
        <v>33</v>
      </c>
      <c r="B25" s="21">
        <v>0.125</v>
      </c>
      <c r="C25" t="s">
        <v>287</v>
      </c>
    </row>
    <row r="26" spans="1:3" ht="15" thickBot="1" x14ac:dyDescent="0.35">
      <c r="A26" s="20" t="s">
        <v>68</v>
      </c>
      <c r="B26" s="21">
        <v>0.13709677000000001</v>
      </c>
      <c r="C26" t="s">
        <v>287</v>
      </c>
    </row>
    <row r="27" spans="1:3" ht="15" thickBot="1" x14ac:dyDescent="0.35">
      <c r="A27" s="20" t="s">
        <v>69</v>
      </c>
      <c r="B27" s="21">
        <v>0.14130435</v>
      </c>
      <c r="C27" t="s">
        <v>287</v>
      </c>
    </row>
    <row r="28" spans="1:3" ht="15" thickBot="1" x14ac:dyDescent="0.35">
      <c r="A28" s="20" t="s">
        <v>84</v>
      </c>
      <c r="B28" s="21">
        <v>0.16532258</v>
      </c>
      <c r="C28" t="s">
        <v>287</v>
      </c>
    </row>
    <row r="29" spans="1:3" ht="15" thickBot="1" x14ac:dyDescent="0.35">
      <c r="A29" s="20" t="s">
        <v>62</v>
      </c>
      <c r="B29" s="21">
        <v>0.16532258</v>
      </c>
      <c r="C29" t="s">
        <v>287</v>
      </c>
    </row>
    <row r="30" spans="1:3" ht="15" thickBot="1" x14ac:dyDescent="0.35">
      <c r="A30" s="20" t="s">
        <v>13</v>
      </c>
      <c r="B30" s="21">
        <v>0.16854838999999999</v>
      </c>
      <c r="C30" t="s">
        <v>287</v>
      </c>
    </row>
    <row r="31" spans="1:3" ht="15" thickBot="1" x14ac:dyDescent="0.35">
      <c r="A31" s="20" t="s">
        <v>21</v>
      </c>
      <c r="B31" s="21">
        <v>0.17205715999999999</v>
      </c>
      <c r="C31" t="s">
        <v>287</v>
      </c>
    </row>
    <row r="32" spans="1:3" ht="15" thickBot="1" x14ac:dyDescent="0.35">
      <c r="A32" s="20" t="s">
        <v>76</v>
      </c>
      <c r="B32" s="21">
        <v>1.209677E-2</v>
      </c>
      <c r="C32" t="s">
        <v>286</v>
      </c>
    </row>
    <row r="33" spans="1:3" ht="15" thickBot="1" x14ac:dyDescent="0.35">
      <c r="A33" s="20" t="s">
        <v>64</v>
      </c>
      <c r="B33" s="21">
        <v>2.9347829999999998E-2</v>
      </c>
      <c r="C33" t="s">
        <v>286</v>
      </c>
    </row>
    <row r="34" spans="1:3" ht="15" thickBot="1" x14ac:dyDescent="0.35">
      <c r="A34" s="20" t="s">
        <v>31</v>
      </c>
      <c r="B34" s="21">
        <v>4.3548389999999999E-2</v>
      </c>
      <c r="C34" t="s">
        <v>286</v>
      </c>
    </row>
    <row r="35" spans="1:3" ht="15" thickBot="1" x14ac:dyDescent="0.35">
      <c r="A35" s="20" t="s">
        <v>39</v>
      </c>
      <c r="B35" s="21">
        <v>4.3548389999999999E-2</v>
      </c>
      <c r="C35" t="s">
        <v>286</v>
      </c>
    </row>
    <row r="36" spans="1:3" ht="15" thickBot="1" x14ac:dyDescent="0.35">
      <c r="A36" s="20" t="s">
        <v>191</v>
      </c>
      <c r="B36" s="21">
        <v>6.6921339999999996E-2</v>
      </c>
      <c r="C36" t="s">
        <v>286</v>
      </c>
    </row>
    <row r="37" spans="1:3" ht="15" thickBot="1" x14ac:dyDescent="0.35">
      <c r="A37" s="20" t="s">
        <v>11</v>
      </c>
      <c r="B37" s="21">
        <v>8.1432710000000005E-2</v>
      </c>
      <c r="C37" t="s">
        <v>286</v>
      </c>
    </row>
    <row r="38" spans="1:3" ht="15" thickBot="1" x14ac:dyDescent="0.35">
      <c r="A38" s="20" t="s">
        <v>24</v>
      </c>
      <c r="B38" s="21">
        <v>9.5953590000000005E-2</v>
      </c>
      <c r="C38" t="s">
        <v>286</v>
      </c>
    </row>
    <row r="39" spans="1:3" ht="15" thickBot="1" x14ac:dyDescent="0.35">
      <c r="A39" s="20" t="s">
        <v>26</v>
      </c>
      <c r="B39" s="21">
        <v>9.5953590000000005E-2</v>
      </c>
      <c r="C39" t="s">
        <v>286</v>
      </c>
    </row>
    <row r="40" spans="1:3" ht="15" thickBot="1" x14ac:dyDescent="0.35">
      <c r="A40" s="20" t="s">
        <v>77</v>
      </c>
      <c r="B40" s="21">
        <v>0.10220732</v>
      </c>
      <c r="C40" t="s">
        <v>286</v>
      </c>
    </row>
    <row r="41" spans="1:3" ht="15" thickBot="1" x14ac:dyDescent="0.35">
      <c r="A41" s="20" t="s">
        <v>5</v>
      </c>
      <c r="B41" s="21">
        <v>0.11776084000000001</v>
      </c>
      <c r="C41" t="s">
        <v>286</v>
      </c>
    </row>
    <row r="42" spans="1:3" ht="15" thickBot="1" x14ac:dyDescent="0.35">
      <c r="A42" s="20" t="s">
        <v>20</v>
      </c>
      <c r="B42" s="21">
        <v>0.125</v>
      </c>
      <c r="C42" t="s">
        <v>286</v>
      </c>
    </row>
    <row r="43" spans="1:3" ht="15" thickBot="1" x14ac:dyDescent="0.35">
      <c r="A43" s="20" t="s">
        <v>28</v>
      </c>
      <c r="B43" s="21">
        <v>0.125</v>
      </c>
      <c r="C43" t="s">
        <v>286</v>
      </c>
    </row>
    <row r="44" spans="1:3" ht="15" thickBot="1" x14ac:dyDescent="0.35">
      <c r="A44" s="20" t="s">
        <v>40</v>
      </c>
      <c r="B44" s="21">
        <v>0.12945135999999999</v>
      </c>
      <c r="C44" t="s">
        <v>286</v>
      </c>
    </row>
    <row r="45" spans="1:3" ht="15" thickBot="1" x14ac:dyDescent="0.35">
      <c r="A45" s="20" t="s">
        <v>71</v>
      </c>
      <c r="B45" s="21">
        <v>0.16532258</v>
      </c>
      <c r="C45" t="s">
        <v>286</v>
      </c>
    </row>
    <row r="46" spans="1:3" ht="15" thickBot="1" x14ac:dyDescent="0.35">
      <c r="A46" s="20" t="s">
        <v>65</v>
      </c>
      <c r="B46" s="21">
        <v>0.17581954999999999</v>
      </c>
      <c r="C46" t="s">
        <v>286</v>
      </c>
    </row>
    <row r="47" spans="1:3" ht="15" thickBot="1" x14ac:dyDescent="0.35">
      <c r="A47" s="20" t="s">
        <v>83</v>
      </c>
      <c r="B47" s="21">
        <v>0.17708066</v>
      </c>
      <c r="C47" t="s">
        <v>286</v>
      </c>
    </row>
  </sheetData>
  <sortState xmlns:xlrd2="http://schemas.microsoft.com/office/spreadsheetml/2017/richdata2" ref="A1:C89">
    <sortCondition ref="C1:C8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31DF-7FEA-4998-9BBD-FCC96FF11D41}">
  <dimension ref="A1:L89"/>
  <sheetViews>
    <sheetView workbookViewId="0">
      <selection activeCell="E2" sqref="E2:E89"/>
    </sheetView>
  </sheetViews>
  <sheetFormatPr defaultRowHeight="14.4" x14ac:dyDescent="0.3"/>
  <sheetData>
    <row r="1" spans="1:12" x14ac:dyDescent="0.3">
      <c r="A1" t="s">
        <v>213</v>
      </c>
      <c r="D1" t="s">
        <v>267</v>
      </c>
      <c r="H1" t="s">
        <v>214</v>
      </c>
      <c r="I1" t="s">
        <v>214</v>
      </c>
      <c r="K1" t="s">
        <v>337</v>
      </c>
      <c r="L1" t="s">
        <v>337</v>
      </c>
    </row>
    <row r="2" spans="1:12" x14ac:dyDescent="0.3">
      <c r="A2" t="s">
        <v>86</v>
      </c>
      <c r="B2" t="str" cm="1">
        <f t="array" ref="B2">_xlfn.IFS(A2="D", "very_large", A2="C", "large", A2="B", "intermediate", A2="A", "small")</f>
        <v>very_large</v>
      </c>
      <c r="D2" t="s">
        <v>87</v>
      </c>
      <c r="E2" t="str" cm="1">
        <f t="array" ref="E2">_xlfn.IFS(D2="A", "epipelagic", D2="B", "upper_mesopelagic", D2="C", "lower_mesopelagic", D2="D", "bathypelagic")</f>
        <v>upper_mesopelagic</v>
      </c>
      <c r="H2" t="s">
        <v>86</v>
      </c>
      <c r="I2" t="str" cm="1">
        <f t="array" ref="I2">_xlfn.IFS(H2="A", "small", H2="B", "intermediate", H2="C", "large", H2="D", "very_large")</f>
        <v>very_large</v>
      </c>
      <c r="K2" t="s">
        <v>88</v>
      </c>
      <c r="L2" t="str" cm="1">
        <f t="array" ref="L2">_xlfn.IFS(K2="A", "low", K2="B", "medium", K2="C", "high")</f>
        <v>high</v>
      </c>
    </row>
    <row r="3" spans="1:12" x14ac:dyDescent="0.3">
      <c r="A3" t="s">
        <v>87</v>
      </c>
      <c r="B3" t="str" cm="1">
        <f t="array" ref="B3">_xlfn.IFS(A3="D", "very_large", A3="C", "large", A3="B", "intermediate", A3="A", "small")</f>
        <v>intermediate</v>
      </c>
      <c r="D3" t="s">
        <v>85</v>
      </c>
      <c r="E3" t="str" cm="1">
        <f t="array" ref="E3">_xlfn.IFS(D3="A", "epipelagic", D3="B", "upper_mesopelagic", D3="C", "lower_mesopelagic", D3="D", "bathypelagic")</f>
        <v>epipelagic</v>
      </c>
      <c r="H3" t="s">
        <v>88</v>
      </c>
      <c r="I3" t="str" cm="1">
        <f t="array" ref="I3">_xlfn.IFS(H3="A", "small", H3="B", "intermediate", H3="C", "large", H3="D", "very_large")</f>
        <v>large</v>
      </c>
      <c r="K3" t="s">
        <v>87</v>
      </c>
      <c r="L3" t="str" cm="1">
        <f t="array" ref="L3">_xlfn.IFS(K3="A", "low", K3="B", "medium", K3="C", "high")</f>
        <v>medium</v>
      </c>
    </row>
    <row r="4" spans="1:12" x14ac:dyDescent="0.3">
      <c r="A4" t="s">
        <v>88</v>
      </c>
      <c r="B4" t="str" cm="1">
        <f t="array" ref="B4">_xlfn.IFS(A4="D", "very_large", A4="C", "large", A4="B", "intermediate", A4="A", "small")</f>
        <v>large</v>
      </c>
      <c r="D4" t="s">
        <v>85</v>
      </c>
      <c r="E4" t="str" cm="1">
        <f t="array" ref="E4">_xlfn.IFS(D4="A", "epipelagic", D4="B", "upper_mesopelagic", D4="C", "lower_mesopelagic", D4="D", "bathypelagic")</f>
        <v>epipelagic</v>
      </c>
      <c r="H4" t="s">
        <v>88</v>
      </c>
      <c r="I4" t="str" cm="1">
        <f t="array" ref="I4">_xlfn.IFS(H4="A", "small", H4="B", "intermediate", H4="C", "large", H4="D", "very_large")</f>
        <v>large</v>
      </c>
      <c r="K4" t="s">
        <v>87</v>
      </c>
      <c r="L4" t="str" cm="1">
        <f t="array" ref="L4">_xlfn.IFS(K4="A", "low", K4="B", "medium", K4="C", "high")</f>
        <v>medium</v>
      </c>
    </row>
    <row r="5" spans="1:12" x14ac:dyDescent="0.3">
      <c r="A5" t="s">
        <v>86</v>
      </c>
      <c r="B5" t="str" cm="1">
        <f t="array" ref="B5">_xlfn.IFS(A5="D", "very_large", A5="C", "large", A5="B", "intermediate", A5="A", "small")</f>
        <v>very_large</v>
      </c>
      <c r="D5" t="s">
        <v>85</v>
      </c>
      <c r="E5" t="str" cm="1">
        <f t="array" ref="E5">_xlfn.IFS(D5="A", "epipelagic", D5="B", "upper_mesopelagic", D5="C", "lower_mesopelagic", D5="D", "bathypelagic")</f>
        <v>epipelagic</v>
      </c>
      <c r="H5" t="s">
        <v>86</v>
      </c>
      <c r="I5" t="str" cm="1">
        <f t="array" ref="I5">_xlfn.IFS(H5="A", "small", H5="B", "intermediate", H5="C", "large", H5="D", "very_large")</f>
        <v>very_large</v>
      </c>
      <c r="K5" t="s">
        <v>88</v>
      </c>
      <c r="L5" t="str" cm="1">
        <f t="array" ref="L5">_xlfn.IFS(K5="A", "low", K5="B", "medium", K5="C", "high")</f>
        <v>high</v>
      </c>
    </row>
    <row r="6" spans="1:12" x14ac:dyDescent="0.3">
      <c r="A6" t="s">
        <v>86</v>
      </c>
      <c r="B6" t="str" cm="1">
        <f t="array" ref="B6">_xlfn.IFS(A6="D", "very_large", A6="C", "large", A6="B", "intermediate", A6="A", "small")</f>
        <v>very_large</v>
      </c>
      <c r="D6" t="s">
        <v>87</v>
      </c>
      <c r="E6" t="str" cm="1">
        <f t="array" ref="E6">_xlfn.IFS(D6="A", "epipelagic", D6="B", "upper_mesopelagic", D6="C", "lower_mesopelagic", D6="D", "bathypelagic")</f>
        <v>upper_mesopelagic</v>
      </c>
      <c r="H6" t="s">
        <v>86</v>
      </c>
      <c r="I6" t="str" cm="1">
        <f t="array" ref="I6">_xlfn.IFS(H6="A", "small", H6="B", "intermediate", H6="C", "large", H6="D", "very_large")</f>
        <v>very_large</v>
      </c>
      <c r="K6" t="s">
        <v>88</v>
      </c>
      <c r="L6" t="str" cm="1">
        <f t="array" ref="L6">_xlfn.IFS(K6="A", "low", K6="B", "medium", K6="C", "high")</f>
        <v>high</v>
      </c>
    </row>
    <row r="7" spans="1:12" x14ac:dyDescent="0.3">
      <c r="A7" t="s">
        <v>86</v>
      </c>
      <c r="B7" t="str" cm="1">
        <f t="array" ref="B7">_xlfn.IFS(A7="D", "very_large", A7="C", "large", A7="B", "intermediate", A7="A", "small")</f>
        <v>very_large</v>
      </c>
      <c r="D7" t="s">
        <v>87</v>
      </c>
      <c r="E7" t="str" cm="1">
        <f t="array" ref="E7">_xlfn.IFS(D7="A", "epipelagic", D7="B", "upper_mesopelagic", D7="C", "lower_mesopelagic", D7="D", "bathypelagic")</f>
        <v>upper_mesopelagic</v>
      </c>
      <c r="H7" t="s">
        <v>86</v>
      </c>
      <c r="I7" t="str" cm="1">
        <f t="array" ref="I7">_xlfn.IFS(H7="A", "small", H7="B", "intermediate", H7="C", "large", H7="D", "very_large")</f>
        <v>very_large</v>
      </c>
      <c r="K7" t="s">
        <v>88</v>
      </c>
      <c r="L7" t="str" cm="1">
        <f t="array" ref="L7">_xlfn.IFS(K7="A", "low", K7="B", "medium", K7="C", "high")</f>
        <v>high</v>
      </c>
    </row>
    <row r="8" spans="1:12" x14ac:dyDescent="0.3">
      <c r="A8" t="s">
        <v>88</v>
      </c>
      <c r="B8" t="str" cm="1">
        <f t="array" ref="B8">_xlfn.IFS(A8="D", "very_large", A8="C", "large", A8="B", "intermediate", A8="A", "small")</f>
        <v>large</v>
      </c>
      <c r="D8" t="s">
        <v>87</v>
      </c>
      <c r="E8" t="str" cm="1">
        <f t="array" ref="E8">_xlfn.IFS(D8="A", "epipelagic", D8="B", "upper_mesopelagic", D8="C", "lower_mesopelagic", D8="D", "bathypelagic")</f>
        <v>upper_mesopelagic</v>
      </c>
      <c r="H8" t="s">
        <v>86</v>
      </c>
      <c r="I8" t="str" cm="1">
        <f t="array" ref="I8">_xlfn.IFS(H8="A", "small", H8="B", "intermediate", H8="C", "large", H8="D", "very_large")</f>
        <v>very_large</v>
      </c>
      <c r="K8" t="s">
        <v>88</v>
      </c>
      <c r="L8" t="str" cm="1">
        <f t="array" ref="L8">_xlfn.IFS(K8="A", "low", K8="B", "medium", K8="C", "high")</f>
        <v>high</v>
      </c>
    </row>
    <row r="9" spans="1:12" x14ac:dyDescent="0.3">
      <c r="A9" t="s">
        <v>86</v>
      </c>
      <c r="B9" t="str" cm="1">
        <f t="array" ref="B9">_xlfn.IFS(A9="D", "very_large", A9="C", "large", A9="B", "intermediate", A9="A", "small")</f>
        <v>very_large</v>
      </c>
      <c r="D9" t="s">
        <v>87</v>
      </c>
      <c r="E9" t="str" cm="1">
        <f t="array" ref="E9">_xlfn.IFS(D9="A", "epipelagic", D9="B", "upper_mesopelagic", D9="C", "lower_mesopelagic", D9="D", "bathypelagic")</f>
        <v>upper_mesopelagic</v>
      </c>
      <c r="H9" t="s">
        <v>86</v>
      </c>
      <c r="I9" t="str" cm="1">
        <f t="array" ref="I9">_xlfn.IFS(H9="A", "small", H9="B", "intermediate", H9="C", "large", H9="D", "very_large")</f>
        <v>very_large</v>
      </c>
      <c r="K9" t="s">
        <v>88</v>
      </c>
      <c r="L9" t="str" cm="1">
        <f t="array" ref="L9">_xlfn.IFS(K9="A", "low", K9="B", "medium", K9="C", "high")</f>
        <v>high</v>
      </c>
    </row>
    <row r="10" spans="1:12" x14ac:dyDescent="0.3">
      <c r="A10" t="s">
        <v>88</v>
      </c>
      <c r="B10" t="str" cm="1">
        <f t="array" ref="B10">_xlfn.IFS(A10="D", "very_large", A10="C", "large", A10="B", "intermediate", A10="A", "small")</f>
        <v>large</v>
      </c>
      <c r="D10" t="s">
        <v>87</v>
      </c>
      <c r="E10" t="str" cm="1">
        <f t="array" ref="E10">_xlfn.IFS(D10="A", "epipelagic", D10="B", "upper_mesopelagic", D10="C", "lower_mesopelagic", D10="D", "bathypelagic")</f>
        <v>upper_mesopelagic</v>
      </c>
      <c r="H10" t="s">
        <v>86</v>
      </c>
      <c r="I10" t="str" cm="1">
        <f t="array" ref="I10">_xlfn.IFS(H10="A", "small", H10="B", "intermediate", H10="C", "large", H10="D", "very_large")</f>
        <v>very_large</v>
      </c>
      <c r="K10" t="s">
        <v>88</v>
      </c>
      <c r="L10" t="str" cm="1">
        <f t="array" ref="L10">_xlfn.IFS(K10="A", "low", K10="B", "medium", K10="C", "high")</f>
        <v>high</v>
      </c>
    </row>
    <row r="11" spans="1:12" x14ac:dyDescent="0.3">
      <c r="A11" t="s">
        <v>87</v>
      </c>
      <c r="B11" t="str" cm="1">
        <f t="array" ref="B11">_xlfn.IFS(A11="D", "very_large", A11="C", "large", A11="B", "intermediate", A11="A", "small")</f>
        <v>intermediate</v>
      </c>
      <c r="D11" t="s">
        <v>86</v>
      </c>
      <c r="E11" t="str" cm="1">
        <f t="array" ref="E11">_xlfn.IFS(D11="A", "epipelagic", D11="B", "upper_mesopelagic", D11="C", "lower_mesopelagic", D11="D", "bathypelagic")</f>
        <v>bathypelagic</v>
      </c>
      <c r="H11" t="s">
        <v>88</v>
      </c>
      <c r="I11" t="str" cm="1">
        <f t="array" ref="I11">_xlfn.IFS(H11="A", "small", H11="B", "intermediate", H11="C", "large", H11="D", "very_large")</f>
        <v>large</v>
      </c>
      <c r="K11" t="s">
        <v>87</v>
      </c>
      <c r="L11" t="str" cm="1">
        <f t="array" ref="L11">_xlfn.IFS(K11="A", "low", K11="B", "medium", K11="C", "high")</f>
        <v>medium</v>
      </c>
    </row>
    <row r="12" spans="1:12" x14ac:dyDescent="0.3">
      <c r="A12" t="s">
        <v>88</v>
      </c>
      <c r="B12" t="str" cm="1">
        <f t="array" ref="B12">_xlfn.IFS(A12="D", "very_large", A12="C", "large", A12="B", "intermediate", A12="A", "small")</f>
        <v>large</v>
      </c>
      <c r="D12" t="s">
        <v>86</v>
      </c>
      <c r="E12" t="str" cm="1">
        <f t="array" ref="E12">_xlfn.IFS(D12="A", "epipelagic", D12="B", "upper_mesopelagic", D12="C", "lower_mesopelagic", D12="D", "bathypelagic")</f>
        <v>bathypelagic</v>
      </c>
      <c r="H12" t="s">
        <v>86</v>
      </c>
      <c r="I12" t="str" cm="1">
        <f t="array" ref="I12">_xlfn.IFS(H12="A", "small", H12="B", "intermediate", H12="C", "large", H12="D", "very_large")</f>
        <v>very_large</v>
      </c>
      <c r="K12" t="s">
        <v>88</v>
      </c>
      <c r="L12" t="str" cm="1">
        <f t="array" ref="L12">_xlfn.IFS(K12="A", "low", K12="B", "medium", K12="C", "high")</f>
        <v>high</v>
      </c>
    </row>
    <row r="13" spans="1:12" x14ac:dyDescent="0.3">
      <c r="A13" t="s">
        <v>87</v>
      </c>
      <c r="B13" t="str" cm="1">
        <f t="array" ref="B13">_xlfn.IFS(A13="D", "very_large", A13="C", "large", A13="B", "intermediate", A13="A", "small")</f>
        <v>intermediate</v>
      </c>
      <c r="D13" t="s">
        <v>86</v>
      </c>
      <c r="E13" t="str" cm="1">
        <f t="array" ref="E13">_xlfn.IFS(D13="A", "epipelagic", D13="B", "upper_mesopelagic", D13="C", "lower_mesopelagic", D13="D", "bathypelagic")</f>
        <v>bathypelagic</v>
      </c>
      <c r="H13" t="s">
        <v>88</v>
      </c>
      <c r="I13" t="str" cm="1">
        <f t="array" ref="I13">_xlfn.IFS(H13="A", "small", H13="B", "intermediate", H13="C", "large", H13="D", "very_large")</f>
        <v>large</v>
      </c>
      <c r="K13" t="s">
        <v>88</v>
      </c>
      <c r="L13" t="str" cm="1">
        <f t="array" ref="L13">_xlfn.IFS(K13="A", "low", K13="B", "medium", K13="C", "high")</f>
        <v>high</v>
      </c>
    </row>
    <row r="14" spans="1:12" x14ac:dyDescent="0.3">
      <c r="A14" t="s">
        <v>87</v>
      </c>
      <c r="B14" t="str" cm="1">
        <f t="array" ref="B14">_xlfn.IFS(A14="D", "very_large", A14="C", "large", A14="B", "intermediate", A14="A", "small")</f>
        <v>intermediate</v>
      </c>
      <c r="D14" t="s">
        <v>85</v>
      </c>
      <c r="E14" t="str" cm="1">
        <f t="array" ref="E14">_xlfn.IFS(D14="A", "epipelagic", D14="B", "upper_mesopelagic", D14="C", "lower_mesopelagic", D14="D", "bathypelagic")</f>
        <v>epipelagic</v>
      </c>
      <c r="H14" t="s">
        <v>88</v>
      </c>
      <c r="I14" t="str" cm="1">
        <f t="array" ref="I14">_xlfn.IFS(H14="A", "small", H14="B", "intermediate", H14="C", "large", H14="D", "very_large")</f>
        <v>large</v>
      </c>
      <c r="K14" t="s">
        <v>87</v>
      </c>
      <c r="L14" t="str" cm="1">
        <f t="array" ref="L14">_xlfn.IFS(K14="A", "low", K14="B", "medium", K14="C", "high")</f>
        <v>medium</v>
      </c>
    </row>
    <row r="15" spans="1:12" x14ac:dyDescent="0.3">
      <c r="A15" t="s">
        <v>85</v>
      </c>
      <c r="B15" t="str" cm="1">
        <f t="array" ref="B15">_xlfn.IFS(A15="D", "very_large", A15="C", "large", A15="B", "intermediate", A15="A", "small")</f>
        <v>small</v>
      </c>
      <c r="D15" t="s">
        <v>85</v>
      </c>
      <c r="E15" t="str" cm="1">
        <f t="array" ref="E15">_xlfn.IFS(D15="A", "epipelagic", D15="B", "upper_mesopelagic", D15="C", "lower_mesopelagic", D15="D", "bathypelagic")</f>
        <v>epipelagic</v>
      </c>
      <c r="H15" t="s">
        <v>85</v>
      </c>
      <c r="I15" t="str" cm="1">
        <f t="array" ref="I15">_xlfn.IFS(H15="A", "small", H15="B", "intermediate", H15="C", "large", H15="D", "very_large")</f>
        <v>small</v>
      </c>
      <c r="K15" t="s">
        <v>85</v>
      </c>
      <c r="L15" t="str" cm="1">
        <f t="array" ref="L15">_xlfn.IFS(K15="A", "low", K15="B", "medium", K15="C", "high")</f>
        <v>low</v>
      </c>
    </row>
    <row r="16" spans="1:12" x14ac:dyDescent="0.3">
      <c r="A16" t="s">
        <v>85</v>
      </c>
      <c r="B16" t="str" cm="1">
        <f t="array" ref="B16">_xlfn.IFS(A16="D", "very_large", A16="C", "large", A16="B", "intermediate", A16="A", "small")</f>
        <v>small</v>
      </c>
      <c r="D16" t="s">
        <v>85</v>
      </c>
      <c r="E16" t="str" cm="1">
        <f t="array" ref="E16">_xlfn.IFS(D16="A", "epipelagic", D16="B", "upper_mesopelagic", D16="C", "lower_mesopelagic", D16="D", "bathypelagic")</f>
        <v>epipelagic</v>
      </c>
      <c r="H16" t="s">
        <v>85</v>
      </c>
      <c r="I16" t="str" cm="1">
        <f t="array" ref="I16">_xlfn.IFS(H16="A", "small", H16="B", "intermediate", H16="C", "large", H16="D", "very_large")</f>
        <v>small</v>
      </c>
      <c r="K16" t="s">
        <v>85</v>
      </c>
      <c r="L16" t="str" cm="1">
        <f t="array" ref="L16">_xlfn.IFS(K16="A", "low", K16="B", "medium", K16="C", "high")</f>
        <v>low</v>
      </c>
    </row>
    <row r="17" spans="1:12" x14ac:dyDescent="0.3">
      <c r="A17" t="s">
        <v>85</v>
      </c>
      <c r="B17" t="str" cm="1">
        <f t="array" ref="B17">_xlfn.IFS(A17="D", "very_large", A17="C", "large", A17="B", "intermediate", A17="A", "small")</f>
        <v>small</v>
      </c>
      <c r="D17" t="s">
        <v>85</v>
      </c>
      <c r="E17" t="str" cm="1">
        <f t="array" ref="E17">_xlfn.IFS(D17="A", "epipelagic", D17="B", "upper_mesopelagic", D17="C", "lower_mesopelagic", D17="D", "bathypelagic")</f>
        <v>epipelagic</v>
      </c>
      <c r="H17" t="s">
        <v>85</v>
      </c>
      <c r="I17" t="str" cm="1">
        <f t="array" ref="I17">_xlfn.IFS(H17="A", "small", H17="B", "intermediate", H17="C", "large", H17="D", "very_large")</f>
        <v>small</v>
      </c>
      <c r="K17" t="s">
        <v>85</v>
      </c>
      <c r="L17" t="str" cm="1">
        <f t="array" ref="L17">_xlfn.IFS(K17="A", "low", K17="B", "medium", K17="C", "high")</f>
        <v>low</v>
      </c>
    </row>
    <row r="18" spans="1:12" x14ac:dyDescent="0.3">
      <c r="A18" t="s">
        <v>85</v>
      </c>
      <c r="B18" t="str" cm="1">
        <f t="array" ref="B18">_xlfn.IFS(A18="D", "very_large", A18="C", "large", A18="B", "intermediate", A18="A", "small")</f>
        <v>small</v>
      </c>
      <c r="D18" t="s">
        <v>85</v>
      </c>
      <c r="E18" t="str" cm="1">
        <f t="array" ref="E18">_xlfn.IFS(D18="A", "epipelagic", D18="B", "upper_mesopelagic", D18="C", "lower_mesopelagic", D18="D", "bathypelagic")</f>
        <v>epipelagic</v>
      </c>
      <c r="H18" t="s">
        <v>85</v>
      </c>
      <c r="I18" t="str" cm="1">
        <f t="array" ref="I18">_xlfn.IFS(H18="A", "small", H18="B", "intermediate", H18="C", "large", H18="D", "very_large")</f>
        <v>small</v>
      </c>
      <c r="K18" t="s">
        <v>85</v>
      </c>
      <c r="L18" t="str" cm="1">
        <f t="array" ref="L18">_xlfn.IFS(K18="A", "low", K18="B", "medium", K18="C", "high")</f>
        <v>low</v>
      </c>
    </row>
    <row r="19" spans="1:12" x14ac:dyDescent="0.3">
      <c r="A19" t="s">
        <v>87</v>
      </c>
      <c r="B19" t="str" cm="1">
        <f t="array" ref="B19">_xlfn.IFS(A19="D", "very_large", A19="C", "large", A19="B", "intermediate", A19="A", "small")</f>
        <v>intermediate</v>
      </c>
      <c r="D19" t="s">
        <v>88</v>
      </c>
      <c r="E19" t="str" cm="1">
        <f t="array" ref="E19">_xlfn.IFS(D19="A", "epipelagic", D19="B", "upper_mesopelagic", D19="C", "lower_mesopelagic", D19="D", "bathypelagic")</f>
        <v>lower_mesopelagic</v>
      </c>
      <c r="H19" t="s">
        <v>88</v>
      </c>
      <c r="I19" t="str" cm="1">
        <f t="array" ref="I19">_xlfn.IFS(H19="A", "small", H19="B", "intermediate", H19="C", "large", H19="D", "very_large")</f>
        <v>large</v>
      </c>
      <c r="K19" t="s">
        <v>87</v>
      </c>
      <c r="L19" t="str" cm="1">
        <f t="array" ref="L19">_xlfn.IFS(K19="A", "low", K19="B", "medium", K19="C", "high")</f>
        <v>medium</v>
      </c>
    </row>
    <row r="20" spans="1:12" x14ac:dyDescent="0.3">
      <c r="A20" t="s">
        <v>85</v>
      </c>
      <c r="B20" t="str" cm="1">
        <f t="array" ref="B20">_xlfn.IFS(A20="D", "very_large", A20="C", "large", A20="B", "intermediate", A20="A", "small")</f>
        <v>small</v>
      </c>
      <c r="D20" t="s">
        <v>87</v>
      </c>
      <c r="E20" t="str" cm="1">
        <f t="array" ref="E20">_xlfn.IFS(D20="A", "epipelagic", D20="B", "upper_mesopelagic", D20="C", "lower_mesopelagic", D20="D", "bathypelagic")</f>
        <v>upper_mesopelagic</v>
      </c>
      <c r="H20" t="s">
        <v>87</v>
      </c>
      <c r="I20" t="str" cm="1">
        <f t="array" ref="I20">_xlfn.IFS(H20="A", "small", H20="B", "intermediate", H20="C", "large", H20="D", "very_large")</f>
        <v>intermediate</v>
      </c>
      <c r="K20" t="s">
        <v>85</v>
      </c>
      <c r="L20" t="str" cm="1">
        <f t="array" ref="L20">_xlfn.IFS(K20="A", "low", K20="B", "medium", K20="C", "high")</f>
        <v>low</v>
      </c>
    </row>
    <row r="21" spans="1:12" x14ac:dyDescent="0.3">
      <c r="A21" t="s">
        <v>86</v>
      </c>
      <c r="B21" t="str" cm="1">
        <f t="array" ref="B21">_xlfn.IFS(A21="D", "very_large", A21="C", "large", A21="B", "intermediate", A21="A", "small")</f>
        <v>very_large</v>
      </c>
      <c r="D21" t="s">
        <v>85</v>
      </c>
      <c r="E21" t="str" cm="1">
        <f t="array" ref="E21">_xlfn.IFS(D21="A", "epipelagic", D21="B", "upper_mesopelagic", D21="C", "lower_mesopelagic", D21="D", "bathypelagic")</f>
        <v>epipelagic</v>
      </c>
      <c r="H21" t="s">
        <v>86</v>
      </c>
      <c r="I21" t="str" cm="1">
        <f t="array" ref="I21">_xlfn.IFS(H21="A", "small", H21="B", "intermediate", H21="C", "large", H21="D", "very_large")</f>
        <v>very_large</v>
      </c>
      <c r="K21" t="s">
        <v>88</v>
      </c>
      <c r="L21" t="str" cm="1">
        <f t="array" ref="L21">_xlfn.IFS(K21="A", "low", K21="B", "medium", K21="C", "high")</f>
        <v>high</v>
      </c>
    </row>
    <row r="22" spans="1:12" x14ac:dyDescent="0.3">
      <c r="A22" t="s">
        <v>86</v>
      </c>
      <c r="B22" t="str" cm="1">
        <f t="array" ref="B22">_xlfn.IFS(A22="D", "very_large", A22="C", "large", A22="B", "intermediate", A22="A", "small")</f>
        <v>very_large</v>
      </c>
      <c r="D22" t="s">
        <v>87</v>
      </c>
      <c r="E22" t="str" cm="1">
        <f t="array" ref="E22">_xlfn.IFS(D22="A", "epipelagic", D22="B", "upper_mesopelagic", D22="C", "lower_mesopelagic", D22="D", "bathypelagic")</f>
        <v>upper_mesopelagic</v>
      </c>
      <c r="H22" t="s">
        <v>86</v>
      </c>
      <c r="I22" t="str" cm="1">
        <f t="array" ref="I22">_xlfn.IFS(H22="A", "small", H22="B", "intermediate", H22="C", "large", H22="D", "very_large")</f>
        <v>very_large</v>
      </c>
      <c r="K22" t="s">
        <v>88</v>
      </c>
      <c r="L22" t="str" cm="1">
        <f t="array" ref="L22">_xlfn.IFS(K22="A", "low", K22="B", "medium", K22="C", "high")</f>
        <v>high</v>
      </c>
    </row>
    <row r="23" spans="1:12" x14ac:dyDescent="0.3">
      <c r="A23" t="s">
        <v>86</v>
      </c>
      <c r="B23" t="str" cm="1">
        <f t="array" ref="B23">_xlfn.IFS(A23="D", "very_large", A23="C", "large", A23="B", "intermediate", A23="A", "small")</f>
        <v>very_large</v>
      </c>
      <c r="D23" t="s">
        <v>85</v>
      </c>
      <c r="E23" t="str" cm="1">
        <f t="array" ref="E23">_xlfn.IFS(D23="A", "epipelagic", D23="B", "upper_mesopelagic", D23="C", "lower_mesopelagic", D23="D", "bathypelagic")</f>
        <v>epipelagic</v>
      </c>
      <c r="H23" t="s">
        <v>86</v>
      </c>
      <c r="I23" t="str" cm="1">
        <f t="array" ref="I23">_xlfn.IFS(H23="A", "small", H23="B", "intermediate", H23="C", "large", H23="D", "very_large")</f>
        <v>very_large</v>
      </c>
      <c r="K23" t="s">
        <v>88</v>
      </c>
      <c r="L23" t="str" cm="1">
        <f t="array" ref="L23">_xlfn.IFS(K23="A", "low", K23="B", "medium", K23="C", "high")</f>
        <v>high</v>
      </c>
    </row>
    <row r="24" spans="1:12" x14ac:dyDescent="0.3">
      <c r="A24" t="s">
        <v>86</v>
      </c>
      <c r="B24" t="str" cm="1">
        <f t="array" ref="B24">_xlfn.IFS(A24="D", "very_large", A24="C", "large", A24="B", "intermediate", A24="A", "small")</f>
        <v>very_large</v>
      </c>
      <c r="D24" t="s">
        <v>87</v>
      </c>
      <c r="E24" t="str" cm="1">
        <f t="array" ref="E24">_xlfn.IFS(D24="A", "epipelagic", D24="B", "upper_mesopelagic", D24="C", "lower_mesopelagic", D24="D", "bathypelagic")</f>
        <v>upper_mesopelagic</v>
      </c>
      <c r="H24" t="s">
        <v>86</v>
      </c>
      <c r="I24" t="str" cm="1">
        <f t="array" ref="I24">_xlfn.IFS(H24="A", "small", H24="B", "intermediate", H24="C", "large", H24="D", "very_large")</f>
        <v>very_large</v>
      </c>
      <c r="K24" t="s">
        <v>88</v>
      </c>
      <c r="L24" t="str" cm="1">
        <f t="array" ref="L24">_xlfn.IFS(K24="A", "low", K24="B", "medium", K24="C", "high")</f>
        <v>high</v>
      </c>
    </row>
    <row r="25" spans="1:12" x14ac:dyDescent="0.3">
      <c r="A25" t="s">
        <v>85</v>
      </c>
      <c r="B25" t="str" cm="1">
        <f t="array" ref="B25">_xlfn.IFS(A25="D", "very_large", A25="C", "large", A25="B", "intermediate", A25="A", "small")</f>
        <v>small</v>
      </c>
      <c r="D25" t="s">
        <v>88</v>
      </c>
      <c r="E25" t="str" cm="1">
        <f t="array" ref="E25">_xlfn.IFS(D25="A", "epipelagic", D25="B", "upper_mesopelagic", D25="C", "lower_mesopelagic", D25="D", "bathypelagic")</f>
        <v>lower_mesopelagic</v>
      </c>
      <c r="H25" t="s">
        <v>87</v>
      </c>
      <c r="I25" t="str" cm="1">
        <f t="array" ref="I25">_xlfn.IFS(H25="A", "small", H25="B", "intermediate", H25="C", "large", H25="D", "very_large")</f>
        <v>intermediate</v>
      </c>
      <c r="K25" t="s">
        <v>85</v>
      </c>
      <c r="L25" t="str" cm="1">
        <f t="array" ref="L25">_xlfn.IFS(K25="A", "low", K25="B", "medium", K25="C", "high")</f>
        <v>low</v>
      </c>
    </row>
    <row r="26" spans="1:12" x14ac:dyDescent="0.3">
      <c r="A26" t="s">
        <v>87</v>
      </c>
      <c r="B26" t="str" cm="1">
        <f t="array" ref="B26">_xlfn.IFS(A26="D", "very_large", A26="C", "large", A26="B", "intermediate", A26="A", "small")</f>
        <v>intermediate</v>
      </c>
      <c r="D26" t="s">
        <v>88</v>
      </c>
      <c r="E26" t="str" cm="1">
        <f t="array" ref="E26">_xlfn.IFS(D26="A", "epipelagic", D26="B", "upper_mesopelagic", D26="C", "lower_mesopelagic", D26="D", "bathypelagic")</f>
        <v>lower_mesopelagic</v>
      </c>
      <c r="H26" t="s">
        <v>88</v>
      </c>
      <c r="I26" t="str" cm="1">
        <f t="array" ref="I26">_xlfn.IFS(H26="A", "small", H26="B", "intermediate", H26="C", "large", H26="D", "very_large")</f>
        <v>large</v>
      </c>
      <c r="K26" t="s">
        <v>87</v>
      </c>
      <c r="L26" t="str" cm="1">
        <f t="array" ref="L26">_xlfn.IFS(K26="A", "low", K26="B", "medium", K26="C", "high")</f>
        <v>medium</v>
      </c>
    </row>
    <row r="27" spans="1:12" x14ac:dyDescent="0.3">
      <c r="A27" t="s">
        <v>87</v>
      </c>
      <c r="B27" t="str" cm="1">
        <f t="array" ref="B27">_xlfn.IFS(A27="D", "very_large", A27="C", "large", A27="B", "intermediate", A27="A", "small")</f>
        <v>intermediate</v>
      </c>
      <c r="D27" t="s">
        <v>88</v>
      </c>
      <c r="E27" t="str" cm="1">
        <f t="array" ref="E27">_xlfn.IFS(D27="A", "epipelagic", D27="B", "upper_mesopelagic", D27="C", "lower_mesopelagic", D27="D", "bathypelagic")</f>
        <v>lower_mesopelagic</v>
      </c>
      <c r="H27" t="s">
        <v>88</v>
      </c>
      <c r="I27" t="str" cm="1">
        <f t="array" ref="I27">_xlfn.IFS(H27="A", "small", H27="B", "intermediate", H27="C", "large", H27="D", "very_large")</f>
        <v>large</v>
      </c>
      <c r="K27" t="s">
        <v>87</v>
      </c>
      <c r="L27" t="str" cm="1">
        <f t="array" ref="L27">_xlfn.IFS(K27="A", "low", K27="B", "medium", K27="C", "high")</f>
        <v>medium</v>
      </c>
    </row>
    <row r="28" spans="1:12" x14ac:dyDescent="0.3">
      <c r="A28" t="s">
        <v>85</v>
      </c>
      <c r="B28" t="str" cm="1">
        <f t="array" ref="B28">_xlfn.IFS(A28="D", "very_large", A28="C", "large", A28="B", "intermediate", A28="A", "small")</f>
        <v>small</v>
      </c>
      <c r="D28" t="s">
        <v>87</v>
      </c>
      <c r="E28" t="str" cm="1">
        <f t="array" ref="E28">_xlfn.IFS(D28="A", "epipelagic", D28="B", "upper_mesopelagic", D28="C", "lower_mesopelagic", D28="D", "bathypelagic")</f>
        <v>upper_mesopelagic</v>
      </c>
      <c r="H28" t="s">
        <v>87</v>
      </c>
      <c r="I28" t="str" cm="1">
        <f t="array" ref="I28">_xlfn.IFS(H28="A", "small", H28="B", "intermediate", H28="C", "large", H28="D", "very_large")</f>
        <v>intermediate</v>
      </c>
      <c r="K28" t="s">
        <v>87</v>
      </c>
      <c r="L28" t="str" cm="1">
        <f t="array" ref="L28">_xlfn.IFS(K28="A", "low", K28="B", "medium", K28="C", "high")</f>
        <v>medium</v>
      </c>
    </row>
    <row r="29" spans="1:12" x14ac:dyDescent="0.3">
      <c r="A29" t="s">
        <v>87</v>
      </c>
      <c r="B29" t="str" cm="1">
        <f t="array" ref="B29">_xlfn.IFS(A29="D", "very_large", A29="C", "large", A29="B", "intermediate", A29="A", "small")</f>
        <v>intermediate</v>
      </c>
      <c r="D29" t="s">
        <v>86</v>
      </c>
      <c r="E29" t="str" cm="1">
        <f t="array" ref="E29">_xlfn.IFS(D29="A", "epipelagic", D29="B", "upper_mesopelagic", D29="C", "lower_mesopelagic", D29="D", "bathypelagic")</f>
        <v>bathypelagic</v>
      </c>
      <c r="H29" t="s">
        <v>88</v>
      </c>
      <c r="I29" t="str" cm="1">
        <f t="array" ref="I29">_xlfn.IFS(H29="A", "small", H29="B", "intermediate", H29="C", "large", H29="D", "very_large")</f>
        <v>large</v>
      </c>
      <c r="K29" t="s">
        <v>87</v>
      </c>
      <c r="L29" t="str" cm="1">
        <f t="array" ref="L29">_xlfn.IFS(K29="A", "low", K29="B", "medium", K29="C", "high")</f>
        <v>medium</v>
      </c>
    </row>
    <row r="30" spans="1:12" x14ac:dyDescent="0.3">
      <c r="A30" t="s">
        <v>87</v>
      </c>
      <c r="B30" t="str" cm="1">
        <f t="array" ref="B30">_xlfn.IFS(A30="D", "very_large", A30="C", "large", A30="B", "intermediate", A30="A", "small")</f>
        <v>intermediate</v>
      </c>
      <c r="D30" t="s">
        <v>86</v>
      </c>
      <c r="E30" t="str" cm="1">
        <f t="array" ref="E30">_xlfn.IFS(D30="A", "epipelagic", D30="B", "upper_mesopelagic", D30="C", "lower_mesopelagic", D30="D", "bathypelagic")</f>
        <v>bathypelagic</v>
      </c>
      <c r="H30" t="s">
        <v>88</v>
      </c>
      <c r="I30" t="str" cm="1">
        <f t="array" ref="I30">_xlfn.IFS(H30="A", "small", H30="B", "intermediate", H30="C", "large", H30="D", "very_large")</f>
        <v>large</v>
      </c>
      <c r="K30" t="s">
        <v>88</v>
      </c>
      <c r="L30" t="str" cm="1">
        <f t="array" ref="L30">_xlfn.IFS(K30="A", "low", K30="B", "medium", K30="C", "high")</f>
        <v>high</v>
      </c>
    </row>
    <row r="31" spans="1:12" x14ac:dyDescent="0.3">
      <c r="A31" t="s">
        <v>87</v>
      </c>
      <c r="B31" t="str" cm="1">
        <f t="array" ref="B31">_xlfn.IFS(A31="D", "very_large", A31="C", "large", A31="B", "intermediate", A31="A", "small")</f>
        <v>intermediate</v>
      </c>
      <c r="D31" t="s">
        <v>86</v>
      </c>
      <c r="E31" t="str" cm="1">
        <f t="array" ref="E31">_xlfn.IFS(D31="A", "epipelagic", D31="B", "upper_mesopelagic", D31="C", "lower_mesopelagic", D31="D", "bathypelagic")</f>
        <v>bathypelagic</v>
      </c>
      <c r="H31" t="s">
        <v>88</v>
      </c>
      <c r="I31" t="str" cm="1">
        <f t="array" ref="I31">_xlfn.IFS(H31="A", "small", H31="B", "intermediate", H31="C", "large", H31="D", "very_large")</f>
        <v>large</v>
      </c>
      <c r="K31" t="s">
        <v>88</v>
      </c>
      <c r="L31" t="str" cm="1">
        <f t="array" ref="L31">_xlfn.IFS(K31="A", "low", K31="B", "medium", K31="C", "high")</f>
        <v>high</v>
      </c>
    </row>
    <row r="32" spans="1:12" x14ac:dyDescent="0.3">
      <c r="A32" t="s">
        <v>85</v>
      </c>
      <c r="B32" t="str" cm="1">
        <f t="array" ref="B32">_xlfn.IFS(A32="D", "very_large", A32="C", "large", A32="B", "intermediate", A32="A", "small")</f>
        <v>small</v>
      </c>
      <c r="D32" t="s">
        <v>86</v>
      </c>
      <c r="E32" t="str" cm="1">
        <f t="array" ref="E32">_xlfn.IFS(D32="A", "epipelagic", D32="B", "upper_mesopelagic", D32="C", "lower_mesopelagic", D32="D", "bathypelagic")</f>
        <v>bathypelagic</v>
      </c>
      <c r="H32" t="s">
        <v>87</v>
      </c>
      <c r="I32" t="str" cm="1">
        <f t="array" ref="I32">_xlfn.IFS(H32="A", "small", H32="B", "intermediate", H32="C", "large", H32="D", "very_large")</f>
        <v>intermediate</v>
      </c>
      <c r="K32" t="s">
        <v>87</v>
      </c>
      <c r="L32" t="str" cm="1">
        <f t="array" ref="L32">_xlfn.IFS(K32="A", "low", K32="B", "medium", K32="C", "high")</f>
        <v>medium</v>
      </c>
    </row>
    <row r="33" spans="1:12" x14ac:dyDescent="0.3">
      <c r="A33" t="s">
        <v>85</v>
      </c>
      <c r="B33" t="str" cm="1">
        <f t="array" ref="B33">_xlfn.IFS(A33="D", "very_large", A33="C", "large", A33="B", "intermediate", A33="A", "small")</f>
        <v>small</v>
      </c>
      <c r="D33" t="s">
        <v>86</v>
      </c>
      <c r="E33" t="str" cm="1">
        <f t="array" ref="E33">_xlfn.IFS(D33="A", "epipelagic", D33="B", "upper_mesopelagic", D33="C", "lower_mesopelagic", D33="D", "bathypelagic")</f>
        <v>bathypelagic</v>
      </c>
      <c r="H33" t="s">
        <v>87</v>
      </c>
      <c r="I33" t="str" cm="1">
        <f t="array" ref="I33">_xlfn.IFS(H33="A", "small", H33="B", "intermediate", H33="C", "large", H33="D", "very_large")</f>
        <v>intermediate</v>
      </c>
      <c r="K33" t="s">
        <v>87</v>
      </c>
      <c r="L33" t="str" cm="1">
        <f t="array" ref="L33">_xlfn.IFS(K33="A", "low", K33="B", "medium", K33="C", "high")</f>
        <v>medium</v>
      </c>
    </row>
    <row r="34" spans="1:12" x14ac:dyDescent="0.3">
      <c r="A34" t="s">
        <v>85</v>
      </c>
      <c r="B34" t="str" cm="1">
        <f t="array" ref="B34">_xlfn.IFS(A34="D", "very_large", A34="C", "large", A34="B", "intermediate", A34="A", "small")</f>
        <v>small</v>
      </c>
      <c r="D34" t="s">
        <v>88</v>
      </c>
      <c r="E34" t="str" cm="1">
        <f t="array" ref="E34">_xlfn.IFS(D34="A", "epipelagic", D34="B", "upper_mesopelagic", D34="C", "lower_mesopelagic", D34="D", "bathypelagic")</f>
        <v>lower_mesopelagic</v>
      </c>
      <c r="H34" t="s">
        <v>87</v>
      </c>
      <c r="I34" t="str" cm="1">
        <f t="array" ref="I34">_xlfn.IFS(H34="A", "small", H34="B", "intermediate", H34="C", "large", H34="D", "very_large")</f>
        <v>intermediate</v>
      </c>
      <c r="K34" t="s">
        <v>85</v>
      </c>
      <c r="L34" t="str" cm="1">
        <f t="array" ref="L34">_xlfn.IFS(K34="A", "low", K34="B", "medium", K34="C", "high")</f>
        <v>low</v>
      </c>
    </row>
    <row r="35" spans="1:12" x14ac:dyDescent="0.3">
      <c r="A35" t="s">
        <v>85</v>
      </c>
      <c r="B35" t="str" cm="1">
        <f t="array" ref="B35">_xlfn.IFS(A35="D", "very_large", A35="C", "large", A35="B", "intermediate", A35="A", "small")</f>
        <v>small</v>
      </c>
      <c r="D35" t="s">
        <v>85</v>
      </c>
      <c r="E35" t="str" cm="1">
        <f t="array" ref="E35">_xlfn.IFS(D35="A", "epipelagic", D35="B", "upper_mesopelagic", D35="C", "lower_mesopelagic", D35="D", "bathypelagic")</f>
        <v>epipelagic</v>
      </c>
      <c r="H35" t="s">
        <v>87</v>
      </c>
      <c r="I35" t="str" cm="1">
        <f t="array" ref="I35">_xlfn.IFS(H35="A", "small", H35="B", "intermediate", H35="C", "large", H35="D", "very_large")</f>
        <v>intermediate</v>
      </c>
      <c r="K35" t="s">
        <v>85</v>
      </c>
      <c r="L35" t="str" cm="1">
        <f t="array" ref="L35">_xlfn.IFS(K35="A", "low", K35="B", "medium", K35="C", "high")</f>
        <v>low</v>
      </c>
    </row>
    <row r="36" spans="1:12" x14ac:dyDescent="0.3">
      <c r="A36" t="s">
        <v>85</v>
      </c>
      <c r="B36" t="str" cm="1">
        <f t="array" ref="B36">_xlfn.IFS(A36="D", "very_large", A36="C", "large", A36="B", "intermediate", A36="A", "small")</f>
        <v>small</v>
      </c>
      <c r="D36" t="s">
        <v>85</v>
      </c>
      <c r="E36" t="str" cm="1">
        <f t="array" ref="E36">_xlfn.IFS(D36="A", "epipelagic", D36="B", "upper_mesopelagic", D36="C", "lower_mesopelagic", D36="D", "bathypelagic")</f>
        <v>epipelagic</v>
      </c>
      <c r="H36" t="s">
        <v>87</v>
      </c>
      <c r="I36" t="str" cm="1">
        <f t="array" ref="I36">_xlfn.IFS(H36="A", "small", H36="B", "intermediate", H36="C", "large", H36="D", "very_large")</f>
        <v>intermediate</v>
      </c>
      <c r="K36" t="s">
        <v>87</v>
      </c>
      <c r="L36" t="str" cm="1">
        <f t="array" ref="L36">_xlfn.IFS(K36="A", "low", K36="B", "medium", K36="C", "high")</f>
        <v>medium</v>
      </c>
    </row>
    <row r="37" spans="1:12" x14ac:dyDescent="0.3">
      <c r="A37" t="s">
        <v>85</v>
      </c>
      <c r="B37" t="str" cm="1">
        <f t="array" ref="B37">_xlfn.IFS(A37="D", "very_large", A37="C", "large", A37="B", "intermediate", A37="A", "small")</f>
        <v>small</v>
      </c>
      <c r="D37" t="s">
        <v>85</v>
      </c>
      <c r="E37" t="str" cm="1">
        <f t="array" ref="E37">_xlfn.IFS(D37="A", "epipelagic", D37="B", "upper_mesopelagic", D37="C", "lower_mesopelagic", D37="D", "bathypelagic")</f>
        <v>epipelagic</v>
      </c>
      <c r="H37" t="s">
        <v>87</v>
      </c>
      <c r="I37" t="str" cm="1">
        <f t="array" ref="I37">_xlfn.IFS(H37="A", "small", H37="B", "intermediate", H37="C", "large", H37="D", "very_large")</f>
        <v>intermediate</v>
      </c>
      <c r="K37" t="s">
        <v>85</v>
      </c>
      <c r="L37" t="str" cm="1">
        <f t="array" ref="L37">_xlfn.IFS(K37="A", "low", K37="B", "medium", K37="C", "high")</f>
        <v>low</v>
      </c>
    </row>
    <row r="38" spans="1:12" x14ac:dyDescent="0.3">
      <c r="A38" t="s">
        <v>85</v>
      </c>
      <c r="B38" t="str" cm="1">
        <f t="array" ref="B38">_xlfn.IFS(A38="D", "very_large", A38="C", "large", A38="B", "intermediate", A38="A", "small")</f>
        <v>small</v>
      </c>
      <c r="D38" t="s">
        <v>85</v>
      </c>
      <c r="E38" t="str" cm="1">
        <f t="array" ref="E38">_xlfn.IFS(D38="A", "epipelagic", D38="B", "upper_mesopelagic", D38="C", "lower_mesopelagic", D38="D", "bathypelagic")</f>
        <v>epipelagic</v>
      </c>
      <c r="H38" t="s">
        <v>85</v>
      </c>
      <c r="I38" t="str" cm="1">
        <f t="array" ref="I38">_xlfn.IFS(H38="A", "small", H38="B", "intermediate", H38="C", "large", H38="D", "very_large")</f>
        <v>small</v>
      </c>
      <c r="K38" t="s">
        <v>85</v>
      </c>
      <c r="L38" t="str" cm="1">
        <f t="array" ref="L38">_xlfn.IFS(K38="A", "low", K38="B", "medium", K38="C", "high")</f>
        <v>low</v>
      </c>
    </row>
    <row r="39" spans="1:12" x14ac:dyDescent="0.3">
      <c r="A39" t="s">
        <v>85</v>
      </c>
      <c r="B39" t="str" cm="1">
        <f t="array" ref="B39">_xlfn.IFS(A39="D", "very_large", A39="C", "large", A39="B", "intermediate", A39="A", "small")</f>
        <v>small</v>
      </c>
      <c r="D39" t="s">
        <v>85</v>
      </c>
      <c r="E39" t="str" cm="1">
        <f t="array" ref="E39">_xlfn.IFS(D39="A", "epipelagic", D39="B", "upper_mesopelagic", D39="C", "lower_mesopelagic", D39="D", "bathypelagic")</f>
        <v>epipelagic</v>
      </c>
      <c r="H39" t="s">
        <v>85</v>
      </c>
      <c r="I39" t="str" cm="1">
        <f t="array" ref="I39">_xlfn.IFS(H39="A", "small", H39="B", "intermediate", H39="C", "large", H39="D", "very_large")</f>
        <v>small</v>
      </c>
      <c r="K39" t="s">
        <v>85</v>
      </c>
      <c r="L39" t="str" cm="1">
        <f t="array" ref="L39">_xlfn.IFS(K39="A", "low", K39="B", "medium", K39="C", "high")</f>
        <v>low</v>
      </c>
    </row>
    <row r="40" spans="1:12" x14ac:dyDescent="0.3">
      <c r="A40" t="s">
        <v>85</v>
      </c>
      <c r="B40" t="str" cm="1">
        <f t="array" ref="B40">_xlfn.IFS(A40="D", "very_large", A40="C", "large", A40="B", "intermediate", A40="A", "small")</f>
        <v>small</v>
      </c>
      <c r="D40" t="s">
        <v>85</v>
      </c>
      <c r="E40" t="str" cm="1">
        <f t="array" ref="E40">_xlfn.IFS(D40="A", "epipelagic", D40="B", "upper_mesopelagic", D40="C", "lower_mesopelagic", D40="D", "bathypelagic")</f>
        <v>epipelagic</v>
      </c>
      <c r="H40" t="s">
        <v>87</v>
      </c>
      <c r="I40" t="str" cm="1">
        <f t="array" ref="I40">_xlfn.IFS(H40="A", "small", H40="B", "intermediate", H40="C", "large", H40="D", "very_large")</f>
        <v>intermediate</v>
      </c>
      <c r="K40" t="s">
        <v>85</v>
      </c>
      <c r="L40" t="str" cm="1">
        <f t="array" ref="L40">_xlfn.IFS(K40="A", "low", K40="B", "medium", K40="C", "high")</f>
        <v>low</v>
      </c>
    </row>
    <row r="41" spans="1:12" x14ac:dyDescent="0.3">
      <c r="A41" t="s">
        <v>85</v>
      </c>
      <c r="B41" t="str" cm="1">
        <f t="array" ref="B41">_xlfn.IFS(A41="D", "very_large", A41="C", "large", A41="B", "intermediate", A41="A", "small")</f>
        <v>small</v>
      </c>
      <c r="D41" t="s">
        <v>87</v>
      </c>
      <c r="E41" t="str" cm="1">
        <f t="array" ref="E41">_xlfn.IFS(D41="A", "epipelagic", D41="B", "upper_mesopelagic", D41="C", "lower_mesopelagic", D41="D", "bathypelagic")</f>
        <v>upper_mesopelagic</v>
      </c>
      <c r="H41" t="s">
        <v>87</v>
      </c>
      <c r="I41" t="str" cm="1">
        <f t="array" ref="I41">_xlfn.IFS(H41="A", "small", H41="B", "intermediate", H41="C", "large", H41="D", "very_large")</f>
        <v>intermediate</v>
      </c>
      <c r="K41" t="s">
        <v>85</v>
      </c>
      <c r="L41" t="str" cm="1">
        <f t="array" ref="L41">_xlfn.IFS(K41="A", "low", K41="B", "medium", K41="C", "high")</f>
        <v>low</v>
      </c>
    </row>
    <row r="42" spans="1:12" x14ac:dyDescent="0.3">
      <c r="A42" t="s">
        <v>86</v>
      </c>
      <c r="B42" t="str" cm="1">
        <f t="array" ref="B42">_xlfn.IFS(A42="D", "very_large", A42="C", "large", A42="B", "intermediate", A42="A", "small")</f>
        <v>very_large</v>
      </c>
      <c r="D42" t="s">
        <v>85</v>
      </c>
      <c r="E42" t="str" cm="1">
        <f t="array" ref="E42">_xlfn.IFS(D42="A", "epipelagic", D42="B", "upper_mesopelagic", D42="C", "lower_mesopelagic", D42="D", "bathypelagic")</f>
        <v>epipelagic</v>
      </c>
      <c r="H42" t="s">
        <v>86</v>
      </c>
      <c r="I42" t="str" cm="1">
        <f t="array" ref="I42">_xlfn.IFS(H42="A", "small", H42="B", "intermediate", H42="C", "large", H42="D", "very_large")</f>
        <v>very_large</v>
      </c>
      <c r="K42" t="s">
        <v>88</v>
      </c>
      <c r="L42" t="str" cm="1">
        <f t="array" ref="L42">_xlfn.IFS(K42="A", "low", K42="B", "medium", K42="C", "high")</f>
        <v>high</v>
      </c>
    </row>
    <row r="43" spans="1:12" x14ac:dyDescent="0.3">
      <c r="A43" t="s">
        <v>87</v>
      </c>
      <c r="B43" t="str" cm="1">
        <f t="array" ref="B43">_xlfn.IFS(A43="D", "very_large", A43="C", "large", A43="B", "intermediate", A43="A", "small")</f>
        <v>intermediate</v>
      </c>
      <c r="D43" t="s">
        <v>86</v>
      </c>
      <c r="E43" t="str" cm="1">
        <f t="array" ref="E43">_xlfn.IFS(D43="A", "epipelagic", D43="B", "upper_mesopelagic", D43="C", "lower_mesopelagic", D43="D", "bathypelagic")</f>
        <v>bathypelagic</v>
      </c>
      <c r="H43" t="s">
        <v>88</v>
      </c>
      <c r="I43" t="str" cm="1">
        <f t="array" ref="I43">_xlfn.IFS(H43="A", "small", H43="B", "intermediate", H43="C", "large", H43="D", "very_large")</f>
        <v>large</v>
      </c>
      <c r="K43" t="s">
        <v>87</v>
      </c>
      <c r="L43" t="str" cm="1">
        <f t="array" ref="L43">_xlfn.IFS(K43="A", "low", K43="B", "medium", K43="C", "high")</f>
        <v>medium</v>
      </c>
    </row>
    <row r="44" spans="1:12" x14ac:dyDescent="0.3">
      <c r="A44" t="s">
        <v>85</v>
      </c>
      <c r="B44" t="str" cm="1">
        <f t="array" ref="B44">_xlfn.IFS(A44="D", "very_large", A44="C", "large", A44="B", "intermediate", A44="A", "small")</f>
        <v>small</v>
      </c>
      <c r="D44" t="s">
        <v>86</v>
      </c>
      <c r="E44" t="str" cm="1">
        <f t="array" ref="E44">_xlfn.IFS(D44="A", "epipelagic", D44="B", "upper_mesopelagic", D44="C", "lower_mesopelagic", D44="D", "bathypelagic")</f>
        <v>bathypelagic</v>
      </c>
      <c r="H44" t="s">
        <v>88</v>
      </c>
      <c r="I44" t="str" cm="1">
        <f t="array" ref="I44">_xlfn.IFS(H44="A", "small", H44="B", "intermediate", H44="C", "large", H44="D", "very_large")</f>
        <v>large</v>
      </c>
      <c r="K44" t="s">
        <v>87</v>
      </c>
      <c r="L44" t="str" cm="1">
        <f t="array" ref="L44">_xlfn.IFS(K44="A", "low", K44="B", "medium", K44="C", "high")</f>
        <v>medium</v>
      </c>
    </row>
    <row r="45" spans="1:12" x14ac:dyDescent="0.3">
      <c r="A45" t="s">
        <v>87</v>
      </c>
      <c r="B45" t="str" cm="1">
        <f t="array" ref="B45">_xlfn.IFS(A45="D", "very_large", A45="C", "large", A45="B", "intermediate", A45="A", "small")</f>
        <v>intermediate</v>
      </c>
      <c r="D45" t="s">
        <v>86</v>
      </c>
      <c r="E45" t="str" cm="1">
        <f t="array" ref="E45">_xlfn.IFS(D45="A", "epipelagic", D45="B", "upper_mesopelagic", D45="C", "lower_mesopelagic", D45="D", "bathypelagic")</f>
        <v>bathypelagic</v>
      </c>
      <c r="H45" t="s">
        <v>88</v>
      </c>
      <c r="I45" t="str" cm="1">
        <f t="array" ref="I45">_xlfn.IFS(H45="A", "small", H45="B", "intermediate", H45="C", "large", H45="D", "very_large")</f>
        <v>large</v>
      </c>
      <c r="K45" t="s">
        <v>87</v>
      </c>
      <c r="L45" t="str" cm="1">
        <f t="array" ref="L45">_xlfn.IFS(K45="A", "low", K45="B", "medium", K45="C", "high")</f>
        <v>medium</v>
      </c>
    </row>
    <row r="46" spans="1:12" x14ac:dyDescent="0.3">
      <c r="A46" t="s">
        <v>85</v>
      </c>
      <c r="B46" t="str" cm="1">
        <f t="array" ref="B46">_xlfn.IFS(A46="D", "very_large", A46="C", "large", A46="B", "intermediate", A46="A", "small")</f>
        <v>small</v>
      </c>
      <c r="D46" t="s">
        <v>86</v>
      </c>
      <c r="E46" t="str" cm="1">
        <f t="array" ref="E46">_xlfn.IFS(D46="A", "epipelagic", D46="B", "upper_mesopelagic", D46="C", "lower_mesopelagic", D46="D", "bathypelagic")</f>
        <v>bathypelagic</v>
      </c>
      <c r="H46" t="s">
        <v>88</v>
      </c>
      <c r="I46" t="str" cm="1">
        <f t="array" ref="I46">_xlfn.IFS(H46="A", "small", H46="B", "intermediate", H46="C", "large", H46="D", "very_large")</f>
        <v>large</v>
      </c>
      <c r="K46" t="s">
        <v>87</v>
      </c>
      <c r="L46" t="str" cm="1">
        <f t="array" ref="L46">_xlfn.IFS(K46="A", "low", K46="B", "medium", K46="C", "high")</f>
        <v>medium</v>
      </c>
    </row>
    <row r="47" spans="1:12" x14ac:dyDescent="0.3">
      <c r="A47" t="s">
        <v>87</v>
      </c>
      <c r="B47" t="str" cm="1">
        <f t="array" ref="B47">_xlfn.IFS(A47="D", "very_large", A47="C", "large", A47="B", "intermediate", A47="A", "small")</f>
        <v>intermediate</v>
      </c>
      <c r="D47" t="s">
        <v>86</v>
      </c>
      <c r="E47" t="str" cm="1">
        <f t="array" ref="E47">_xlfn.IFS(D47="A", "epipelagic", D47="B", "upper_mesopelagic", D47="C", "lower_mesopelagic", D47="D", "bathypelagic")</f>
        <v>bathypelagic</v>
      </c>
      <c r="H47" t="s">
        <v>88</v>
      </c>
      <c r="I47" t="str" cm="1">
        <f t="array" ref="I47">_xlfn.IFS(H47="A", "small", H47="B", "intermediate", H47="C", "large", H47="D", "very_large")</f>
        <v>large</v>
      </c>
      <c r="K47" t="s">
        <v>87</v>
      </c>
      <c r="L47" t="str" cm="1">
        <f t="array" ref="L47">_xlfn.IFS(K47="A", "low", K47="B", "medium", K47="C", "high")</f>
        <v>medium</v>
      </c>
    </row>
    <row r="48" spans="1:12" x14ac:dyDescent="0.3">
      <c r="A48" t="s">
        <v>85</v>
      </c>
      <c r="B48" t="str" cm="1">
        <f t="array" ref="B48">_xlfn.IFS(A48="D", "very_large", A48="C", "large", A48="B", "intermediate", A48="A", "small")</f>
        <v>small</v>
      </c>
      <c r="D48" t="s">
        <v>86</v>
      </c>
      <c r="E48" t="str" cm="1">
        <f t="array" ref="E48">_xlfn.IFS(D48="A", "epipelagic", D48="B", "upper_mesopelagic", D48="C", "lower_mesopelagic", D48="D", "bathypelagic")</f>
        <v>bathypelagic</v>
      </c>
      <c r="H48" t="s">
        <v>88</v>
      </c>
      <c r="I48" t="str" cm="1">
        <f t="array" ref="I48">_xlfn.IFS(H48="A", "small", H48="B", "intermediate", H48="C", "large", H48="D", "very_large")</f>
        <v>large</v>
      </c>
      <c r="K48" t="s">
        <v>87</v>
      </c>
      <c r="L48" t="str" cm="1">
        <f t="array" ref="L48">_xlfn.IFS(K48="A", "low", K48="B", "medium", K48="C", "high")</f>
        <v>medium</v>
      </c>
    </row>
    <row r="49" spans="1:12" x14ac:dyDescent="0.3">
      <c r="A49" t="s">
        <v>87</v>
      </c>
      <c r="B49" t="str" cm="1">
        <f t="array" ref="B49">_xlfn.IFS(A49="D", "very_large", A49="C", "large", A49="B", "intermediate", A49="A", "small")</f>
        <v>intermediate</v>
      </c>
      <c r="D49" t="s">
        <v>86</v>
      </c>
      <c r="E49" t="str" cm="1">
        <f t="array" ref="E49">_xlfn.IFS(D49="A", "epipelagic", D49="B", "upper_mesopelagic", D49="C", "lower_mesopelagic", D49="D", "bathypelagic")</f>
        <v>bathypelagic</v>
      </c>
      <c r="H49" t="s">
        <v>88</v>
      </c>
      <c r="I49" t="str" cm="1">
        <f t="array" ref="I49">_xlfn.IFS(H49="A", "small", H49="B", "intermediate", H49="C", "large", H49="D", "very_large")</f>
        <v>large</v>
      </c>
      <c r="K49" t="s">
        <v>87</v>
      </c>
      <c r="L49" t="str" cm="1">
        <f t="array" ref="L49">_xlfn.IFS(K49="A", "low", K49="B", "medium", K49="C", "high")</f>
        <v>medium</v>
      </c>
    </row>
    <row r="50" spans="1:12" x14ac:dyDescent="0.3">
      <c r="A50" t="s">
        <v>87</v>
      </c>
      <c r="B50" t="str" cm="1">
        <f t="array" ref="B50">_xlfn.IFS(A50="D", "very_large", A50="C", "large", A50="B", "intermediate", A50="A", "small")</f>
        <v>intermediate</v>
      </c>
      <c r="D50" t="s">
        <v>86</v>
      </c>
      <c r="E50" t="str" cm="1">
        <f t="array" ref="E50">_xlfn.IFS(D50="A", "epipelagic", D50="B", "upper_mesopelagic", D50="C", "lower_mesopelagic", D50="D", "bathypelagic")</f>
        <v>bathypelagic</v>
      </c>
      <c r="H50" t="s">
        <v>88</v>
      </c>
      <c r="I50" t="str" cm="1">
        <f t="array" ref="I50">_xlfn.IFS(H50="A", "small", H50="B", "intermediate", H50="C", "large", H50="D", "very_large")</f>
        <v>large</v>
      </c>
      <c r="K50" t="s">
        <v>87</v>
      </c>
      <c r="L50" t="str" cm="1">
        <f t="array" ref="L50">_xlfn.IFS(K50="A", "low", K50="B", "medium", K50="C", "high")</f>
        <v>medium</v>
      </c>
    </row>
    <row r="51" spans="1:12" x14ac:dyDescent="0.3">
      <c r="A51" t="s">
        <v>85</v>
      </c>
      <c r="B51" t="str" cm="1">
        <f t="array" ref="B51">_xlfn.IFS(A51="D", "very_large", A51="C", "large", A51="B", "intermediate", A51="A", "small")</f>
        <v>small</v>
      </c>
      <c r="D51" t="s">
        <v>86</v>
      </c>
      <c r="E51" t="str" cm="1">
        <f t="array" ref="E51">_xlfn.IFS(D51="A", "epipelagic", D51="B", "upper_mesopelagic", D51="C", "lower_mesopelagic", D51="D", "bathypelagic")</f>
        <v>bathypelagic</v>
      </c>
      <c r="H51" t="s">
        <v>88</v>
      </c>
      <c r="I51" t="str" cm="1">
        <f t="array" ref="I51">_xlfn.IFS(H51="A", "small", H51="B", "intermediate", H51="C", "large", H51="D", "very_large")</f>
        <v>large</v>
      </c>
      <c r="K51" t="s">
        <v>87</v>
      </c>
      <c r="L51" t="str" cm="1">
        <f t="array" ref="L51">_xlfn.IFS(K51="A", "low", K51="B", "medium", K51="C", "high")</f>
        <v>medium</v>
      </c>
    </row>
    <row r="52" spans="1:12" x14ac:dyDescent="0.3">
      <c r="A52" t="s">
        <v>85</v>
      </c>
      <c r="B52" t="str" cm="1">
        <f t="array" ref="B52">_xlfn.IFS(A52="D", "very_large", A52="C", "large", A52="B", "intermediate", A52="A", "small")</f>
        <v>small</v>
      </c>
      <c r="D52" t="s">
        <v>86</v>
      </c>
      <c r="E52" t="str" cm="1">
        <f t="array" ref="E52">_xlfn.IFS(D52="A", "epipelagic", D52="B", "upper_mesopelagic", D52="C", "lower_mesopelagic", D52="D", "bathypelagic")</f>
        <v>bathypelagic</v>
      </c>
      <c r="H52" t="s">
        <v>88</v>
      </c>
      <c r="I52" t="str" cm="1">
        <f t="array" ref="I52">_xlfn.IFS(H52="A", "small", H52="B", "intermediate", H52="C", "large", H52="D", "very_large")</f>
        <v>large</v>
      </c>
      <c r="K52" t="s">
        <v>87</v>
      </c>
      <c r="L52" t="str" cm="1">
        <f t="array" ref="L52">_xlfn.IFS(K52="A", "low", K52="B", "medium", K52="C", "high")</f>
        <v>medium</v>
      </c>
    </row>
    <row r="53" spans="1:12" x14ac:dyDescent="0.3">
      <c r="A53" t="s">
        <v>87</v>
      </c>
      <c r="B53" t="str" cm="1">
        <f t="array" ref="B53">_xlfn.IFS(A53="D", "very_large", A53="C", "large", A53="B", "intermediate", A53="A", "small")</f>
        <v>intermediate</v>
      </c>
      <c r="D53" t="s">
        <v>86</v>
      </c>
      <c r="E53" t="str" cm="1">
        <f t="array" ref="E53">_xlfn.IFS(D53="A", "epipelagic", D53="B", "upper_mesopelagic", D53="C", "lower_mesopelagic", D53="D", "bathypelagic")</f>
        <v>bathypelagic</v>
      </c>
      <c r="H53" t="s">
        <v>88</v>
      </c>
      <c r="I53" t="str" cm="1">
        <f t="array" ref="I53">_xlfn.IFS(H53="A", "small", H53="B", "intermediate", H53="C", "large", H53="D", "very_large")</f>
        <v>large</v>
      </c>
      <c r="K53" t="s">
        <v>87</v>
      </c>
      <c r="L53" t="str" cm="1">
        <f t="array" ref="L53">_xlfn.IFS(K53="A", "low", K53="B", "medium", K53="C", "high")</f>
        <v>medium</v>
      </c>
    </row>
    <row r="54" spans="1:12" x14ac:dyDescent="0.3">
      <c r="A54" t="s">
        <v>87</v>
      </c>
      <c r="B54" t="str" cm="1">
        <f t="array" ref="B54">_xlfn.IFS(A54="D", "very_large", A54="C", "large", A54="B", "intermediate", A54="A", "small")</f>
        <v>intermediate</v>
      </c>
      <c r="D54" t="s">
        <v>86</v>
      </c>
      <c r="E54" t="str" cm="1">
        <f t="array" ref="E54">_xlfn.IFS(D54="A", "epipelagic", D54="B", "upper_mesopelagic", D54="C", "lower_mesopelagic", D54="D", "bathypelagic")</f>
        <v>bathypelagic</v>
      </c>
      <c r="H54" t="s">
        <v>88</v>
      </c>
      <c r="I54" t="str" cm="1">
        <f t="array" ref="I54">_xlfn.IFS(H54="A", "small", H54="B", "intermediate", H54="C", "large", H54="D", "very_large")</f>
        <v>large</v>
      </c>
      <c r="K54" t="s">
        <v>87</v>
      </c>
      <c r="L54" t="str" cm="1">
        <f t="array" ref="L54">_xlfn.IFS(K54="A", "low", K54="B", "medium", K54="C", "high")</f>
        <v>medium</v>
      </c>
    </row>
    <row r="55" spans="1:12" x14ac:dyDescent="0.3">
      <c r="A55" t="s">
        <v>85</v>
      </c>
      <c r="B55" t="str" cm="1">
        <f t="array" ref="B55">_xlfn.IFS(A55="D", "very_large", A55="C", "large", A55="B", "intermediate", A55="A", "small")</f>
        <v>small</v>
      </c>
      <c r="D55" t="s">
        <v>86</v>
      </c>
      <c r="E55" t="str" cm="1">
        <f t="array" ref="E55">_xlfn.IFS(D55="A", "epipelagic", D55="B", "upper_mesopelagic", D55="C", "lower_mesopelagic", D55="D", "bathypelagic")</f>
        <v>bathypelagic</v>
      </c>
      <c r="H55" t="s">
        <v>88</v>
      </c>
      <c r="I55" t="str" cm="1">
        <f t="array" ref="I55">_xlfn.IFS(H55="A", "small", H55="B", "intermediate", H55="C", "large", H55="D", "very_large")</f>
        <v>large</v>
      </c>
      <c r="K55" t="s">
        <v>87</v>
      </c>
      <c r="L55" t="str" cm="1">
        <f t="array" ref="L55">_xlfn.IFS(K55="A", "low", K55="B", "medium", K55="C", "high")</f>
        <v>medium</v>
      </c>
    </row>
    <row r="56" spans="1:12" x14ac:dyDescent="0.3">
      <c r="A56" t="s">
        <v>85</v>
      </c>
      <c r="B56" t="str" cm="1">
        <f t="array" ref="B56">_xlfn.IFS(A56="D", "very_large", A56="C", "large", A56="B", "intermediate", A56="A", "small")</f>
        <v>small</v>
      </c>
      <c r="D56" t="s">
        <v>86</v>
      </c>
      <c r="E56" t="str" cm="1">
        <f t="array" ref="E56">_xlfn.IFS(D56="A", "epipelagic", D56="B", "upper_mesopelagic", D56="C", "lower_mesopelagic", D56="D", "bathypelagic")</f>
        <v>bathypelagic</v>
      </c>
      <c r="H56" t="s">
        <v>87</v>
      </c>
      <c r="I56" t="str" cm="1">
        <f t="array" ref="I56">_xlfn.IFS(H56="A", "small", H56="B", "intermediate", H56="C", "large", H56="D", "very_large")</f>
        <v>intermediate</v>
      </c>
      <c r="K56" t="s">
        <v>87</v>
      </c>
      <c r="L56" t="str" cm="1">
        <f t="array" ref="L56">_xlfn.IFS(K56="A", "low", K56="B", "medium", K56="C", "high")</f>
        <v>medium</v>
      </c>
    </row>
    <row r="57" spans="1:12" x14ac:dyDescent="0.3">
      <c r="A57" t="s">
        <v>87</v>
      </c>
      <c r="B57" t="str" cm="1">
        <f t="array" ref="B57">_xlfn.IFS(A57="D", "very_large", A57="C", "large", A57="B", "intermediate", A57="A", "small")</f>
        <v>intermediate</v>
      </c>
      <c r="D57" t="s">
        <v>86</v>
      </c>
      <c r="E57" t="str" cm="1">
        <f t="array" ref="E57">_xlfn.IFS(D57="A", "epipelagic", D57="B", "upper_mesopelagic", D57="C", "lower_mesopelagic", D57="D", "bathypelagic")</f>
        <v>bathypelagic</v>
      </c>
      <c r="H57" t="s">
        <v>88</v>
      </c>
      <c r="I57" t="str" cm="1">
        <f t="array" ref="I57">_xlfn.IFS(H57="A", "small", H57="B", "intermediate", H57="C", "large", H57="D", "very_large")</f>
        <v>large</v>
      </c>
      <c r="K57" t="s">
        <v>87</v>
      </c>
      <c r="L57" t="str" cm="1">
        <f t="array" ref="L57">_xlfn.IFS(K57="A", "low", K57="B", "medium", K57="C", "high")</f>
        <v>medium</v>
      </c>
    </row>
    <row r="58" spans="1:12" x14ac:dyDescent="0.3">
      <c r="A58" t="s">
        <v>87</v>
      </c>
      <c r="B58" t="str" cm="1">
        <f t="array" ref="B58">_xlfn.IFS(A58="D", "very_large", A58="C", "large", A58="B", "intermediate", A58="A", "small")</f>
        <v>intermediate</v>
      </c>
      <c r="D58" t="s">
        <v>86</v>
      </c>
      <c r="E58" t="str" cm="1">
        <f t="array" ref="E58">_xlfn.IFS(D58="A", "epipelagic", D58="B", "upper_mesopelagic", D58="C", "lower_mesopelagic", D58="D", "bathypelagic")</f>
        <v>bathypelagic</v>
      </c>
      <c r="H58" t="s">
        <v>88</v>
      </c>
      <c r="I58" t="str" cm="1">
        <f t="array" ref="I58">_xlfn.IFS(H58="A", "small", H58="B", "intermediate", H58="C", "large", H58="D", "very_large")</f>
        <v>large</v>
      </c>
      <c r="K58" t="s">
        <v>87</v>
      </c>
      <c r="L58" t="str" cm="1">
        <f t="array" ref="L58">_xlfn.IFS(K58="A", "low", K58="B", "medium", K58="C", "high")</f>
        <v>medium</v>
      </c>
    </row>
    <row r="59" spans="1:12" x14ac:dyDescent="0.3">
      <c r="A59" t="s">
        <v>85</v>
      </c>
      <c r="B59" t="str" cm="1">
        <f t="array" ref="B59">_xlfn.IFS(A59="D", "very_large", A59="C", "large", A59="B", "intermediate", A59="A", "small")</f>
        <v>small</v>
      </c>
      <c r="D59" t="s">
        <v>86</v>
      </c>
      <c r="E59" t="str" cm="1">
        <f t="array" ref="E59">_xlfn.IFS(D59="A", "epipelagic", D59="B", "upper_mesopelagic", D59="C", "lower_mesopelagic", D59="D", "bathypelagic")</f>
        <v>bathypelagic</v>
      </c>
      <c r="H59" t="s">
        <v>88</v>
      </c>
      <c r="I59" t="str" cm="1">
        <f t="array" ref="I59">_xlfn.IFS(H59="A", "small", H59="B", "intermediate", H59="C", "large", H59="D", "very_large")</f>
        <v>large</v>
      </c>
      <c r="K59" t="s">
        <v>87</v>
      </c>
      <c r="L59" t="str" cm="1">
        <f t="array" ref="L59">_xlfn.IFS(K59="A", "low", K59="B", "medium", K59="C", "high")</f>
        <v>medium</v>
      </c>
    </row>
    <row r="60" spans="1:12" x14ac:dyDescent="0.3">
      <c r="A60" t="s">
        <v>85</v>
      </c>
      <c r="B60" t="str" cm="1">
        <f t="array" ref="B60">_xlfn.IFS(A60="D", "very_large", A60="C", "large", A60="B", "intermediate", A60="A", "small")</f>
        <v>small</v>
      </c>
      <c r="D60" t="s">
        <v>85</v>
      </c>
      <c r="E60" t="str" cm="1">
        <f t="array" ref="E60">_xlfn.IFS(D60="A", "epipelagic", D60="B", "upper_mesopelagic", D60="C", "lower_mesopelagic", D60="D", "bathypelagic")</f>
        <v>epipelagic</v>
      </c>
      <c r="H60" t="s">
        <v>85</v>
      </c>
      <c r="I60" t="str" cm="1">
        <f t="array" ref="I60">_xlfn.IFS(H60="A", "small", H60="B", "intermediate", H60="C", "large", H60="D", "very_large")</f>
        <v>small</v>
      </c>
      <c r="K60" t="s">
        <v>85</v>
      </c>
      <c r="L60" t="str" cm="1">
        <f t="array" ref="L60">_xlfn.IFS(K60="A", "low", K60="B", "medium", K60="C", "high")</f>
        <v>low</v>
      </c>
    </row>
    <row r="61" spans="1:12" x14ac:dyDescent="0.3">
      <c r="A61" t="s">
        <v>85</v>
      </c>
      <c r="B61" t="str" cm="1">
        <f t="array" ref="B61">_xlfn.IFS(A61="D", "very_large", A61="C", "large", A61="B", "intermediate", A61="A", "small")</f>
        <v>small</v>
      </c>
      <c r="D61" t="s">
        <v>85</v>
      </c>
      <c r="E61" t="str" cm="1">
        <f t="array" ref="E61">_xlfn.IFS(D61="A", "epipelagic", D61="B", "upper_mesopelagic", D61="C", "lower_mesopelagic", D61="D", "bathypelagic")</f>
        <v>epipelagic</v>
      </c>
      <c r="H61" t="s">
        <v>87</v>
      </c>
      <c r="I61" t="str" cm="1">
        <f t="array" ref="I61">_xlfn.IFS(H61="A", "small", H61="B", "intermediate", H61="C", "large", H61="D", "very_large")</f>
        <v>intermediate</v>
      </c>
      <c r="K61" t="s">
        <v>87</v>
      </c>
      <c r="L61" t="str" cm="1">
        <f t="array" ref="L61">_xlfn.IFS(K61="A", "low", K61="B", "medium", K61="C", "high")</f>
        <v>medium</v>
      </c>
    </row>
    <row r="62" spans="1:12" x14ac:dyDescent="0.3">
      <c r="A62" t="s">
        <v>85</v>
      </c>
      <c r="B62" t="str" cm="1">
        <f t="array" ref="B62">_xlfn.IFS(A62="D", "very_large", A62="C", "large", A62="B", "intermediate", A62="A", "small")</f>
        <v>small</v>
      </c>
      <c r="D62" t="s">
        <v>85</v>
      </c>
      <c r="E62" t="str" cm="1">
        <f t="array" ref="E62">_xlfn.IFS(D62="A", "epipelagic", D62="B", "upper_mesopelagic", D62="C", "lower_mesopelagic", D62="D", "bathypelagic")</f>
        <v>epipelagic</v>
      </c>
      <c r="H62" t="s">
        <v>87</v>
      </c>
      <c r="I62" t="str" cm="1">
        <f t="array" ref="I62">_xlfn.IFS(H62="A", "small", H62="B", "intermediate", H62="C", "large", H62="D", "very_large")</f>
        <v>intermediate</v>
      </c>
      <c r="K62" t="s">
        <v>85</v>
      </c>
      <c r="L62" t="str" cm="1">
        <f t="array" ref="L62">_xlfn.IFS(K62="A", "low", K62="B", "medium", K62="C", "high")</f>
        <v>low</v>
      </c>
    </row>
    <row r="63" spans="1:12" x14ac:dyDescent="0.3">
      <c r="A63" t="s">
        <v>85</v>
      </c>
      <c r="B63" t="str" cm="1">
        <f t="array" ref="B63">_xlfn.IFS(A63="D", "very_large", A63="C", "large", A63="B", "intermediate", A63="A", "small")</f>
        <v>small</v>
      </c>
      <c r="D63" t="s">
        <v>85</v>
      </c>
      <c r="E63" t="str" cm="1">
        <f t="array" ref="E63">_xlfn.IFS(D63="A", "epipelagic", D63="B", "upper_mesopelagic", D63="C", "lower_mesopelagic", D63="D", "bathypelagic")</f>
        <v>epipelagic</v>
      </c>
      <c r="H63" t="s">
        <v>87</v>
      </c>
      <c r="I63" t="str" cm="1">
        <f t="array" ref="I63">_xlfn.IFS(H63="A", "small", H63="B", "intermediate", H63="C", "large", H63="D", "very_large")</f>
        <v>intermediate</v>
      </c>
      <c r="K63" t="s">
        <v>85</v>
      </c>
      <c r="L63" t="str" cm="1">
        <f t="array" ref="L63">_xlfn.IFS(K63="A", "low", K63="B", "medium", K63="C", "high")</f>
        <v>low</v>
      </c>
    </row>
    <row r="64" spans="1:12" x14ac:dyDescent="0.3">
      <c r="A64" t="s">
        <v>87</v>
      </c>
      <c r="B64" t="str" cm="1">
        <f t="array" ref="B64">_xlfn.IFS(A64="D", "very_large", A64="C", "large", A64="B", "intermediate", A64="A", "small")</f>
        <v>intermediate</v>
      </c>
      <c r="D64" t="s">
        <v>87</v>
      </c>
      <c r="E64" t="str" cm="1">
        <f t="array" ref="E64">_xlfn.IFS(D64="A", "epipelagic", D64="B", "upper_mesopelagic", D64="C", "lower_mesopelagic", D64="D", "bathypelagic")</f>
        <v>upper_mesopelagic</v>
      </c>
      <c r="H64" t="s">
        <v>88</v>
      </c>
      <c r="I64" t="str" cm="1">
        <f t="array" ref="I64">_xlfn.IFS(H64="A", "small", H64="B", "intermediate", H64="C", "large", H64="D", "very_large")</f>
        <v>large</v>
      </c>
      <c r="K64" t="s">
        <v>87</v>
      </c>
      <c r="L64" t="str" cm="1">
        <f t="array" ref="L64">_xlfn.IFS(K64="A", "low", K64="B", "medium", K64="C", "high")</f>
        <v>medium</v>
      </c>
    </row>
    <row r="65" spans="1:12" x14ac:dyDescent="0.3">
      <c r="A65" t="s">
        <v>85</v>
      </c>
      <c r="B65" t="str" cm="1">
        <f t="array" ref="B65">_xlfn.IFS(A65="D", "very_large", A65="C", "large", A65="B", "intermediate", A65="A", "small")</f>
        <v>small</v>
      </c>
      <c r="D65" t="s">
        <v>87</v>
      </c>
      <c r="E65" t="str" cm="1">
        <f t="array" ref="E65">_xlfn.IFS(D65="A", "epipelagic", D65="B", "upper_mesopelagic", D65="C", "lower_mesopelagic", D65="D", "bathypelagic")</f>
        <v>upper_mesopelagic</v>
      </c>
      <c r="H65" t="s">
        <v>87</v>
      </c>
      <c r="I65" t="str" cm="1">
        <f t="array" ref="I65">_xlfn.IFS(H65="A", "small", H65="B", "intermediate", H65="C", "large", H65="D", "very_large")</f>
        <v>intermediate</v>
      </c>
      <c r="K65" t="s">
        <v>87</v>
      </c>
      <c r="L65" t="str" cm="1">
        <f t="array" ref="L65">_xlfn.IFS(K65="A", "low", K65="B", "medium", K65="C", "high")</f>
        <v>medium</v>
      </c>
    </row>
    <row r="66" spans="1:12" x14ac:dyDescent="0.3">
      <c r="A66" t="s">
        <v>85</v>
      </c>
      <c r="B66" t="str" cm="1">
        <f t="array" ref="B66">_xlfn.IFS(A66="D", "very_large", A66="C", "large", A66="B", "intermediate", A66="A", "small")</f>
        <v>small</v>
      </c>
      <c r="D66" t="s">
        <v>85</v>
      </c>
      <c r="E66" t="str" cm="1">
        <f t="array" ref="E66">_xlfn.IFS(D66="A", "epipelagic", D66="B", "upper_mesopelagic", D66="C", "lower_mesopelagic", D66="D", "bathypelagic")</f>
        <v>epipelagic</v>
      </c>
      <c r="H66" t="s">
        <v>87</v>
      </c>
      <c r="I66" t="str" cm="1">
        <f t="array" ref="I66">_xlfn.IFS(H66="A", "small", H66="B", "intermediate", H66="C", "large", H66="D", "very_large")</f>
        <v>intermediate</v>
      </c>
      <c r="K66" t="s">
        <v>85</v>
      </c>
      <c r="L66" t="str" cm="1">
        <f t="array" ref="L66">_xlfn.IFS(K66="A", "low", K66="B", "medium", K66="C", "high")</f>
        <v>low</v>
      </c>
    </row>
    <row r="67" spans="1:12" x14ac:dyDescent="0.3">
      <c r="A67" t="s">
        <v>85</v>
      </c>
      <c r="B67" t="str" cm="1">
        <f t="array" ref="B67">_xlfn.IFS(A67="D", "very_large", A67="C", "large", A67="B", "intermediate", A67="A", "small")</f>
        <v>small</v>
      </c>
      <c r="D67" t="s">
        <v>87</v>
      </c>
      <c r="E67" t="str" cm="1">
        <f t="array" ref="E67">_xlfn.IFS(D67="A", "epipelagic", D67="B", "upper_mesopelagic", D67="C", "lower_mesopelagic", D67="D", "bathypelagic")</f>
        <v>upper_mesopelagic</v>
      </c>
      <c r="H67" t="s">
        <v>85</v>
      </c>
      <c r="I67" t="str" cm="1">
        <f t="array" ref="I67">_xlfn.IFS(H67="A", "small", H67="B", "intermediate", H67="C", "large", H67="D", "very_large")</f>
        <v>small</v>
      </c>
      <c r="K67" t="s">
        <v>85</v>
      </c>
      <c r="L67" t="str" cm="1">
        <f t="array" ref="L67">_xlfn.IFS(K67="A", "low", K67="B", "medium", K67="C", "high")</f>
        <v>low</v>
      </c>
    </row>
    <row r="68" spans="1:12" x14ac:dyDescent="0.3">
      <c r="A68" t="s">
        <v>85</v>
      </c>
      <c r="B68" t="str" cm="1">
        <f t="array" ref="B68">_xlfn.IFS(A68="D", "very_large", A68="C", "large", A68="B", "intermediate", A68="A", "small")</f>
        <v>small</v>
      </c>
      <c r="D68" t="s">
        <v>85</v>
      </c>
      <c r="E68" t="str" cm="1">
        <f t="array" ref="E68">_xlfn.IFS(D68="A", "epipelagic", D68="B", "upper_mesopelagic", D68="C", "lower_mesopelagic", D68="D", "bathypelagic")</f>
        <v>epipelagic</v>
      </c>
      <c r="H68" t="s">
        <v>85</v>
      </c>
      <c r="I68" t="str" cm="1">
        <f t="array" ref="I68">_xlfn.IFS(H68="A", "small", H68="B", "intermediate", H68="C", "large", H68="D", "very_large")</f>
        <v>small</v>
      </c>
      <c r="K68" t="s">
        <v>85</v>
      </c>
      <c r="L68" t="str" cm="1">
        <f t="array" ref="L68">_xlfn.IFS(K68="A", "low", K68="B", "medium", K68="C", "high")</f>
        <v>low</v>
      </c>
    </row>
    <row r="69" spans="1:12" x14ac:dyDescent="0.3">
      <c r="A69" t="s">
        <v>85</v>
      </c>
      <c r="B69" t="str" cm="1">
        <f t="array" ref="B69">_xlfn.IFS(A69="D", "very_large", A69="C", "large", A69="B", "intermediate", A69="A", "small")</f>
        <v>small</v>
      </c>
      <c r="D69" t="s">
        <v>85</v>
      </c>
      <c r="E69" t="str" cm="1">
        <f t="array" ref="E69">_xlfn.IFS(D69="A", "epipelagic", D69="B", "upper_mesopelagic", D69="C", "lower_mesopelagic", D69="D", "bathypelagic")</f>
        <v>epipelagic</v>
      </c>
      <c r="H69" t="s">
        <v>85</v>
      </c>
      <c r="I69" t="str" cm="1">
        <f t="array" ref="I69">_xlfn.IFS(H69="A", "small", H69="B", "intermediate", H69="C", "large", H69="D", "very_large")</f>
        <v>small</v>
      </c>
      <c r="K69" t="s">
        <v>85</v>
      </c>
      <c r="L69" t="str" cm="1">
        <f t="array" ref="L69">_xlfn.IFS(K69="A", "low", K69="B", "medium", K69="C", "high")</f>
        <v>low</v>
      </c>
    </row>
    <row r="70" spans="1:12" x14ac:dyDescent="0.3">
      <c r="A70" t="s">
        <v>85</v>
      </c>
      <c r="B70" t="str" cm="1">
        <f t="array" ref="B70">_xlfn.IFS(A70="D", "very_large", A70="C", "large", A70="B", "intermediate", A70="A", "small")</f>
        <v>small</v>
      </c>
      <c r="D70" t="s">
        <v>87</v>
      </c>
      <c r="E70" t="str" cm="1">
        <f t="array" ref="E70">_xlfn.IFS(D70="A", "epipelagic", D70="B", "upper_mesopelagic", D70="C", "lower_mesopelagic", D70="D", "bathypelagic")</f>
        <v>upper_mesopelagic</v>
      </c>
      <c r="H70" t="s">
        <v>87</v>
      </c>
      <c r="I70" t="str" cm="1">
        <f t="array" ref="I70">_xlfn.IFS(H70="A", "small", H70="B", "intermediate", H70="C", "large", H70="D", "very_large")</f>
        <v>intermediate</v>
      </c>
      <c r="K70" t="s">
        <v>85</v>
      </c>
      <c r="L70" t="str" cm="1">
        <f t="array" ref="L70">_xlfn.IFS(K70="A", "low", K70="B", "medium", K70="C", "high")</f>
        <v>low</v>
      </c>
    </row>
    <row r="71" spans="1:12" x14ac:dyDescent="0.3">
      <c r="A71" t="s">
        <v>86</v>
      </c>
      <c r="B71" t="str" cm="1">
        <f t="array" ref="B71">_xlfn.IFS(A71="D", "very_large", A71="C", "large", A71="B", "intermediate", A71="A", "small")</f>
        <v>very_large</v>
      </c>
      <c r="D71" t="s">
        <v>86</v>
      </c>
      <c r="E71" t="str" cm="1">
        <f t="array" ref="E71">_xlfn.IFS(D71="A", "epipelagic", D71="B", "upper_mesopelagic", D71="C", "lower_mesopelagic", D71="D", "bathypelagic")</f>
        <v>bathypelagic</v>
      </c>
      <c r="H71" t="s">
        <v>86</v>
      </c>
      <c r="I71" t="str" cm="1">
        <f t="array" ref="I71">_xlfn.IFS(H71="A", "small", H71="B", "intermediate", H71="C", "large", H71="D", "very_large")</f>
        <v>very_large</v>
      </c>
      <c r="K71" t="s">
        <v>88</v>
      </c>
      <c r="L71" t="str" cm="1">
        <f t="array" ref="L71">_xlfn.IFS(K71="A", "low", K71="B", "medium", K71="C", "high")</f>
        <v>high</v>
      </c>
    </row>
    <row r="72" spans="1:12" x14ac:dyDescent="0.3">
      <c r="A72" t="s">
        <v>85</v>
      </c>
      <c r="B72" t="str" cm="1">
        <f t="array" ref="B72">_xlfn.IFS(A72="D", "very_large", A72="C", "large", A72="B", "intermediate", A72="A", "small")</f>
        <v>small</v>
      </c>
      <c r="D72" t="s">
        <v>85</v>
      </c>
      <c r="E72" t="str" cm="1">
        <f t="array" ref="E72">_xlfn.IFS(D72="A", "epipelagic", D72="B", "upper_mesopelagic", D72="C", "lower_mesopelagic", D72="D", "bathypelagic")</f>
        <v>epipelagic</v>
      </c>
      <c r="H72" t="s">
        <v>85</v>
      </c>
      <c r="I72" t="str" cm="1">
        <f t="array" ref="I72">_xlfn.IFS(H72="A", "small", H72="B", "intermediate", H72="C", "large", H72="D", "very_large")</f>
        <v>small</v>
      </c>
      <c r="K72" t="s">
        <v>85</v>
      </c>
      <c r="L72" t="str" cm="1">
        <f t="array" ref="L72">_xlfn.IFS(K72="A", "low", K72="B", "medium", K72="C", "high")</f>
        <v>low</v>
      </c>
    </row>
    <row r="73" spans="1:12" x14ac:dyDescent="0.3">
      <c r="A73" t="s">
        <v>87</v>
      </c>
      <c r="B73" t="str" cm="1">
        <f t="array" ref="B73">_xlfn.IFS(A73="D", "very_large", A73="C", "large", A73="B", "intermediate", A73="A", "small")</f>
        <v>intermediate</v>
      </c>
      <c r="D73" t="s">
        <v>87</v>
      </c>
      <c r="E73" t="str" cm="1">
        <f t="array" ref="E73">_xlfn.IFS(D73="A", "epipelagic", D73="B", "upper_mesopelagic", D73="C", "lower_mesopelagic", D73="D", "bathypelagic")</f>
        <v>upper_mesopelagic</v>
      </c>
      <c r="H73" t="s">
        <v>88</v>
      </c>
      <c r="I73" t="str" cm="1">
        <f t="array" ref="I73">_xlfn.IFS(H73="A", "small", H73="B", "intermediate", H73="C", "large", H73="D", "very_large")</f>
        <v>large</v>
      </c>
      <c r="K73" t="s">
        <v>87</v>
      </c>
      <c r="L73" t="str" cm="1">
        <f t="array" ref="L73">_xlfn.IFS(K73="A", "low", K73="B", "medium", K73="C", "high")</f>
        <v>medium</v>
      </c>
    </row>
    <row r="74" spans="1:12" x14ac:dyDescent="0.3">
      <c r="A74" t="s">
        <v>85</v>
      </c>
      <c r="B74" t="str" cm="1">
        <f t="array" ref="B74">_xlfn.IFS(A74="D", "very_large", A74="C", "large", A74="B", "intermediate", A74="A", "small")</f>
        <v>small</v>
      </c>
      <c r="D74" t="s">
        <v>88</v>
      </c>
      <c r="E74" t="str" cm="1">
        <f t="array" ref="E74">_xlfn.IFS(D74="A", "epipelagic", D74="B", "upper_mesopelagic", D74="C", "lower_mesopelagic", D74="D", "bathypelagic")</f>
        <v>lower_mesopelagic</v>
      </c>
      <c r="H74" t="s">
        <v>87</v>
      </c>
      <c r="I74" t="str" cm="1">
        <f t="array" ref="I74">_xlfn.IFS(H74="A", "small", H74="B", "intermediate", H74="C", "large", H74="D", "very_large")</f>
        <v>intermediate</v>
      </c>
      <c r="K74" t="s">
        <v>85</v>
      </c>
      <c r="L74" t="str" cm="1">
        <f t="array" ref="L74">_xlfn.IFS(K74="A", "low", K74="B", "medium", K74="C", "high")</f>
        <v>low</v>
      </c>
    </row>
    <row r="75" spans="1:12" x14ac:dyDescent="0.3">
      <c r="A75" t="s">
        <v>85</v>
      </c>
      <c r="B75" t="str" cm="1">
        <f t="array" ref="B75">_xlfn.IFS(A75="D", "very_large", A75="C", "large", A75="B", "intermediate", A75="A", "small")</f>
        <v>small</v>
      </c>
      <c r="D75" t="s">
        <v>85</v>
      </c>
      <c r="E75" t="str" cm="1">
        <f t="array" ref="E75">_xlfn.IFS(D75="A", "epipelagic", D75="B", "upper_mesopelagic", D75="C", "lower_mesopelagic", D75="D", "bathypelagic")</f>
        <v>epipelagic</v>
      </c>
      <c r="H75" t="s">
        <v>85</v>
      </c>
      <c r="I75" t="str" cm="1">
        <f t="array" ref="I75">_xlfn.IFS(H75="A", "small", H75="B", "intermediate", H75="C", "large", H75="D", "very_large")</f>
        <v>small</v>
      </c>
      <c r="K75" t="s">
        <v>85</v>
      </c>
      <c r="L75" t="str" cm="1">
        <f t="array" ref="L75">_xlfn.IFS(K75="A", "low", K75="B", "medium", K75="C", "high")</f>
        <v>low</v>
      </c>
    </row>
    <row r="76" spans="1:12" x14ac:dyDescent="0.3">
      <c r="A76" t="s">
        <v>85</v>
      </c>
      <c r="B76" t="str" cm="1">
        <f t="array" ref="B76">_xlfn.IFS(A76="D", "very_large", A76="C", "large", A76="B", "intermediate", A76="A", "small")</f>
        <v>small</v>
      </c>
      <c r="D76" t="s">
        <v>85</v>
      </c>
      <c r="E76" t="str" cm="1">
        <f t="array" ref="E76">_xlfn.IFS(D76="A", "epipelagic", D76="B", "upper_mesopelagic", D76="C", "lower_mesopelagic", D76="D", "bathypelagic")</f>
        <v>epipelagic</v>
      </c>
      <c r="H76" t="s">
        <v>87</v>
      </c>
      <c r="I76" t="str" cm="1">
        <f t="array" ref="I76">_xlfn.IFS(H76="A", "small", H76="B", "intermediate", H76="C", "large", H76="D", "very_large")</f>
        <v>intermediate</v>
      </c>
      <c r="K76" t="s">
        <v>87</v>
      </c>
      <c r="L76" t="str" cm="1">
        <f t="array" ref="L76">_xlfn.IFS(K76="A", "low", K76="B", "medium", K76="C", "high")</f>
        <v>medium</v>
      </c>
    </row>
    <row r="77" spans="1:12" x14ac:dyDescent="0.3">
      <c r="A77" t="s">
        <v>85</v>
      </c>
      <c r="B77" t="str" cm="1">
        <f t="array" ref="B77">_xlfn.IFS(A77="D", "very_large", A77="C", "large", A77="B", "intermediate", A77="A", "small")</f>
        <v>small</v>
      </c>
      <c r="D77" t="s">
        <v>85</v>
      </c>
      <c r="E77" t="str" cm="1">
        <f t="array" ref="E77">_xlfn.IFS(D77="A", "epipelagic", D77="B", "upper_mesopelagic", D77="C", "lower_mesopelagic", D77="D", "bathypelagic")</f>
        <v>epipelagic</v>
      </c>
      <c r="H77" t="s">
        <v>87</v>
      </c>
      <c r="I77" t="str" cm="1">
        <f t="array" ref="I77">_xlfn.IFS(H77="A", "small", H77="B", "intermediate", H77="C", "large", H77="D", "very_large")</f>
        <v>intermediate</v>
      </c>
      <c r="K77" t="s">
        <v>87</v>
      </c>
      <c r="L77" t="str" cm="1">
        <f t="array" ref="L77">_xlfn.IFS(K77="A", "low", K77="B", "medium", K77="C", "high")</f>
        <v>medium</v>
      </c>
    </row>
    <row r="78" spans="1:12" x14ac:dyDescent="0.3">
      <c r="A78" t="s">
        <v>85</v>
      </c>
      <c r="B78" t="str" cm="1">
        <f t="array" ref="B78">_xlfn.IFS(A78="D", "very_large", A78="C", "large", A78="B", "intermediate", A78="A", "small")</f>
        <v>small</v>
      </c>
      <c r="D78" t="s">
        <v>85</v>
      </c>
      <c r="E78" t="str" cm="1">
        <f t="array" ref="E78">_xlfn.IFS(D78="A", "epipelagic", D78="B", "upper_mesopelagic", D78="C", "lower_mesopelagic", D78="D", "bathypelagic")</f>
        <v>epipelagic</v>
      </c>
      <c r="H78" t="s">
        <v>87</v>
      </c>
      <c r="I78" t="str" cm="1">
        <f t="array" ref="I78">_xlfn.IFS(H78="A", "small", H78="B", "intermediate", H78="C", "large", H78="D", "very_large")</f>
        <v>intermediate</v>
      </c>
      <c r="K78" t="s">
        <v>87</v>
      </c>
      <c r="L78" t="str" cm="1">
        <f t="array" ref="L78">_xlfn.IFS(K78="A", "low", K78="B", "medium", K78="C", "high")</f>
        <v>medium</v>
      </c>
    </row>
    <row r="79" spans="1:12" x14ac:dyDescent="0.3">
      <c r="A79" t="s">
        <v>85</v>
      </c>
      <c r="B79" t="str" cm="1">
        <f t="array" ref="B79">_xlfn.IFS(A79="D", "very_large", A79="C", "large", A79="B", "intermediate", A79="A", "small")</f>
        <v>small</v>
      </c>
      <c r="D79" t="s">
        <v>85</v>
      </c>
      <c r="E79" t="str" cm="1">
        <f t="array" ref="E79">_xlfn.IFS(D79="A", "epipelagic", D79="B", "upper_mesopelagic", D79="C", "lower_mesopelagic", D79="D", "bathypelagic")</f>
        <v>epipelagic</v>
      </c>
      <c r="H79" t="s">
        <v>87</v>
      </c>
      <c r="I79" t="str" cm="1">
        <f t="array" ref="I79">_xlfn.IFS(H79="A", "small", H79="B", "intermediate", H79="C", "large", H79="D", "very_large")</f>
        <v>intermediate</v>
      </c>
      <c r="K79" t="s">
        <v>87</v>
      </c>
      <c r="L79" t="str" cm="1">
        <f t="array" ref="L79">_xlfn.IFS(K79="A", "low", K79="B", "medium", K79="C", "high")</f>
        <v>medium</v>
      </c>
    </row>
    <row r="80" spans="1:12" x14ac:dyDescent="0.3">
      <c r="A80" t="s">
        <v>85</v>
      </c>
      <c r="B80" t="str" cm="1">
        <f t="array" ref="B80">_xlfn.IFS(A80="D", "very_large", A80="C", "large", A80="B", "intermediate", A80="A", "small")</f>
        <v>small</v>
      </c>
      <c r="D80" t="s">
        <v>85</v>
      </c>
      <c r="E80" t="str" cm="1">
        <f t="array" ref="E80">_xlfn.IFS(D80="A", "epipelagic", D80="B", "upper_mesopelagic", D80="C", "lower_mesopelagic", D80="D", "bathypelagic")</f>
        <v>epipelagic</v>
      </c>
      <c r="H80" t="s">
        <v>87</v>
      </c>
      <c r="I80" t="str" cm="1">
        <f t="array" ref="I80">_xlfn.IFS(H80="A", "small", H80="B", "intermediate", H80="C", "large", H80="D", "very_large")</f>
        <v>intermediate</v>
      </c>
      <c r="K80" t="s">
        <v>85</v>
      </c>
      <c r="L80" t="str" cm="1">
        <f t="array" ref="L80">_xlfn.IFS(K80="A", "low", K80="B", "medium", K80="C", "high")</f>
        <v>low</v>
      </c>
    </row>
    <row r="81" spans="1:12" x14ac:dyDescent="0.3">
      <c r="A81" t="s">
        <v>85</v>
      </c>
      <c r="B81" t="str" cm="1">
        <f t="array" ref="B81">_xlfn.IFS(A81="D", "very_large", A81="C", "large", A81="B", "intermediate", A81="A", "small")</f>
        <v>small</v>
      </c>
      <c r="D81" t="s">
        <v>85</v>
      </c>
      <c r="E81" t="str" cm="1">
        <f t="array" ref="E81">_xlfn.IFS(D81="A", "epipelagic", D81="B", "upper_mesopelagic", D81="C", "lower_mesopelagic", D81="D", "bathypelagic")</f>
        <v>epipelagic</v>
      </c>
      <c r="H81" t="s">
        <v>85</v>
      </c>
      <c r="I81" t="str" cm="1">
        <f t="array" ref="I81">_xlfn.IFS(H81="A", "small", H81="B", "intermediate", H81="C", "large", H81="D", "very_large")</f>
        <v>small</v>
      </c>
      <c r="K81" t="s">
        <v>85</v>
      </c>
      <c r="L81" t="str" cm="1">
        <f t="array" ref="L81">_xlfn.IFS(K81="A", "low", K81="B", "medium", K81="C", "high")</f>
        <v>low</v>
      </c>
    </row>
    <row r="82" spans="1:12" x14ac:dyDescent="0.3">
      <c r="A82" t="s">
        <v>85</v>
      </c>
      <c r="B82" t="str" cm="1">
        <f t="array" ref="B82">_xlfn.IFS(A82="D", "very_large", A82="C", "large", A82="B", "intermediate", A82="A", "small")</f>
        <v>small</v>
      </c>
      <c r="D82" t="s">
        <v>88</v>
      </c>
      <c r="E82" t="str" cm="1">
        <f t="array" ref="E82">_xlfn.IFS(D82="A", "epipelagic", D82="B", "upper_mesopelagic", D82="C", "lower_mesopelagic", D82="D", "bathypelagic")</f>
        <v>lower_mesopelagic</v>
      </c>
      <c r="H82" t="s">
        <v>87</v>
      </c>
      <c r="I82" t="str" cm="1">
        <f t="array" ref="I82">_xlfn.IFS(H82="A", "small", H82="B", "intermediate", H82="C", "large", H82="D", "very_large")</f>
        <v>intermediate</v>
      </c>
      <c r="K82" t="s">
        <v>85</v>
      </c>
      <c r="L82" t="str" cm="1">
        <f t="array" ref="L82">_xlfn.IFS(K82="A", "low", K82="B", "medium", K82="C", "high")</f>
        <v>low</v>
      </c>
    </row>
    <row r="83" spans="1:12" x14ac:dyDescent="0.3">
      <c r="A83" t="s">
        <v>85</v>
      </c>
      <c r="B83" t="str" cm="1">
        <f t="array" ref="B83">_xlfn.IFS(A83="D", "very_large", A83="C", "large", A83="B", "intermediate", A83="A", "small")</f>
        <v>small</v>
      </c>
      <c r="D83" t="s">
        <v>85</v>
      </c>
      <c r="E83" t="str" cm="1">
        <f t="array" ref="E83">_xlfn.IFS(D83="A", "epipelagic", D83="B", "upper_mesopelagic", D83="C", "lower_mesopelagic", D83="D", "bathypelagic")</f>
        <v>epipelagic</v>
      </c>
      <c r="H83" t="s">
        <v>87</v>
      </c>
      <c r="I83" t="str" cm="1">
        <f t="array" ref="I83">_xlfn.IFS(H83="A", "small", H83="B", "intermediate", H83="C", "large", H83="D", "very_large")</f>
        <v>intermediate</v>
      </c>
      <c r="K83" t="s">
        <v>85</v>
      </c>
      <c r="L83" t="str" cm="1">
        <f t="array" ref="L83">_xlfn.IFS(K83="A", "low", K83="B", "medium", K83="C", "high")</f>
        <v>low</v>
      </c>
    </row>
    <row r="84" spans="1:12" x14ac:dyDescent="0.3">
      <c r="A84" t="s">
        <v>85</v>
      </c>
      <c r="B84" t="str" cm="1">
        <f t="array" ref="B84">_xlfn.IFS(A84="D", "very_large", A84="C", "large", A84="B", "intermediate", A84="A", "small")</f>
        <v>small</v>
      </c>
      <c r="D84" t="s">
        <v>88</v>
      </c>
      <c r="E84" t="str" cm="1">
        <f t="array" ref="E84">_xlfn.IFS(D84="A", "epipelagic", D84="B", "upper_mesopelagic", D84="C", "lower_mesopelagic", D84="D", "bathypelagic")</f>
        <v>lower_mesopelagic</v>
      </c>
      <c r="H84" t="s">
        <v>85</v>
      </c>
      <c r="I84" t="str" cm="1">
        <f t="array" ref="I84">_xlfn.IFS(H84="A", "small", H84="B", "intermediate", H84="C", "large", H84="D", "very_large")</f>
        <v>small</v>
      </c>
      <c r="K84" t="s">
        <v>85</v>
      </c>
      <c r="L84" t="str" cm="1">
        <f t="array" ref="L84">_xlfn.IFS(K84="A", "low", K84="B", "medium", K84="C", "high")</f>
        <v>low</v>
      </c>
    </row>
    <row r="85" spans="1:12" x14ac:dyDescent="0.3">
      <c r="A85" t="s">
        <v>85</v>
      </c>
      <c r="B85" t="str" cm="1">
        <f t="array" ref="B85">_xlfn.IFS(A85="D", "very_large", A85="C", "large", A85="B", "intermediate", A85="A", "small")</f>
        <v>small</v>
      </c>
      <c r="D85" t="s">
        <v>85</v>
      </c>
      <c r="E85" t="str" cm="1">
        <f t="array" ref="E85">_xlfn.IFS(D85="A", "epipelagic", D85="B", "upper_mesopelagic", D85="C", "lower_mesopelagic", D85="D", "bathypelagic")</f>
        <v>epipelagic</v>
      </c>
      <c r="H85" t="s">
        <v>87</v>
      </c>
      <c r="I85" t="str" cm="1">
        <f t="array" ref="I85">_xlfn.IFS(H85="A", "small", H85="B", "intermediate", H85="C", "large", H85="D", "very_large")</f>
        <v>intermediate</v>
      </c>
      <c r="K85" t="s">
        <v>85</v>
      </c>
      <c r="L85" t="str" cm="1">
        <f t="array" ref="L85">_xlfn.IFS(K85="A", "low", K85="B", "medium", K85="C", "high")</f>
        <v>low</v>
      </c>
    </row>
    <row r="86" spans="1:12" x14ac:dyDescent="0.3">
      <c r="A86" t="s">
        <v>87</v>
      </c>
      <c r="B86" t="str" cm="1">
        <f t="array" ref="B86">_xlfn.IFS(A86="D", "very_large", A86="C", "large", A86="B", "intermediate", A86="A", "small")</f>
        <v>intermediate</v>
      </c>
      <c r="D86" t="s">
        <v>86</v>
      </c>
      <c r="E86" t="str" cm="1">
        <f t="array" ref="E86">_xlfn.IFS(D86="A", "epipelagic", D86="B", "upper_mesopelagic", D86="C", "lower_mesopelagic", D86="D", "bathypelagic")</f>
        <v>bathypelagic</v>
      </c>
      <c r="H86" t="s">
        <v>88</v>
      </c>
      <c r="I86" t="str" cm="1">
        <f t="array" ref="I86">_xlfn.IFS(H86="A", "small", H86="B", "intermediate", H86="C", "large", H86="D", "very_large")</f>
        <v>large</v>
      </c>
      <c r="K86" t="s">
        <v>87</v>
      </c>
      <c r="L86" t="str" cm="1">
        <f t="array" ref="L86">_xlfn.IFS(K86="A", "low", K86="B", "medium", K86="C", "high")</f>
        <v>medium</v>
      </c>
    </row>
    <row r="87" spans="1:12" x14ac:dyDescent="0.3">
      <c r="A87" t="s">
        <v>85</v>
      </c>
      <c r="B87" t="str" cm="1">
        <f t="array" ref="B87">_xlfn.IFS(A87="D", "very_large", A87="C", "large", A87="B", "intermediate", A87="A", "small")</f>
        <v>small</v>
      </c>
      <c r="D87" t="s">
        <v>88</v>
      </c>
      <c r="E87" t="str" cm="1">
        <f t="array" ref="E87">_xlfn.IFS(D87="A", "epipelagic", D87="B", "upper_mesopelagic", D87="C", "lower_mesopelagic", D87="D", "bathypelagic")</f>
        <v>lower_mesopelagic</v>
      </c>
      <c r="H87" t="s">
        <v>87</v>
      </c>
      <c r="I87" t="str" cm="1">
        <f t="array" ref="I87">_xlfn.IFS(H87="A", "small", H87="B", "intermediate", H87="C", "large", H87="D", "very_large")</f>
        <v>intermediate</v>
      </c>
      <c r="K87" t="s">
        <v>85</v>
      </c>
      <c r="L87" t="str" cm="1">
        <f t="array" ref="L87">_xlfn.IFS(K87="A", "low", K87="B", "medium", K87="C", "high")</f>
        <v>low</v>
      </c>
    </row>
    <row r="88" spans="1:12" x14ac:dyDescent="0.3">
      <c r="A88" t="s">
        <v>85</v>
      </c>
      <c r="B88" t="str" cm="1">
        <f t="array" ref="B88">_xlfn.IFS(A88="D", "very_large", A88="C", "large", A88="B", "intermediate", A88="A", "small")</f>
        <v>small</v>
      </c>
      <c r="D88" t="s">
        <v>88</v>
      </c>
      <c r="E88" t="str" cm="1">
        <f t="array" ref="E88">_xlfn.IFS(D88="A", "epipelagic", D88="B", "upper_mesopelagic", D88="C", "lower_mesopelagic", D88="D", "bathypelagic")</f>
        <v>lower_mesopelagic</v>
      </c>
      <c r="H88" t="s">
        <v>87</v>
      </c>
      <c r="I88" t="str" cm="1">
        <f t="array" ref="I88">_xlfn.IFS(H88="A", "small", H88="B", "intermediate", H88="C", "large", H88="D", "very_large")</f>
        <v>intermediate</v>
      </c>
      <c r="K88" t="s">
        <v>87</v>
      </c>
      <c r="L88" t="str" cm="1">
        <f t="array" ref="L88">_xlfn.IFS(K88="A", "low", K88="B", "medium", K88="C", "high")</f>
        <v>medium</v>
      </c>
    </row>
    <row r="89" spans="1:12" x14ac:dyDescent="0.3">
      <c r="A89" t="s">
        <v>87</v>
      </c>
      <c r="B89" t="str" cm="1">
        <f t="array" ref="B89">_xlfn.IFS(A89="D", "very_large", A89="C", "large", A89="B", "intermediate", A89="A", "small")</f>
        <v>intermediate</v>
      </c>
      <c r="D89" t="s">
        <v>86</v>
      </c>
      <c r="E89" t="str" cm="1">
        <f t="array" ref="E89">_xlfn.IFS(D89="A", "epipelagic", D89="B", "upper_mesopelagic", D89="C", "lower_mesopelagic", D89="D", "bathypelagic")</f>
        <v>bathypelagic</v>
      </c>
      <c r="H89" t="s">
        <v>88</v>
      </c>
      <c r="I89" t="str" cm="1">
        <f t="array" ref="I89">_xlfn.IFS(H89="A", "small", H89="B", "intermediate", H89="C", "large", H89="D", "very_large")</f>
        <v>large</v>
      </c>
      <c r="K89" t="s">
        <v>87</v>
      </c>
      <c r="L89" t="str" cm="1">
        <f t="array" ref="L89">_xlfn.IFS(K89="A", "low", K89="B", "medium", K89="C", "high")</f>
        <v>medium</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tabSelected="1" topLeftCell="A82" workbookViewId="0">
      <selection activeCell="E91" sqref="E91"/>
    </sheetView>
  </sheetViews>
  <sheetFormatPr defaultRowHeight="14.4" x14ac:dyDescent="0.3"/>
  <cols>
    <col min="1" max="1" width="16.88671875" style="4" bestFit="1" customWidth="1"/>
    <col min="2" max="2" width="26.77734375" style="4" bestFit="1" customWidth="1"/>
    <col min="4" max="4" width="10.33203125" bestFit="1" customWidth="1"/>
    <col min="5" max="5" width="12.33203125" style="4" bestFit="1" customWidth="1"/>
    <col min="6" max="6" width="20" style="4" bestFit="1" customWidth="1"/>
    <col min="7" max="7" width="12" style="4" bestFit="1" customWidth="1"/>
    <col min="8" max="8" width="19.44140625" style="4" bestFit="1" customWidth="1"/>
    <col min="9" max="9" width="24" style="4" bestFit="1" customWidth="1"/>
    <col min="10" max="10" width="25.6640625" style="4" bestFit="1" customWidth="1"/>
    <col min="11" max="11" width="8.88671875" style="4"/>
    <col min="12" max="12" width="18" style="4" bestFit="1" customWidth="1"/>
    <col min="13" max="13" width="17.44140625" style="4" bestFit="1" customWidth="1"/>
    <col min="14" max="14" width="27.44140625" style="4" bestFit="1" customWidth="1"/>
    <col min="15" max="15" width="15.109375" style="4" bestFit="1" customWidth="1"/>
    <col min="16" max="16" width="25.109375" style="4" bestFit="1" customWidth="1"/>
    <col min="17" max="17" width="9.44140625" style="4" bestFit="1" customWidth="1"/>
    <col min="18" max="18" width="19.44140625" style="4" bestFit="1" customWidth="1"/>
    <col min="19" max="19" width="10.6640625" style="4" bestFit="1" customWidth="1"/>
    <col min="20" max="20" width="20.6640625" style="4" bestFit="1" customWidth="1"/>
  </cols>
  <sheetData>
    <row r="1" spans="1:20" x14ac:dyDescent="0.3">
      <c r="A1" s="4" t="s">
        <v>369</v>
      </c>
      <c r="B1" s="4" t="s">
        <v>0</v>
      </c>
      <c r="C1" t="s">
        <v>557</v>
      </c>
      <c r="D1" t="s">
        <v>558</v>
      </c>
      <c r="E1" s="4" t="s">
        <v>213</v>
      </c>
      <c r="F1" s="4" t="s">
        <v>545</v>
      </c>
      <c r="G1" s="4" t="s">
        <v>214</v>
      </c>
      <c r="H1" s="4" t="s">
        <v>546</v>
      </c>
      <c r="I1" s="4" t="s">
        <v>337</v>
      </c>
      <c r="J1" s="4" t="s">
        <v>547</v>
      </c>
      <c r="K1" s="4" t="s">
        <v>548</v>
      </c>
      <c r="L1" s="4" t="s">
        <v>549</v>
      </c>
      <c r="M1" s="4" t="s">
        <v>2</v>
      </c>
      <c r="N1" s="4" t="s">
        <v>550</v>
      </c>
      <c r="O1" s="4" t="s">
        <v>267</v>
      </c>
      <c r="P1" s="4" t="s">
        <v>551</v>
      </c>
      <c r="Q1" s="4" t="s">
        <v>553</v>
      </c>
      <c r="R1" s="4" t="s">
        <v>554</v>
      </c>
      <c r="S1" s="4" t="s">
        <v>3</v>
      </c>
      <c r="T1" s="4" t="s">
        <v>552</v>
      </c>
    </row>
    <row r="2" spans="1:20" x14ac:dyDescent="0.3">
      <c r="A2" s="4" t="s">
        <v>358</v>
      </c>
      <c r="B2" s="4" t="s">
        <v>4</v>
      </c>
      <c r="C2">
        <v>0</v>
      </c>
      <c r="D2">
        <v>1</v>
      </c>
      <c r="E2" s="4" t="str" cm="1">
        <f t="array" ref="E2">_xlfn.IFS('Matthew''s Trait dataset'!D2&lt;5, "A", AND('Matthew''s Trait dataset'!D2&lt;10, 'Matthew''s Trait dataset'!D2&gt;=5), "B", AND('Matthew''s Trait dataset'!D2&lt;15, 'Matthew''s Trait dataset'!D2&gt;=10), "C", 'Matthew''s Trait dataset'!D2&gt;=15, "D")</f>
        <v>D</v>
      </c>
      <c r="F2" s="4">
        <f>F4</f>
        <v>1</v>
      </c>
      <c r="G2" s="4" t="str" cm="1">
        <f t="array" ref="G2">_xlfn.IFS('Matthew''s Trait dataset'!G2&lt;100,"A",AND('Matthew''s Trait dataset'!G2&gt;=100,'Matthew''s Trait dataset'!G2&lt;1000),"B",AND('Matthew''s Trait dataset'!G2&gt;=1000,'Matthew''s Trait dataset'!G2&lt;10000),"C",'Matthew''s Trait dataset'!G2&gt;=10000,"D")</f>
        <v>D</v>
      </c>
      <c r="H2" s="4" cm="1">
        <f t="array" ref="H2">_xlfn.IFS('Matthew''s Trait dataset'!I2="High", 1, 'Matthew''s Trait dataset'!I2="Low", 0)</f>
        <v>1</v>
      </c>
      <c r="I2" s="4" t="str" cm="1">
        <f t="array" ref="I2">_xlfn.IFS('Matthew''s Trait dataset'!J2&lt;100,"A",AND('Matthew''s Trait dataset'!J2&gt;=100,'Matthew''s Trait dataset'!J2&lt;1000),"B", 'Matthew''s Trait dataset'!J2&gt;=1000, "C")</f>
        <v>C</v>
      </c>
      <c r="J2" s="4" cm="1">
        <f t="array" ref="J2">_xlfn.IFS('Matthew''s Trait dataset'!K2="High", 1, 'Matthew''s Trait dataset'!K2="Low", 0)</f>
        <v>1</v>
      </c>
      <c r="K2" s="4" t="str" cm="1">
        <f t="array" ref="K2">_xlfn.IFS('Matthew''s Trait dataset'!L2="LB", "A", 'Matthew''s Trait dataset'!L2="SB", "B", 'Matthew''s Trait dataset'!L2="FCT", "C", 'Matthew''s Trait dataset'!L2="NFCT", "D")</f>
        <v>A</v>
      </c>
      <c r="L2" s="4" cm="1">
        <f t="array" ref="L2">_xlfn.IFS('Matthew''s Trait dataset'!N2="High", 1, 'Matthew''s Trait dataset'!N2="Low", 0)</f>
        <v>1</v>
      </c>
      <c r="M2" s="4" t="str" cm="1">
        <f t="array" ref="M2">_xlfn.IFS('Matthew''s Trait dataset'!O2="Migratory", "A", 'Matthew''s Trait dataset'!O2="Mixed", "B", 'Matthew''s Trait dataset'!O2="Non-Migratory", "C")</f>
        <v>A</v>
      </c>
      <c r="N2" s="4" cm="1">
        <f t="array" ref="N2">_xlfn.IFS('Matthew''s Trait dataset'!Q2="High", 1, 'Matthew''s Trait dataset'!Q2="Low", 0)</f>
        <v>1</v>
      </c>
      <c r="O2" s="4" t="e" cm="1">
        <f t="array" ref="O2">_xlfn.IFS('Matthew''s Trait dataset'!R2="0-200m", "A", 'Matthew''s Trait dataset'!R2="200-500m", "B",'Matthew''s Trait dataset'!R2="500-1000m", "C", 'Matthew''s Trait dataset'!R2="1000m+", "D")</f>
        <v>#N/A</v>
      </c>
      <c r="P2" s="4" cm="1">
        <f t="array" ref="P2">_xlfn.IFS('Matthew''s Trait dataset'!T2="High", 1, 'Matthew''s Trait dataset'!T2="Low", 0)</f>
        <v>1</v>
      </c>
      <c r="Q2" s="4" t="s">
        <v>87</v>
      </c>
      <c r="R2" s="4" cm="1">
        <f t="array" ref="R2">_xlfn.IFS('Matthew''s Trait dataset'!W2="High", 1, 'Matthew''s Trait dataset'!W2="Low", 0)</f>
        <v>1</v>
      </c>
      <c r="S2" s="4" t="s">
        <v>85</v>
      </c>
      <c r="T2" s="4" cm="1">
        <f t="array" ref="T2">_xlfn.IFS('Matthew''s Trait dataset'!Z2="High", 1, 'Matthew''s Trait dataset'!Z2="Low", 0)</f>
        <v>1</v>
      </c>
    </row>
    <row r="3" spans="1:20" x14ac:dyDescent="0.3">
      <c r="A3" s="4" t="s">
        <v>359</v>
      </c>
      <c r="B3" s="4" t="s">
        <v>5</v>
      </c>
      <c r="C3">
        <v>1</v>
      </c>
      <c r="D3">
        <v>0</v>
      </c>
      <c r="E3" s="4" t="str" cm="1">
        <f t="array" ref="E3">_xlfn.IFS('Matthew''s Trait dataset'!D3&lt;5, "A", AND('Matthew''s Trait dataset'!D3&lt;10, 'Matthew''s Trait dataset'!D3&gt;=5), "B", AND('Matthew''s Trait dataset'!D3&lt;15, 'Matthew''s Trait dataset'!D3&gt;=10), "C", 'Matthew''s Trait dataset'!D3&gt;=15, "D")</f>
        <v>B</v>
      </c>
      <c r="F3" s="4" cm="1">
        <f t="array" ref="F3">_xlfn.IFS('Matthew''s Trait dataset'!F3="High", 1, 'Matthew''s Trait dataset'!F3="Low", 0)</f>
        <v>1</v>
      </c>
      <c r="G3" s="4" t="str" cm="1">
        <f t="array" ref="G3">_xlfn.IFS('Matthew''s Trait dataset'!G3&lt;100,"A",AND('Matthew''s Trait dataset'!G3&gt;=100,'Matthew''s Trait dataset'!G3&lt;1000),"B",AND('Matthew''s Trait dataset'!G3&gt;=1000,'Matthew''s Trait dataset'!G3&lt;10000),"C",'Matthew''s Trait dataset'!G3&gt;=10000,"D")</f>
        <v>C</v>
      </c>
      <c r="H3" s="4" cm="1">
        <f t="array" ref="H3">_xlfn.IFS('Matthew''s Trait dataset'!I3="High", 1, 'Matthew''s Trait dataset'!I3="Low", 0)</f>
        <v>1</v>
      </c>
      <c r="I3" s="4" t="str" cm="1">
        <f t="array" ref="I3">_xlfn.IFS('Matthew''s Trait dataset'!J3&lt;100,"A",AND('Matthew''s Trait dataset'!J3&gt;=100,'Matthew''s Trait dataset'!J3&lt;1000),"B", 'Matthew''s Trait dataset'!J3&gt;=1000, "C")</f>
        <v>B</v>
      </c>
      <c r="J3" s="4" cm="1">
        <f t="array" ref="J3">_xlfn.IFS('Matthew''s Trait dataset'!K3="High", 1, 'Matthew''s Trait dataset'!K3="Low", 0)</f>
        <v>1</v>
      </c>
      <c r="K3" s="4" t="str" cm="1">
        <f t="array" ref="K3">_xlfn.IFS('Matthew''s Trait dataset'!L3="LB", "A", 'Matthew''s Trait dataset'!L3="SB", "B", 'Matthew''s Trait dataset'!L3="FCT", "C", 'Matthew''s Trait dataset'!L3="NFCT", "D")</f>
        <v>B</v>
      </c>
      <c r="L3" s="4" cm="1">
        <f t="array" ref="L3">_xlfn.IFS('Matthew''s Trait dataset'!N3="High", 1, 'Matthew''s Trait dataset'!N3="Low", 0)</f>
        <v>1</v>
      </c>
      <c r="M3" s="4" t="str" cm="1">
        <f t="array" ref="M3">_xlfn.IFS('Matthew''s Trait dataset'!O3="Migratory", "A", 'Matthew''s Trait dataset'!O3="Mixed", "B", 'Matthew''s Trait dataset'!O3="Non-Migratory", "C")</f>
        <v>A</v>
      </c>
      <c r="N3" s="4" cm="1">
        <f t="array" ref="N3">_xlfn.IFS('Matthew''s Trait dataset'!Q3="High", 1, 'Matthew''s Trait dataset'!Q3="Low", 0)</f>
        <v>1</v>
      </c>
      <c r="O3" s="4" t="e" cm="1">
        <f t="array" ref="O3">_xlfn.IFS('Matthew''s Trait dataset'!R3="0-200m", "A", 'Matthew''s Trait dataset'!R3="200-500m", "B",'Matthew''s Trait dataset'!R3="500-1000m", "C", 'Matthew''s Trait dataset'!R3="1000m+", "D")</f>
        <v>#N/A</v>
      </c>
      <c r="P3" s="4" cm="1">
        <f t="array" ref="P3">_xlfn.IFS('Matthew''s Trait dataset'!T3="High", 1, 'Matthew''s Trait dataset'!T3="Low", 0)</f>
        <v>1</v>
      </c>
      <c r="Q3" s="4" t="s">
        <v>87</v>
      </c>
      <c r="R3" s="4" cm="1">
        <f t="array" ref="R3">_xlfn.IFS('Matthew''s Trait dataset'!W3="High", 1, 'Matthew''s Trait dataset'!W3="Low", 0)</f>
        <v>1</v>
      </c>
      <c r="S3" s="4" t="s">
        <v>85</v>
      </c>
      <c r="T3" s="4" cm="1">
        <f t="array" ref="T3">_xlfn.IFS('Matthew''s Trait dataset'!Z3="High", 1, 'Matthew''s Trait dataset'!Z3="Low", 0)</f>
        <v>1</v>
      </c>
    </row>
    <row r="4" spans="1:20" x14ac:dyDescent="0.3">
      <c r="A4" s="4" t="s">
        <v>359</v>
      </c>
      <c r="B4" s="4" t="s">
        <v>6</v>
      </c>
      <c r="C4">
        <v>0</v>
      </c>
      <c r="D4">
        <v>1</v>
      </c>
      <c r="E4" s="4" t="str" cm="1">
        <f t="array" ref="E4">_xlfn.IFS('Matthew''s Trait dataset'!D4&lt;5, "A", AND('Matthew''s Trait dataset'!D4&lt;10, 'Matthew''s Trait dataset'!D4&gt;=5), "B", AND('Matthew''s Trait dataset'!D4&lt;15, 'Matthew''s Trait dataset'!D4&gt;=10), "C", 'Matthew''s Trait dataset'!D4&gt;=15, "D")</f>
        <v>C</v>
      </c>
      <c r="F4" s="4" cm="1">
        <f t="array" ref="F4">_xlfn.IFS('Matthew''s Trait dataset'!F4="High", 1, 'Matthew''s Trait dataset'!F4="Low", 0)</f>
        <v>1</v>
      </c>
      <c r="G4" s="4" t="str" cm="1">
        <f t="array" ref="G4">_xlfn.IFS('Matthew''s Trait dataset'!G4&lt;100,"A",AND('Matthew''s Trait dataset'!G4&gt;=100,'Matthew''s Trait dataset'!G4&lt;1000),"B",AND('Matthew''s Trait dataset'!G4&gt;=1000,'Matthew''s Trait dataset'!G4&lt;10000),"C",'Matthew''s Trait dataset'!G4&gt;=10000,"D")</f>
        <v>C</v>
      </c>
      <c r="H4" s="4" cm="1">
        <f t="array" ref="H4">_xlfn.IFS('Matthew''s Trait dataset'!I4="High", 1, 'Matthew''s Trait dataset'!I4="Low", 0)</f>
        <v>1</v>
      </c>
      <c r="I4" s="4" t="str" cm="1">
        <f t="array" ref="I4">_xlfn.IFS('Matthew''s Trait dataset'!J4&lt;100,"A",AND('Matthew''s Trait dataset'!J4&gt;=100,'Matthew''s Trait dataset'!J4&lt;1000),"B", 'Matthew''s Trait dataset'!J4&gt;=1000, "C")</f>
        <v>B</v>
      </c>
      <c r="J4" s="4" cm="1">
        <f t="array" ref="J4">_xlfn.IFS('Matthew''s Trait dataset'!K4="High", 1, 'Matthew''s Trait dataset'!K4="Low", 0)</f>
        <v>1</v>
      </c>
      <c r="K4" s="4" t="str" cm="1">
        <f t="array" ref="K4">_xlfn.IFS('Matthew''s Trait dataset'!L4="LB", "A", 'Matthew''s Trait dataset'!L4="SB", "B", 'Matthew''s Trait dataset'!L4="FCT", "C", 'Matthew''s Trait dataset'!L4="NFCT", "D")</f>
        <v>B</v>
      </c>
      <c r="L4" s="4" cm="1">
        <f t="array" ref="L4">_xlfn.IFS('Matthew''s Trait dataset'!N4="High", 1, 'Matthew''s Trait dataset'!N4="Low", 0)</f>
        <v>1</v>
      </c>
      <c r="M4" s="4" t="str" cm="1">
        <f t="array" ref="M4">_xlfn.IFS('Matthew''s Trait dataset'!O4="Migratory", "A", 'Matthew''s Trait dataset'!O4="Mixed", "B", 'Matthew''s Trait dataset'!O4="Non-Migratory", "C")</f>
        <v>A</v>
      </c>
      <c r="N4" s="4" cm="1">
        <f t="array" ref="N4">_xlfn.IFS('Matthew''s Trait dataset'!Q4="High", 1, 'Matthew''s Trait dataset'!Q4="Low", 0)</f>
        <v>1</v>
      </c>
      <c r="O4" s="4" t="e" cm="1">
        <f t="array" ref="O4">_xlfn.IFS('Matthew''s Trait dataset'!R4="0-200m", "A", 'Matthew''s Trait dataset'!R4="200-500m", "B",'Matthew''s Trait dataset'!R4="500-1000m", "C", 'Matthew''s Trait dataset'!R4="1000m+", "D")</f>
        <v>#N/A</v>
      </c>
      <c r="P4" s="4" cm="1">
        <f t="array" ref="P4">_xlfn.IFS('Matthew''s Trait dataset'!T4="High", 1, 'Matthew''s Trait dataset'!T4="Low", 0)</f>
        <v>1</v>
      </c>
      <c r="Q4" s="4" t="s">
        <v>87</v>
      </c>
      <c r="R4" s="4" cm="1">
        <f t="array" ref="R4">_xlfn.IFS('Matthew''s Trait dataset'!W4="High", 1, 'Matthew''s Trait dataset'!W4="Low", 0)</f>
        <v>1</v>
      </c>
      <c r="S4" s="4" t="s">
        <v>85</v>
      </c>
      <c r="T4" s="4" cm="1">
        <f t="array" ref="T4">_xlfn.IFS('Matthew''s Trait dataset'!Z4="High", 1, 'Matthew''s Trait dataset'!Z4="Low", 0)</f>
        <v>1</v>
      </c>
    </row>
    <row r="5" spans="1:20" x14ac:dyDescent="0.3">
      <c r="A5" s="4" t="s">
        <v>359</v>
      </c>
      <c r="B5" s="4" t="s">
        <v>7</v>
      </c>
      <c r="C5">
        <v>1</v>
      </c>
      <c r="D5">
        <v>0</v>
      </c>
      <c r="E5" s="4" t="str" cm="1">
        <f t="array" ref="E5">_xlfn.IFS('Matthew''s Trait dataset'!D5&lt;5, "A", AND('Matthew''s Trait dataset'!D5&lt;10, 'Matthew''s Trait dataset'!D5&gt;=5), "B", AND('Matthew''s Trait dataset'!D5&lt;15, 'Matthew''s Trait dataset'!D5&gt;=10), "C", 'Matthew''s Trait dataset'!D5&gt;=15, "D")</f>
        <v>D</v>
      </c>
      <c r="F5" s="4" cm="1">
        <f t="array" ref="F5">_xlfn.IFS('Matthew''s Trait dataset'!F5="High", 1, 'Matthew''s Trait dataset'!F5="Low", 0)</f>
        <v>1</v>
      </c>
      <c r="G5" s="4" t="str" cm="1">
        <f t="array" ref="G5">_xlfn.IFS('Matthew''s Trait dataset'!G5&lt;100,"A",AND('Matthew''s Trait dataset'!G5&gt;=100,'Matthew''s Trait dataset'!G5&lt;1000),"B",AND('Matthew''s Trait dataset'!G5&gt;=1000,'Matthew''s Trait dataset'!G5&lt;10000),"C",'Matthew''s Trait dataset'!G5&gt;=10000,"D")</f>
        <v>D</v>
      </c>
      <c r="H5" s="4" cm="1">
        <f t="array" ref="H5">_xlfn.IFS('Matthew''s Trait dataset'!I5="High", 1, 'Matthew''s Trait dataset'!I5="Low", 0)</f>
        <v>1</v>
      </c>
      <c r="I5" s="4" t="str" cm="1">
        <f t="array" ref="I5">_xlfn.IFS('Matthew''s Trait dataset'!J5&lt;100,"A",AND('Matthew''s Trait dataset'!J5&gt;=100,'Matthew''s Trait dataset'!J5&lt;1000),"B", 'Matthew''s Trait dataset'!J5&gt;=1000, "C")</f>
        <v>C</v>
      </c>
      <c r="J5" s="4" cm="1">
        <f t="array" ref="J5">_xlfn.IFS('Matthew''s Trait dataset'!K5="High", 1, 'Matthew''s Trait dataset'!K5="Low", 0)</f>
        <v>1</v>
      </c>
      <c r="K5" s="4" t="str" cm="1">
        <f t="array" ref="K5">_xlfn.IFS('Matthew''s Trait dataset'!L5="LB", "A", 'Matthew''s Trait dataset'!L5="SB", "B", 'Matthew''s Trait dataset'!L5="FCT", "C", 'Matthew''s Trait dataset'!L5="NFCT", "D")</f>
        <v>B</v>
      </c>
      <c r="L5" s="4" cm="1">
        <f t="array" ref="L5">_xlfn.IFS('Matthew''s Trait dataset'!N5="High", 1, 'Matthew''s Trait dataset'!N5="Low", 0)</f>
        <v>1</v>
      </c>
      <c r="M5" s="4" t="str" cm="1">
        <f t="array" ref="M5">_xlfn.IFS('Matthew''s Trait dataset'!O5="Migratory", "A", 'Matthew''s Trait dataset'!O5="Mixed", "B", 'Matthew''s Trait dataset'!O5="Non-Migratory", "C")</f>
        <v>A</v>
      </c>
      <c r="N5" s="4" cm="1">
        <f t="array" ref="N5">_xlfn.IFS('Matthew''s Trait dataset'!Q5="High", 1, 'Matthew''s Trait dataset'!Q5="Low", 0)</f>
        <v>1</v>
      </c>
      <c r="O5" s="4" t="e" cm="1">
        <f t="array" ref="O5">_xlfn.IFS('Matthew''s Trait dataset'!R5="0-200m", "A", 'Matthew''s Trait dataset'!R5="200-500m", "B",'Matthew''s Trait dataset'!R5="500-1000m", "C", 'Matthew''s Trait dataset'!R5="1000m+", "D")</f>
        <v>#N/A</v>
      </c>
      <c r="P5" s="4" cm="1">
        <f t="array" ref="P5">_xlfn.IFS('Matthew''s Trait dataset'!T5="High", 1, 'Matthew''s Trait dataset'!T5="Low", 0)</f>
        <v>1</v>
      </c>
      <c r="Q5" s="4" t="s">
        <v>87</v>
      </c>
      <c r="R5" s="4" cm="1">
        <f t="array" ref="R5">_xlfn.IFS('Matthew''s Trait dataset'!W5="High", 1, 'Matthew''s Trait dataset'!W5="Low", 0)</f>
        <v>1</v>
      </c>
      <c r="S5" s="4" t="s">
        <v>85</v>
      </c>
      <c r="T5" s="4" cm="1">
        <f t="array" ref="T5">_xlfn.IFS('Matthew''s Trait dataset'!Z5="High", 1, 'Matthew''s Trait dataset'!Z5="Low", 0)</f>
        <v>1</v>
      </c>
    </row>
    <row r="6" spans="1:20" x14ac:dyDescent="0.3">
      <c r="A6" s="4" t="s">
        <v>359</v>
      </c>
      <c r="B6" s="4" t="s">
        <v>8</v>
      </c>
      <c r="C6">
        <v>0</v>
      </c>
      <c r="D6">
        <v>1</v>
      </c>
      <c r="E6" s="4" t="str" cm="1">
        <f t="array" ref="E6">_xlfn.IFS('Matthew''s Trait dataset'!D6&lt;5, "A", AND('Matthew''s Trait dataset'!D6&lt;10, 'Matthew''s Trait dataset'!D6&gt;=5), "B", AND('Matthew''s Trait dataset'!D6&lt;15, 'Matthew''s Trait dataset'!D6&gt;=10), "C", 'Matthew''s Trait dataset'!D6&gt;=15, "D")</f>
        <v>D</v>
      </c>
      <c r="F6" s="4" cm="1">
        <f t="array" ref="F6">_xlfn.IFS('Matthew''s Trait dataset'!F6="High", 1, 'Matthew''s Trait dataset'!F6="Low", 0)</f>
        <v>1</v>
      </c>
      <c r="G6" s="4" t="str" cm="1">
        <f t="array" ref="G6">_xlfn.IFS('Matthew''s Trait dataset'!G6&lt;100,"A",AND('Matthew''s Trait dataset'!G6&gt;=100,'Matthew''s Trait dataset'!G6&lt;1000),"B",AND('Matthew''s Trait dataset'!G6&gt;=1000,'Matthew''s Trait dataset'!G6&lt;10000),"C",'Matthew''s Trait dataset'!G6&gt;=10000,"D")</f>
        <v>D</v>
      </c>
      <c r="H6" s="4" cm="1">
        <f t="array" ref="H6">_xlfn.IFS('Matthew''s Trait dataset'!I6="High", 1, 'Matthew''s Trait dataset'!I6="Low", 0)</f>
        <v>1</v>
      </c>
      <c r="I6" s="4" t="str" cm="1">
        <f t="array" ref="I6">_xlfn.IFS('Matthew''s Trait dataset'!J6&lt;100,"A",AND('Matthew''s Trait dataset'!J6&gt;=100,'Matthew''s Trait dataset'!J6&lt;1000),"B", 'Matthew''s Trait dataset'!J6&gt;=1000, "C")</f>
        <v>C</v>
      </c>
      <c r="J6" s="4" cm="1">
        <f t="array" ref="J6">_xlfn.IFS('Matthew''s Trait dataset'!K6="High", 1, 'Matthew''s Trait dataset'!K6="Low", 0)</f>
        <v>1</v>
      </c>
      <c r="K6" s="4" t="str" cm="1">
        <f t="array" ref="K6">_xlfn.IFS('Matthew''s Trait dataset'!L6="LB", "A", 'Matthew''s Trait dataset'!L6="SB", "B", 'Matthew''s Trait dataset'!L6="FCT", "C", 'Matthew''s Trait dataset'!L6="NFCT", "D")</f>
        <v>B</v>
      </c>
      <c r="L6" s="4" cm="1">
        <f t="array" ref="L6">_xlfn.IFS('Matthew''s Trait dataset'!N6="High", 1, 'Matthew''s Trait dataset'!N6="Low", 0)</f>
        <v>1</v>
      </c>
      <c r="M6" s="4" t="str" cm="1">
        <f t="array" ref="M6">_xlfn.IFS('Matthew''s Trait dataset'!O6="Migratory", "A", 'Matthew''s Trait dataset'!O6="Mixed", "B", 'Matthew''s Trait dataset'!O6="Non-Migratory", "C")</f>
        <v>B</v>
      </c>
      <c r="N6" s="4" cm="1">
        <f t="array" ref="N6">_xlfn.IFS('Matthew''s Trait dataset'!Q6="High", 1, 'Matthew''s Trait dataset'!Q6="Low", 0)</f>
        <v>1</v>
      </c>
      <c r="O6" s="4" t="e" cm="1">
        <f t="array" ref="O6">_xlfn.IFS('Matthew''s Trait dataset'!R6="0-200m", "A", 'Matthew''s Trait dataset'!R6="200-500m", "B",'Matthew''s Trait dataset'!R6="500-1000m", "C", 'Matthew''s Trait dataset'!R6="1000m+", "D")</f>
        <v>#N/A</v>
      </c>
      <c r="P6" s="4" cm="1">
        <f t="array" ref="P6">_xlfn.IFS('Matthew''s Trait dataset'!T6="High", 1, 'Matthew''s Trait dataset'!T6="Low", 0)</f>
        <v>1</v>
      </c>
      <c r="Q6" s="4" t="s">
        <v>87</v>
      </c>
      <c r="R6" s="4" cm="1">
        <f t="array" ref="R6">_xlfn.IFS('Matthew''s Trait dataset'!W6="High", 1, 'Matthew''s Trait dataset'!W6="Low", 0)</f>
        <v>1</v>
      </c>
      <c r="S6" s="4" t="s">
        <v>85</v>
      </c>
      <c r="T6" s="4" cm="1">
        <f t="array" ref="T6">_xlfn.IFS('Matthew''s Trait dataset'!Z6="High", 1, 'Matthew''s Trait dataset'!Z6="Low", 0)</f>
        <v>1</v>
      </c>
    </row>
    <row r="7" spans="1:20" x14ac:dyDescent="0.3">
      <c r="A7" s="4" t="s">
        <v>359</v>
      </c>
      <c r="B7" s="4" t="s">
        <v>9</v>
      </c>
      <c r="C7">
        <v>1</v>
      </c>
      <c r="D7">
        <v>0</v>
      </c>
      <c r="E7" s="4" t="str" cm="1">
        <f t="array" ref="E7">_xlfn.IFS('Matthew''s Trait dataset'!D7&lt;5, "A", AND('Matthew''s Trait dataset'!D7&lt;10, 'Matthew''s Trait dataset'!D7&gt;=5), "B", AND('Matthew''s Trait dataset'!D7&lt;15, 'Matthew''s Trait dataset'!D7&gt;=10), "C", 'Matthew''s Trait dataset'!D7&gt;=15, "D")</f>
        <v>D</v>
      </c>
      <c r="F7" s="4" cm="1">
        <f t="array" ref="F7">_xlfn.IFS('Matthew''s Trait dataset'!F7="High", 1, 'Matthew''s Trait dataset'!F7="Low", 0)</f>
        <v>1</v>
      </c>
      <c r="G7" s="4" t="str" cm="1">
        <f t="array" ref="G7">_xlfn.IFS('Matthew''s Trait dataset'!G7&lt;100,"A",AND('Matthew''s Trait dataset'!G7&gt;=100,'Matthew''s Trait dataset'!G7&lt;1000),"B",AND('Matthew''s Trait dataset'!G7&gt;=1000,'Matthew''s Trait dataset'!G7&lt;10000),"C",'Matthew''s Trait dataset'!G7&gt;=10000,"D")</f>
        <v>D</v>
      </c>
      <c r="H7" s="4" cm="1">
        <f t="array" ref="H7">_xlfn.IFS('Matthew''s Trait dataset'!I7="High", 1, 'Matthew''s Trait dataset'!I7="Low", 0)</f>
        <v>1</v>
      </c>
      <c r="I7" s="4" t="str" cm="1">
        <f t="array" ref="I7">_xlfn.IFS('Matthew''s Trait dataset'!J7&lt;100,"A",AND('Matthew''s Trait dataset'!J7&gt;=100,'Matthew''s Trait dataset'!J7&lt;1000),"B", 'Matthew''s Trait dataset'!J7&gt;=1000, "C")</f>
        <v>C</v>
      </c>
      <c r="J7" s="4" cm="1">
        <f t="array" ref="J7">_xlfn.IFS('Matthew''s Trait dataset'!K7="High", 1, 'Matthew''s Trait dataset'!K7="Low", 0)</f>
        <v>1</v>
      </c>
      <c r="K7" s="4" t="str" cm="1">
        <f t="array" ref="K7">_xlfn.IFS('Matthew''s Trait dataset'!L7="LB", "A", 'Matthew''s Trait dataset'!L7="SB", "B", 'Matthew''s Trait dataset'!L7="FCT", "C", 'Matthew''s Trait dataset'!L7="NFCT", "D")</f>
        <v>B</v>
      </c>
      <c r="L7" s="4" cm="1">
        <f t="array" ref="L7">_xlfn.IFS('Matthew''s Trait dataset'!N7="High", 1, 'Matthew''s Trait dataset'!N7="Low", 0)</f>
        <v>1</v>
      </c>
      <c r="M7" s="4" t="str" cm="1">
        <f t="array" ref="M7">_xlfn.IFS('Matthew''s Trait dataset'!O7="Migratory", "A", 'Matthew''s Trait dataset'!O7="Mixed", "B", 'Matthew''s Trait dataset'!O7="Non-Migratory", "C")</f>
        <v>A</v>
      </c>
      <c r="N7" s="4" cm="1">
        <f t="array" ref="N7">_xlfn.IFS('Matthew''s Trait dataset'!Q7="High", 1, 'Matthew''s Trait dataset'!Q7="Low", 0)</f>
        <v>1</v>
      </c>
      <c r="O7" s="4" t="e" cm="1">
        <f t="array" ref="O7">_xlfn.IFS('Matthew''s Trait dataset'!R7="0-200m", "A", 'Matthew''s Trait dataset'!R7="200-500m", "B",'Matthew''s Trait dataset'!R7="500-1000m", "C", 'Matthew''s Trait dataset'!R7="1000m+", "D")</f>
        <v>#N/A</v>
      </c>
      <c r="P7" s="4" cm="1">
        <f t="array" ref="P7">_xlfn.IFS('Matthew''s Trait dataset'!T7="High", 1, 'Matthew''s Trait dataset'!T7="Low", 0)</f>
        <v>1</v>
      </c>
      <c r="Q7" s="4" t="s">
        <v>85</v>
      </c>
      <c r="R7" s="4" cm="1">
        <f t="array" ref="R7">_xlfn.IFS('Matthew''s Trait dataset'!W7="High", 1, 'Matthew''s Trait dataset'!W7="Low", 0)</f>
        <v>1</v>
      </c>
      <c r="S7" s="4" t="s">
        <v>85</v>
      </c>
      <c r="T7" s="4" cm="1">
        <f t="array" ref="T7">_xlfn.IFS('Matthew''s Trait dataset'!Z7="High", 1, 'Matthew''s Trait dataset'!Z7="Low", 0)</f>
        <v>1</v>
      </c>
    </row>
    <row r="8" spans="1:20" x14ac:dyDescent="0.3">
      <c r="A8" s="4" t="s">
        <v>359</v>
      </c>
      <c r="B8" s="4" t="s">
        <v>10</v>
      </c>
      <c r="C8">
        <v>0</v>
      </c>
      <c r="D8">
        <v>1</v>
      </c>
      <c r="E8" s="4" t="str" cm="1">
        <f t="array" ref="E8">_xlfn.IFS('Matthew''s Trait dataset'!D8&lt;5, "A", AND('Matthew''s Trait dataset'!D8&lt;10, 'Matthew''s Trait dataset'!D8&gt;=5), "B", AND('Matthew''s Trait dataset'!D8&lt;15, 'Matthew''s Trait dataset'!D8&gt;=10), "C", 'Matthew''s Trait dataset'!D8&gt;=15, "D")</f>
        <v>C</v>
      </c>
      <c r="F8" s="4" cm="1">
        <f t="array" ref="F8">_xlfn.IFS('Matthew''s Trait dataset'!F8="High", 1, 'Matthew''s Trait dataset'!F8="Low", 0)</f>
        <v>1</v>
      </c>
      <c r="G8" s="4" t="str" cm="1">
        <f t="array" ref="G8">_xlfn.IFS('Matthew''s Trait dataset'!G8&lt;100,"A",AND('Matthew''s Trait dataset'!G8&gt;=100,'Matthew''s Trait dataset'!G8&lt;1000),"B",AND('Matthew''s Trait dataset'!G8&gt;=1000,'Matthew''s Trait dataset'!G8&lt;10000),"C",'Matthew''s Trait dataset'!G8&gt;=10000,"D")</f>
        <v>D</v>
      </c>
      <c r="H8" s="4" cm="1">
        <f t="array" ref="H8">_xlfn.IFS('Matthew''s Trait dataset'!I8="High", 1, 'Matthew''s Trait dataset'!I8="Low", 0)</f>
        <v>1</v>
      </c>
      <c r="I8" s="4" t="str" cm="1">
        <f t="array" ref="I8">_xlfn.IFS('Matthew''s Trait dataset'!J8&lt;100,"A",AND('Matthew''s Trait dataset'!J8&gt;=100,'Matthew''s Trait dataset'!J8&lt;1000),"B", 'Matthew''s Trait dataset'!J8&gt;=1000, "C")</f>
        <v>C</v>
      </c>
      <c r="J8" s="4" cm="1">
        <f t="array" ref="J8">_xlfn.IFS('Matthew''s Trait dataset'!K8="High", 1, 'Matthew''s Trait dataset'!K8="Low", 0)</f>
        <v>1</v>
      </c>
      <c r="K8" s="4" t="str" cm="1">
        <f t="array" ref="K8">_xlfn.IFS('Matthew''s Trait dataset'!L8="LB", "A", 'Matthew''s Trait dataset'!L8="SB", "B", 'Matthew''s Trait dataset'!L8="FCT", "C", 'Matthew''s Trait dataset'!L8="NFCT", "D")</f>
        <v>B</v>
      </c>
      <c r="L8" s="4" cm="1">
        <f t="array" ref="L8">_xlfn.IFS('Matthew''s Trait dataset'!N8="High", 1, 'Matthew''s Trait dataset'!N8="Low", 0)</f>
        <v>1</v>
      </c>
      <c r="M8" s="4" t="str" cm="1">
        <f t="array" ref="M8">_xlfn.IFS('Matthew''s Trait dataset'!O8="Migratory", "A", 'Matthew''s Trait dataset'!O8="Mixed", "B", 'Matthew''s Trait dataset'!O8="Non-Migratory", "C")</f>
        <v>C</v>
      </c>
      <c r="N8" s="4" cm="1">
        <f t="array" ref="N8">_xlfn.IFS('Matthew''s Trait dataset'!Q8="High", 1, 'Matthew''s Trait dataset'!Q8="Low", 0)</f>
        <v>1</v>
      </c>
      <c r="O8" s="4" t="e" cm="1">
        <f t="array" ref="O8">_xlfn.IFS('Matthew''s Trait dataset'!R8="0-200m", "A", 'Matthew''s Trait dataset'!R8="200-500m", "B",'Matthew''s Trait dataset'!R8="500-1000m", "C", 'Matthew''s Trait dataset'!R8="1000m+", "D")</f>
        <v>#N/A</v>
      </c>
      <c r="P8" s="4" cm="1">
        <f t="array" ref="P8">_xlfn.IFS('Matthew''s Trait dataset'!T8="High", 1, 'Matthew''s Trait dataset'!T8="Low", 0)</f>
        <v>1</v>
      </c>
      <c r="Q8" s="4" t="s">
        <v>85</v>
      </c>
      <c r="R8" s="4" cm="1">
        <f t="array" ref="R8">_xlfn.IFS('Matthew''s Trait dataset'!W8="High", 1, 'Matthew''s Trait dataset'!W8="Low", 0)</f>
        <v>1</v>
      </c>
      <c r="S8" s="4" t="s">
        <v>85</v>
      </c>
      <c r="T8" s="4" cm="1">
        <f t="array" ref="T8">_xlfn.IFS('Matthew''s Trait dataset'!Z8="High", 1, 'Matthew''s Trait dataset'!Z8="Low", 0)</f>
        <v>1</v>
      </c>
    </row>
    <row r="9" spans="1:20" x14ac:dyDescent="0.3">
      <c r="A9" s="4" t="s">
        <v>359</v>
      </c>
      <c r="B9" s="4" t="s">
        <v>11</v>
      </c>
      <c r="C9">
        <v>1</v>
      </c>
      <c r="D9">
        <v>0</v>
      </c>
      <c r="E9" s="4" t="str" cm="1">
        <f t="array" ref="E9">_xlfn.IFS('Matthew''s Trait dataset'!D9&lt;5, "A", AND('Matthew''s Trait dataset'!D9&lt;10, 'Matthew''s Trait dataset'!D9&gt;=5), "B", AND('Matthew''s Trait dataset'!D9&lt;15, 'Matthew''s Trait dataset'!D9&gt;=10), "C", 'Matthew''s Trait dataset'!D9&gt;=15, "D")</f>
        <v>D</v>
      </c>
      <c r="F9" s="4" cm="1">
        <f t="array" ref="F9">_xlfn.IFS('Matthew''s Trait dataset'!F9="High", 1, 'Matthew''s Trait dataset'!F9="Low", 0)</f>
        <v>1</v>
      </c>
      <c r="G9" s="4" t="str" cm="1">
        <f t="array" ref="G9">_xlfn.IFS('Matthew''s Trait dataset'!G9&lt;100,"A",AND('Matthew''s Trait dataset'!G9&gt;=100,'Matthew''s Trait dataset'!G9&lt;1000),"B",AND('Matthew''s Trait dataset'!G9&gt;=1000,'Matthew''s Trait dataset'!G9&lt;10000),"C",'Matthew''s Trait dataset'!G9&gt;=10000,"D")</f>
        <v>D</v>
      </c>
      <c r="H9" s="4" cm="1">
        <f t="array" ref="H9">_xlfn.IFS('Matthew''s Trait dataset'!I9="High", 1, 'Matthew''s Trait dataset'!I9="Low", 0)</f>
        <v>1</v>
      </c>
      <c r="I9" s="4" t="str" cm="1">
        <f t="array" ref="I9">_xlfn.IFS('Matthew''s Trait dataset'!J9&lt;100,"A",AND('Matthew''s Trait dataset'!J9&gt;=100,'Matthew''s Trait dataset'!J9&lt;1000),"B", 'Matthew''s Trait dataset'!J9&gt;=1000, "C")</f>
        <v>C</v>
      </c>
      <c r="J9" s="4" cm="1">
        <f t="array" ref="J9">_xlfn.IFS('Matthew''s Trait dataset'!K9="High", 1, 'Matthew''s Trait dataset'!K9="Low", 0)</f>
        <v>1</v>
      </c>
      <c r="K9" s="4" t="str" cm="1">
        <f t="array" ref="K9">_xlfn.IFS('Matthew''s Trait dataset'!L9="LB", "A", 'Matthew''s Trait dataset'!L9="SB", "B", 'Matthew''s Trait dataset'!L9="FCT", "C", 'Matthew''s Trait dataset'!L9="NFCT", "D")</f>
        <v>B</v>
      </c>
      <c r="L9" s="4" cm="1">
        <f t="array" ref="L9">_xlfn.IFS('Matthew''s Trait dataset'!N9="High", 1, 'Matthew''s Trait dataset'!N9="Low", 0)</f>
        <v>1</v>
      </c>
      <c r="M9" s="4" t="str" cm="1">
        <f t="array" ref="M9">_xlfn.IFS('Matthew''s Trait dataset'!O9="Migratory", "A", 'Matthew''s Trait dataset'!O9="Mixed", "B", 'Matthew''s Trait dataset'!O9="Non-Migratory", "C")</f>
        <v>A</v>
      </c>
      <c r="N9" s="4" cm="1">
        <f t="array" ref="N9">_xlfn.IFS('Matthew''s Trait dataset'!Q9="High", 1, 'Matthew''s Trait dataset'!Q9="Low", 0)</f>
        <v>1</v>
      </c>
      <c r="O9" s="4" t="e" cm="1">
        <f t="array" ref="O9">_xlfn.IFS('Matthew''s Trait dataset'!R9="0-200m", "A", 'Matthew''s Trait dataset'!R9="200-500m", "B",'Matthew''s Trait dataset'!R9="500-1000m", "C", 'Matthew''s Trait dataset'!R9="1000m+", "D")</f>
        <v>#N/A</v>
      </c>
      <c r="P9" s="4" cm="1">
        <f t="array" ref="P9">_xlfn.IFS('Matthew''s Trait dataset'!T9="High", 1, 'Matthew''s Trait dataset'!T9="Low", 0)</f>
        <v>1</v>
      </c>
      <c r="Q9" s="4" t="s">
        <v>85</v>
      </c>
      <c r="R9" s="4" cm="1">
        <f t="array" ref="R9">_xlfn.IFS('Matthew''s Trait dataset'!W9="High", 1, 'Matthew''s Trait dataset'!W9="Low", 0)</f>
        <v>1</v>
      </c>
      <c r="S9" s="4" t="s">
        <v>85</v>
      </c>
      <c r="T9" s="4" cm="1">
        <f t="array" ref="T9">_xlfn.IFS('Matthew''s Trait dataset'!Z9="High", 1, 'Matthew''s Trait dataset'!Z9="Low", 0)</f>
        <v>1</v>
      </c>
    </row>
    <row r="10" spans="1:20" x14ac:dyDescent="0.3">
      <c r="A10" s="4" t="s">
        <v>359</v>
      </c>
      <c r="B10" s="4" t="s">
        <v>191</v>
      </c>
      <c r="C10">
        <v>0</v>
      </c>
      <c r="D10">
        <v>1</v>
      </c>
      <c r="E10" s="4" t="str" cm="1">
        <f t="array" ref="E10">_xlfn.IFS('Matthew''s Trait dataset'!D10&lt;5, "A", AND('Matthew''s Trait dataset'!D10&lt;10, 'Matthew''s Trait dataset'!D10&gt;=5), "B", AND('Matthew''s Trait dataset'!D10&lt;15, 'Matthew''s Trait dataset'!D10&gt;=10), "C", 'Matthew''s Trait dataset'!D10&gt;=15, "D")</f>
        <v>C</v>
      </c>
      <c r="F10" s="4" cm="1">
        <f t="array" ref="F10">_xlfn.IFS('Matthew''s Trait dataset'!F10="High", 1, 'Matthew''s Trait dataset'!F10="Low", 0)</f>
        <v>1</v>
      </c>
      <c r="G10" s="4" t="str" cm="1">
        <f t="array" ref="G10">_xlfn.IFS('Matthew''s Trait dataset'!G10&lt;100,"A",AND('Matthew''s Trait dataset'!G10&gt;=100,'Matthew''s Trait dataset'!G10&lt;1000),"B",AND('Matthew''s Trait dataset'!G10&gt;=1000,'Matthew''s Trait dataset'!G10&lt;10000),"C",'Matthew''s Trait dataset'!G10&gt;=10000,"D")</f>
        <v>D</v>
      </c>
      <c r="H10" s="4" cm="1">
        <f t="array" ref="H10">_xlfn.IFS('Matthew''s Trait dataset'!I10="High", 1, 'Matthew''s Trait dataset'!I10="Low", 0)</f>
        <v>0</v>
      </c>
      <c r="I10" s="4" t="str" cm="1">
        <f t="array" ref="I10">_xlfn.IFS('Matthew''s Trait dataset'!J10&lt;100,"A",AND('Matthew''s Trait dataset'!J10&gt;=100,'Matthew''s Trait dataset'!J10&lt;1000),"B", 'Matthew''s Trait dataset'!J10&gt;=1000, "C")</f>
        <v>C</v>
      </c>
      <c r="J10" s="4" cm="1">
        <f t="array" ref="J10">_xlfn.IFS('Matthew''s Trait dataset'!K10="High", 1, 'Matthew''s Trait dataset'!K10="Low", 0)</f>
        <v>0</v>
      </c>
      <c r="K10" s="4" t="str" cm="1">
        <f t="array" ref="K10">_xlfn.IFS('Matthew''s Trait dataset'!L10="LB", "A", 'Matthew''s Trait dataset'!L10="SB", "B", 'Matthew''s Trait dataset'!L10="FCT", "C", 'Matthew''s Trait dataset'!L10="NFCT", "D")</f>
        <v>B</v>
      </c>
      <c r="L10" s="4" cm="1">
        <f t="array" ref="L10">_xlfn.IFS('Matthew''s Trait dataset'!N10="High", 1, 'Matthew''s Trait dataset'!N10="Low", 0)</f>
        <v>1</v>
      </c>
      <c r="M10" s="4" t="str" cm="1">
        <f t="array" ref="M10">_xlfn.IFS('Matthew''s Trait dataset'!O10="Migratory", "A", 'Matthew''s Trait dataset'!O10="Mixed", "B", 'Matthew''s Trait dataset'!O10="Non-Migratory", "C")</f>
        <v>C</v>
      </c>
      <c r="N10" s="4" cm="1">
        <f t="array" ref="N10">_xlfn.IFS('Matthew''s Trait dataset'!Q10="High", 1, 'Matthew''s Trait dataset'!Q10="Low", 0)</f>
        <v>1</v>
      </c>
      <c r="O10" s="4" t="e" cm="1">
        <f t="array" ref="O10">_xlfn.IFS('Matthew''s Trait dataset'!R10="0-200m", "A", 'Matthew''s Trait dataset'!R10="200-500m", "B",'Matthew''s Trait dataset'!R10="500-1000m", "C", 'Matthew''s Trait dataset'!R10="1000m+", "D")</f>
        <v>#N/A</v>
      </c>
      <c r="P10" s="4" cm="1">
        <f t="array" ref="P10">_xlfn.IFS('Matthew''s Trait dataset'!T10="High", 1, 'Matthew''s Trait dataset'!T10="Low", 0)</f>
        <v>1</v>
      </c>
      <c r="Q10" s="4" t="s">
        <v>87</v>
      </c>
      <c r="R10" s="4" cm="1">
        <f t="array" ref="R10">_xlfn.IFS('Matthew''s Trait dataset'!W10="High", 1, 'Matthew''s Trait dataset'!W10="Low", 0)</f>
        <v>1</v>
      </c>
      <c r="S10" s="4" t="s">
        <v>86</v>
      </c>
      <c r="T10" s="4" cm="1">
        <f t="array" ref="T10">_xlfn.IFS('Matthew''s Trait dataset'!Z10="High", 1, 'Matthew''s Trait dataset'!Z10="Low", 0)</f>
        <v>1</v>
      </c>
    </row>
    <row r="11" spans="1:20" x14ac:dyDescent="0.3">
      <c r="A11" s="4" t="s">
        <v>360</v>
      </c>
      <c r="B11" s="4" t="s">
        <v>12</v>
      </c>
      <c r="C11">
        <v>0</v>
      </c>
      <c r="D11">
        <v>1</v>
      </c>
      <c r="E11" s="4" t="str" cm="1">
        <f t="array" ref="E11">_xlfn.IFS('Matthew''s Trait dataset'!D11&lt;5, "A", AND('Matthew''s Trait dataset'!D11&lt;10, 'Matthew''s Trait dataset'!D11&gt;=5), "B", AND('Matthew''s Trait dataset'!D11&lt;15, 'Matthew''s Trait dataset'!D11&gt;=10), "C", 'Matthew''s Trait dataset'!D11&gt;=15, "D")</f>
        <v>B</v>
      </c>
      <c r="F11" s="4" cm="1">
        <f t="array" ref="F11">_xlfn.IFS('Matthew''s Trait dataset'!F11="High", 1, 'Matthew''s Trait dataset'!F11="Low", 0)</f>
        <v>1</v>
      </c>
      <c r="G11" s="4" t="str" cm="1">
        <f t="array" ref="G11">_xlfn.IFS('Matthew''s Trait dataset'!G11&lt;100,"A",AND('Matthew''s Trait dataset'!G11&gt;=100,'Matthew''s Trait dataset'!G11&lt;1000),"B",AND('Matthew''s Trait dataset'!G11&gt;=1000,'Matthew''s Trait dataset'!G11&lt;10000),"C",'Matthew''s Trait dataset'!G11&gt;=10000,"D")</f>
        <v>C</v>
      </c>
      <c r="H11" s="4" cm="1">
        <f t="array" ref="H11">_xlfn.IFS('Matthew''s Trait dataset'!I11="High", 1, 'Matthew''s Trait dataset'!I11="Low", 0)</f>
        <v>1</v>
      </c>
      <c r="I11" s="4" t="str" cm="1">
        <f t="array" ref="I11">_xlfn.IFS('Matthew''s Trait dataset'!J11&lt;100,"A",AND('Matthew''s Trait dataset'!J11&gt;=100,'Matthew''s Trait dataset'!J11&lt;1000),"B", 'Matthew''s Trait dataset'!J11&gt;=1000, "C")</f>
        <v>B</v>
      </c>
      <c r="J11" s="4" cm="1">
        <f t="array" ref="J11">_xlfn.IFS('Matthew''s Trait dataset'!K11="High", 1, 'Matthew''s Trait dataset'!K11="Low", 0)</f>
        <v>1</v>
      </c>
      <c r="K11" s="4" t="str" cm="1">
        <f t="array" ref="K11">_xlfn.IFS('Matthew''s Trait dataset'!L11="LB", "A", 'Matthew''s Trait dataset'!L11="SB", "B", 'Matthew''s Trait dataset'!L11="FCT", "C", 'Matthew''s Trait dataset'!L11="NFCT", "D")</f>
        <v>D</v>
      </c>
      <c r="L11" s="4" cm="1">
        <f t="array" ref="L11">_xlfn.IFS('Matthew''s Trait dataset'!N11="High", 1, 'Matthew''s Trait dataset'!N11="Low", 0)</f>
        <v>1</v>
      </c>
      <c r="M11" s="4" t="str" cm="1">
        <f t="array" ref="M11">_xlfn.IFS('Matthew''s Trait dataset'!O11="Migratory", "A", 'Matthew''s Trait dataset'!O11="Mixed", "B", 'Matthew''s Trait dataset'!O11="Non-Migratory", "C")</f>
        <v>C</v>
      </c>
      <c r="N11" s="4" cm="1">
        <f t="array" ref="N11">_xlfn.IFS('Matthew''s Trait dataset'!Q11="High", 1, 'Matthew''s Trait dataset'!Q11="Low", 0)</f>
        <v>1</v>
      </c>
      <c r="O11" s="4" t="e" cm="1">
        <f t="array" ref="O11">_xlfn.IFS('Matthew''s Trait dataset'!R11="0-200m", "A", 'Matthew''s Trait dataset'!R11="200-500m", "B",'Matthew''s Trait dataset'!R11="500-1000m", "C", 'Matthew''s Trait dataset'!R11="1000m+", "D")</f>
        <v>#N/A</v>
      </c>
      <c r="P11" s="4" cm="1">
        <f t="array" ref="P11">_xlfn.IFS('Matthew''s Trait dataset'!T11="High", 1, 'Matthew''s Trait dataset'!T11="Low", 0)</f>
        <v>1</v>
      </c>
      <c r="Q11" s="4" t="s">
        <v>88</v>
      </c>
      <c r="R11" s="4" cm="1">
        <f t="array" ref="R11">_xlfn.IFS('Matthew''s Trait dataset'!W11="High", 1, 'Matthew''s Trait dataset'!W11="Low", 0)</f>
        <v>1</v>
      </c>
      <c r="S11" s="4" t="s">
        <v>88</v>
      </c>
      <c r="T11" s="4" cm="1">
        <f t="array" ref="T11">_xlfn.IFS('Matthew''s Trait dataset'!Z11="High", 1, 'Matthew''s Trait dataset'!Z11="Low", 0)</f>
        <v>1</v>
      </c>
    </row>
    <row r="12" spans="1:20" x14ac:dyDescent="0.3">
      <c r="A12" s="4" t="s">
        <v>360</v>
      </c>
      <c r="B12" s="4" t="s">
        <v>13</v>
      </c>
      <c r="C12">
        <v>1</v>
      </c>
      <c r="D12">
        <v>0</v>
      </c>
      <c r="E12" s="4" t="str" cm="1">
        <f t="array" ref="E12">_xlfn.IFS('Matthew''s Trait dataset'!D12&lt;5, "A", AND('Matthew''s Trait dataset'!D12&lt;10, 'Matthew''s Trait dataset'!D12&gt;=5), "B", AND('Matthew''s Trait dataset'!D12&lt;15, 'Matthew''s Trait dataset'!D12&gt;=10), "C", 'Matthew''s Trait dataset'!D12&gt;=15, "D")</f>
        <v>C</v>
      </c>
      <c r="F12" s="4" cm="1">
        <f t="array" ref="F12">_xlfn.IFS('Matthew''s Trait dataset'!F12="High", 1, 'Matthew''s Trait dataset'!F12="Low", 0)</f>
        <v>1</v>
      </c>
      <c r="G12" s="4" t="str" cm="1">
        <f t="array" ref="G12">_xlfn.IFS('Matthew''s Trait dataset'!G12&lt;100,"A",AND('Matthew''s Trait dataset'!G12&gt;=100,'Matthew''s Trait dataset'!G12&lt;1000),"B",AND('Matthew''s Trait dataset'!G12&gt;=1000,'Matthew''s Trait dataset'!G12&lt;10000),"C",'Matthew''s Trait dataset'!G12&gt;=10000,"D")</f>
        <v>D</v>
      </c>
      <c r="H12" s="4" cm="1">
        <f t="array" ref="H12">_xlfn.IFS('Matthew''s Trait dataset'!I12="High", 1, 'Matthew''s Trait dataset'!I12="Low", 0)</f>
        <v>1</v>
      </c>
      <c r="I12" s="4" t="str" cm="1">
        <f t="array" ref="I12">_xlfn.IFS('Matthew''s Trait dataset'!J12&lt;100,"A",AND('Matthew''s Trait dataset'!J12&gt;=100,'Matthew''s Trait dataset'!J12&lt;1000),"B", 'Matthew''s Trait dataset'!J12&gt;=1000, "C")</f>
        <v>C</v>
      </c>
      <c r="J12" s="4" cm="1">
        <f t="array" ref="J12">_xlfn.IFS('Matthew''s Trait dataset'!K12="High", 1, 'Matthew''s Trait dataset'!K12="Low", 0)</f>
        <v>1</v>
      </c>
      <c r="K12" s="4" t="str" cm="1">
        <f t="array" ref="K12">_xlfn.IFS('Matthew''s Trait dataset'!L12="LB", "A", 'Matthew''s Trait dataset'!L12="SB", "B", 'Matthew''s Trait dataset'!L12="FCT", "C", 'Matthew''s Trait dataset'!L12="NFCT", "D")</f>
        <v>D</v>
      </c>
      <c r="L12" s="4" cm="1">
        <f t="array" ref="L12">_xlfn.IFS('Matthew''s Trait dataset'!N12="High", 1, 'Matthew''s Trait dataset'!N12="Low", 0)</f>
        <v>1</v>
      </c>
      <c r="M12" s="4" t="str" cm="1">
        <f t="array" ref="M12">_xlfn.IFS('Matthew''s Trait dataset'!O12="Migratory", "A", 'Matthew''s Trait dataset'!O12="Mixed", "B", 'Matthew''s Trait dataset'!O12="Non-Migratory", "C")</f>
        <v>C</v>
      </c>
      <c r="N12" s="4" cm="1">
        <f t="array" ref="N12">_xlfn.IFS('Matthew''s Trait dataset'!Q12="High", 1, 'Matthew''s Trait dataset'!Q12="Low", 0)</f>
        <v>1</v>
      </c>
      <c r="O12" s="4" t="e" cm="1">
        <f t="array" ref="O12">_xlfn.IFS('Matthew''s Trait dataset'!R12="0-200m", "A", 'Matthew''s Trait dataset'!R12="200-500m", "B",'Matthew''s Trait dataset'!R12="500-1000m", "C", 'Matthew''s Trait dataset'!R12="1000m+", "D")</f>
        <v>#N/A</v>
      </c>
      <c r="P12" s="4" cm="1">
        <f t="array" ref="P12">_xlfn.IFS('Matthew''s Trait dataset'!T12="High", 1, 'Matthew''s Trait dataset'!T12="Low", 0)</f>
        <v>1</v>
      </c>
      <c r="Q12" s="4" t="s">
        <v>86</v>
      </c>
      <c r="R12" s="4" cm="1">
        <f t="array" ref="R12">_xlfn.IFS('Matthew''s Trait dataset'!W12="High", 1, 'Matthew''s Trait dataset'!W12="Low", 0)</f>
        <v>1</v>
      </c>
      <c r="S12" s="4" t="s">
        <v>88</v>
      </c>
      <c r="T12" s="4" cm="1">
        <f t="array" ref="T12">_xlfn.IFS('Matthew''s Trait dataset'!Z12="High", 1, 'Matthew''s Trait dataset'!Z12="Low", 0)</f>
        <v>1</v>
      </c>
    </row>
    <row r="13" spans="1:20" x14ac:dyDescent="0.3">
      <c r="A13" s="4" t="s">
        <v>360</v>
      </c>
      <c r="B13" s="4" t="s">
        <v>192</v>
      </c>
      <c r="C13">
        <v>0</v>
      </c>
      <c r="D13">
        <v>1</v>
      </c>
      <c r="E13" s="4" t="str" cm="1">
        <f t="array" ref="E13">_xlfn.IFS('Matthew''s Trait dataset'!D13&lt;5, "A", AND('Matthew''s Trait dataset'!D13&lt;10, 'Matthew''s Trait dataset'!D13&gt;=5), "B", AND('Matthew''s Trait dataset'!D13&lt;15, 'Matthew''s Trait dataset'!D13&gt;=10), "C", 'Matthew''s Trait dataset'!D13&gt;=15, "D")</f>
        <v>B</v>
      </c>
      <c r="F13" s="4" cm="1">
        <f t="array" ref="F13">_xlfn.IFS('Matthew''s Trait dataset'!F13="High", 1, 'Matthew''s Trait dataset'!F13="Low", 0)</f>
        <v>1</v>
      </c>
      <c r="G13" s="4" t="str" cm="1">
        <f t="array" ref="G13">_xlfn.IFS('Matthew''s Trait dataset'!G13&lt;100,"A",AND('Matthew''s Trait dataset'!G13&gt;=100,'Matthew''s Trait dataset'!G13&lt;1000),"B",AND('Matthew''s Trait dataset'!G13&gt;=1000,'Matthew''s Trait dataset'!G13&lt;10000),"C",'Matthew''s Trait dataset'!G13&gt;=10000,"D")</f>
        <v>C</v>
      </c>
      <c r="H13" s="4" cm="1">
        <f t="array" ref="H13">_xlfn.IFS('Matthew''s Trait dataset'!I13="High", 1, 'Matthew''s Trait dataset'!I13="Low", 0)</f>
        <v>0</v>
      </c>
      <c r="I13" s="4" t="str" cm="1">
        <f t="array" ref="I13">_xlfn.IFS('Matthew''s Trait dataset'!J13&lt;100,"A",AND('Matthew''s Trait dataset'!J13&gt;=100,'Matthew''s Trait dataset'!J13&lt;1000),"B", 'Matthew''s Trait dataset'!J13&gt;=1000, "C")</f>
        <v>C</v>
      </c>
      <c r="J13" s="4" cm="1">
        <f t="array" ref="J13">_xlfn.IFS('Matthew''s Trait dataset'!K13="High", 1, 'Matthew''s Trait dataset'!K13="Low", 0)</f>
        <v>0</v>
      </c>
      <c r="K13" s="4" t="str" cm="1">
        <f t="array" ref="K13">_xlfn.IFS('Matthew''s Trait dataset'!L13="LB", "A", 'Matthew''s Trait dataset'!L13="SB", "B", 'Matthew''s Trait dataset'!L13="FCT", "C", 'Matthew''s Trait dataset'!L13="NFCT", "D")</f>
        <v>D</v>
      </c>
      <c r="L13" s="4" cm="1">
        <f t="array" ref="L13">_xlfn.IFS('Matthew''s Trait dataset'!N13="High", 1, 'Matthew''s Trait dataset'!N13="Low", 0)</f>
        <v>1</v>
      </c>
      <c r="M13" s="4" t="str" cm="1">
        <f t="array" ref="M13">_xlfn.IFS('Matthew''s Trait dataset'!O13="Migratory", "A", 'Matthew''s Trait dataset'!O13="Mixed", "B", 'Matthew''s Trait dataset'!O13="Non-Migratory", "C")</f>
        <v>C</v>
      </c>
      <c r="N13" s="4" cm="1">
        <f t="array" ref="N13">_xlfn.IFS('Matthew''s Trait dataset'!Q13="High", 1, 'Matthew''s Trait dataset'!Q13="Low", 0)</f>
        <v>0</v>
      </c>
      <c r="O13" s="4" t="e" cm="1">
        <f t="array" ref="O13">_xlfn.IFS('Matthew''s Trait dataset'!R13="0-200m", "A", 'Matthew''s Trait dataset'!R13="200-500m", "B",'Matthew''s Trait dataset'!R13="500-1000m", "C", 'Matthew''s Trait dataset'!R13="1000m+", "D")</f>
        <v>#N/A</v>
      </c>
      <c r="P13" s="4" cm="1">
        <f t="array" ref="P13">_xlfn.IFS('Matthew''s Trait dataset'!T13="High", 1, 'Matthew''s Trait dataset'!T13="Low", 0)</f>
        <v>0</v>
      </c>
      <c r="Q13" s="4" t="s">
        <v>87</v>
      </c>
      <c r="R13" s="4" cm="1">
        <f t="array" ref="R13">_xlfn.IFS('Matthew''s Trait dataset'!W13="High", 1, 'Matthew''s Trait dataset'!W13="Low", 0)</f>
        <v>1</v>
      </c>
      <c r="S13" s="4" t="s">
        <v>88</v>
      </c>
      <c r="T13" s="4" cm="1">
        <f t="array" ref="T13">_xlfn.IFS('Matthew''s Trait dataset'!Z13="High", 1, 'Matthew''s Trait dataset'!Z13="Low", 0)</f>
        <v>0</v>
      </c>
    </row>
    <row r="14" spans="1:20" x14ac:dyDescent="0.3">
      <c r="A14" s="4" t="s">
        <v>361</v>
      </c>
      <c r="B14" s="4" t="s">
        <v>14</v>
      </c>
      <c r="C14">
        <v>0</v>
      </c>
      <c r="D14">
        <v>1</v>
      </c>
      <c r="E14" s="4" t="str" cm="1">
        <f t="array" ref="E14">_xlfn.IFS('Matthew''s Trait dataset'!D14&lt;5, "A", AND('Matthew''s Trait dataset'!D14&lt;10, 'Matthew''s Trait dataset'!D14&gt;=5), "B", AND('Matthew''s Trait dataset'!D14&lt;15, 'Matthew''s Trait dataset'!D14&gt;=10), "C", 'Matthew''s Trait dataset'!D14&gt;=15, "D")</f>
        <v>B</v>
      </c>
      <c r="F14" s="4" cm="1">
        <f t="array" ref="F14">_xlfn.IFS('Matthew''s Trait dataset'!F14="High", 1, 'Matthew''s Trait dataset'!F14="Low", 0)</f>
        <v>1</v>
      </c>
      <c r="G14" s="4" t="str" cm="1">
        <f t="array" ref="G14">_xlfn.IFS('Matthew''s Trait dataset'!G14&lt;100,"A",AND('Matthew''s Trait dataset'!G14&gt;=100,'Matthew''s Trait dataset'!G14&lt;1000),"B",AND('Matthew''s Trait dataset'!G14&gt;=1000,'Matthew''s Trait dataset'!G14&lt;10000),"C",'Matthew''s Trait dataset'!G14&gt;=10000,"D")</f>
        <v>C</v>
      </c>
      <c r="H14" s="4" cm="1">
        <f t="array" ref="H14">_xlfn.IFS('Matthew''s Trait dataset'!I14="High", 1, 'Matthew''s Trait dataset'!I14="Low", 0)</f>
        <v>1</v>
      </c>
      <c r="I14" s="4" t="str" cm="1">
        <f t="array" ref="I14">_xlfn.IFS('Matthew''s Trait dataset'!J14&lt;100,"A",AND('Matthew''s Trait dataset'!J14&gt;=100,'Matthew''s Trait dataset'!J14&lt;1000),"B", 'Matthew''s Trait dataset'!J14&gt;=1000, "C")</f>
        <v>B</v>
      </c>
      <c r="J14" s="4" cm="1">
        <f t="array" ref="J14">_xlfn.IFS('Matthew''s Trait dataset'!K14="High", 1, 'Matthew''s Trait dataset'!K14="Low", 0)</f>
        <v>1</v>
      </c>
      <c r="K14" s="4" t="str" cm="1">
        <f t="array" ref="K14">_xlfn.IFS('Matthew''s Trait dataset'!L14="LB", "A", 'Matthew''s Trait dataset'!L14="SB", "B", 'Matthew''s Trait dataset'!L14="FCT", "C", 'Matthew''s Trait dataset'!L14="NFCT", "D")</f>
        <v>B</v>
      </c>
      <c r="L14" s="4" cm="1">
        <f t="array" ref="L14">_xlfn.IFS('Matthew''s Trait dataset'!N14="High", 1, 'Matthew''s Trait dataset'!N14="Low", 0)</f>
        <v>1</v>
      </c>
      <c r="M14" s="4" t="str" cm="1">
        <f t="array" ref="M14">_xlfn.IFS('Matthew''s Trait dataset'!O14="Migratory", "A", 'Matthew''s Trait dataset'!O14="Mixed", "B", 'Matthew''s Trait dataset'!O14="Non-Migratory", "C")</f>
        <v>A</v>
      </c>
      <c r="N14" s="4" cm="1">
        <f t="array" ref="N14">_xlfn.IFS('Matthew''s Trait dataset'!Q14="High", 1, 'Matthew''s Trait dataset'!Q14="Low", 0)</f>
        <v>1</v>
      </c>
      <c r="O14" s="4" t="e" cm="1">
        <f t="array" ref="O14">_xlfn.IFS('Matthew''s Trait dataset'!R14="0-200m", "A", 'Matthew''s Trait dataset'!R14="200-500m", "B",'Matthew''s Trait dataset'!R14="500-1000m", "C", 'Matthew''s Trait dataset'!R14="1000m+", "D")</f>
        <v>#N/A</v>
      </c>
      <c r="P14" s="4" cm="1">
        <f t="array" ref="P14">_xlfn.IFS('Matthew''s Trait dataset'!T14="High", 1, 'Matthew''s Trait dataset'!T14="Low", 0)</f>
        <v>1</v>
      </c>
      <c r="Q14" s="4" t="s">
        <v>85</v>
      </c>
      <c r="R14" s="4" cm="1">
        <f t="array" ref="R14">_xlfn.IFS('Matthew''s Trait dataset'!W14="High", 1, 'Matthew''s Trait dataset'!W14="Low", 0)</f>
        <v>1</v>
      </c>
      <c r="S14" s="4" t="s">
        <v>85</v>
      </c>
      <c r="T14" s="4" cm="1">
        <f t="array" ref="T14">_xlfn.IFS('Matthew''s Trait dataset'!Z14="High", 1, 'Matthew''s Trait dataset'!Z14="Low", 0)</f>
        <v>1</v>
      </c>
    </row>
    <row r="15" spans="1:20" x14ac:dyDescent="0.3">
      <c r="A15" s="4" t="s">
        <v>362</v>
      </c>
      <c r="B15" s="4" t="s">
        <v>15</v>
      </c>
      <c r="C15">
        <v>0</v>
      </c>
      <c r="D15">
        <v>1</v>
      </c>
      <c r="E15" s="4" t="str" cm="1">
        <f t="array" ref="E15">_xlfn.IFS('Matthew''s Trait dataset'!D15&lt;5, "A", AND('Matthew''s Trait dataset'!D15&lt;10, 'Matthew''s Trait dataset'!D15&gt;=5), "B", AND('Matthew''s Trait dataset'!D15&lt;15, 'Matthew''s Trait dataset'!D15&gt;=10), "C", 'Matthew''s Trait dataset'!D15&gt;=15, "D")</f>
        <v>A</v>
      </c>
      <c r="F15" s="4" cm="1">
        <f t="array" ref="F15">_xlfn.IFS('Matthew''s Trait dataset'!F15="High", 1, 'Matthew''s Trait dataset'!F15="Low", 0)</f>
        <v>1</v>
      </c>
      <c r="G15" s="4" t="str" cm="1">
        <f t="array" ref="G15">_xlfn.IFS('Matthew''s Trait dataset'!G15&lt;100,"A",AND('Matthew''s Trait dataset'!G15&gt;=100,'Matthew''s Trait dataset'!G15&lt;1000),"B",AND('Matthew''s Trait dataset'!G15&gt;=1000,'Matthew''s Trait dataset'!G15&lt;10000),"C",'Matthew''s Trait dataset'!G15&gt;=10000,"D")</f>
        <v>A</v>
      </c>
      <c r="H15" s="4" cm="1">
        <f t="array" ref="H15">_xlfn.IFS('Matthew''s Trait dataset'!I15="High", 1, 'Matthew''s Trait dataset'!I15="Low", 0)</f>
        <v>1</v>
      </c>
      <c r="I15" s="4" t="str" cm="1">
        <f t="array" ref="I15">_xlfn.IFS('Matthew''s Trait dataset'!J15&lt;100,"A",AND('Matthew''s Trait dataset'!J15&gt;=100,'Matthew''s Trait dataset'!J15&lt;1000),"B", 'Matthew''s Trait dataset'!J15&gt;=1000, "C")</f>
        <v>A</v>
      </c>
      <c r="J15" s="4" cm="1">
        <f t="array" ref="J15">_xlfn.IFS('Matthew''s Trait dataset'!K15="High", 1, 'Matthew''s Trait dataset'!K15="Low", 0)</f>
        <v>1</v>
      </c>
      <c r="K15" s="4" t="str" cm="1">
        <f t="array" ref="K15">_xlfn.IFS('Matthew''s Trait dataset'!L15="LB", "A", 'Matthew''s Trait dataset'!L15="SB", "B", 'Matthew''s Trait dataset'!L15="FCT", "C", 'Matthew''s Trait dataset'!L15="NFCT", "D")</f>
        <v>C</v>
      </c>
      <c r="L15" s="4" cm="1">
        <f t="array" ref="L15">_xlfn.IFS('Matthew''s Trait dataset'!N15="High", 1, 'Matthew''s Trait dataset'!N15="Low", 0)</f>
        <v>1</v>
      </c>
      <c r="M15" s="4" t="str" cm="1">
        <f t="array" ref="M15">_xlfn.IFS('Matthew''s Trait dataset'!O15="Migratory", "A", 'Matthew''s Trait dataset'!O15="Mixed", "B", 'Matthew''s Trait dataset'!O15="Non-Migratory", "C")</f>
        <v>C</v>
      </c>
      <c r="N15" s="4" cm="1">
        <f t="array" ref="N15">_xlfn.IFS('Matthew''s Trait dataset'!Q15="High", 1, 'Matthew''s Trait dataset'!Q15="Low", 0)</f>
        <v>0</v>
      </c>
      <c r="O15" s="4" t="e" cm="1">
        <f t="array" ref="O15">_xlfn.IFS('Matthew''s Trait dataset'!R15="0-200m", "A", 'Matthew''s Trait dataset'!R15="200-500m", "B",'Matthew''s Trait dataset'!R15="500-1000m", "C", 'Matthew''s Trait dataset'!R15="1000m+", "D")</f>
        <v>#N/A</v>
      </c>
      <c r="P15" s="4" cm="1">
        <f t="array" ref="P15">_xlfn.IFS('Matthew''s Trait dataset'!T15="High", 1, 'Matthew''s Trait dataset'!T15="Low", 0)</f>
        <v>1</v>
      </c>
      <c r="Q15" s="4" t="s">
        <v>87</v>
      </c>
      <c r="R15" s="4" cm="1">
        <f t="array" ref="R15">_xlfn.IFS('Matthew''s Trait dataset'!W15="High", 1, 'Matthew''s Trait dataset'!W15="Low", 0)</f>
        <v>1</v>
      </c>
      <c r="S15" s="4" t="s">
        <v>86</v>
      </c>
      <c r="T15" s="4" cm="1">
        <f t="array" ref="T15">_xlfn.IFS('Matthew''s Trait dataset'!Z15="High", 1, 'Matthew''s Trait dataset'!Z15="Low", 0)</f>
        <v>1</v>
      </c>
    </row>
    <row r="16" spans="1:20" x14ac:dyDescent="0.3">
      <c r="A16" s="4" t="s">
        <v>362</v>
      </c>
      <c r="B16" s="4" t="s">
        <v>16</v>
      </c>
      <c r="C16">
        <v>0</v>
      </c>
      <c r="D16">
        <v>1</v>
      </c>
      <c r="E16" s="4" t="str" cm="1">
        <f t="array" ref="E16">_xlfn.IFS('Matthew''s Trait dataset'!D16&lt;5, "A", AND('Matthew''s Trait dataset'!D16&lt;10, 'Matthew''s Trait dataset'!D16&gt;=5), "B", AND('Matthew''s Trait dataset'!D16&lt;15, 'Matthew''s Trait dataset'!D16&gt;=10), "C", 'Matthew''s Trait dataset'!D16&gt;=15, "D")</f>
        <v>A</v>
      </c>
      <c r="F16" s="4" cm="1">
        <f t="array" ref="F16">_xlfn.IFS('Matthew''s Trait dataset'!F16="High", 1, 'Matthew''s Trait dataset'!F16="Low", 0)</f>
        <v>1</v>
      </c>
      <c r="G16" s="4" t="str" cm="1">
        <f t="array" ref="G16">_xlfn.IFS('Matthew''s Trait dataset'!G16&lt;100,"A",AND('Matthew''s Trait dataset'!G16&gt;=100,'Matthew''s Trait dataset'!G16&lt;1000),"B",AND('Matthew''s Trait dataset'!G16&gt;=1000,'Matthew''s Trait dataset'!G16&lt;10000),"C",'Matthew''s Trait dataset'!G16&gt;=10000,"D")</f>
        <v>A</v>
      </c>
      <c r="H16" s="4" cm="1">
        <f t="array" ref="H16">_xlfn.IFS('Matthew''s Trait dataset'!I16="High", 1, 'Matthew''s Trait dataset'!I16="Low", 0)</f>
        <v>1</v>
      </c>
      <c r="I16" s="4" t="str" cm="1">
        <f t="array" ref="I16">_xlfn.IFS('Matthew''s Trait dataset'!J16&lt;100,"A",AND('Matthew''s Trait dataset'!J16&gt;=100,'Matthew''s Trait dataset'!J16&lt;1000),"B", 'Matthew''s Trait dataset'!J16&gt;=1000, "C")</f>
        <v>A</v>
      </c>
      <c r="J16" s="4" cm="1">
        <f t="array" ref="J16">_xlfn.IFS('Matthew''s Trait dataset'!K16="High", 1, 'Matthew''s Trait dataset'!K16="Low", 0)</f>
        <v>1</v>
      </c>
      <c r="K16" s="4" t="str" cm="1">
        <f t="array" ref="K16">_xlfn.IFS('Matthew''s Trait dataset'!L16="LB", "A", 'Matthew''s Trait dataset'!L16="SB", "B", 'Matthew''s Trait dataset'!L16="FCT", "C", 'Matthew''s Trait dataset'!L16="NFCT", "D")</f>
        <v>C</v>
      </c>
      <c r="L16" s="4" cm="1">
        <f t="array" ref="L16">_xlfn.IFS('Matthew''s Trait dataset'!N16="High", 1, 'Matthew''s Trait dataset'!N16="Low", 0)</f>
        <v>1</v>
      </c>
      <c r="M16" s="4" t="str" cm="1">
        <f t="array" ref="M16">_xlfn.IFS('Matthew''s Trait dataset'!O16="Migratory", "A", 'Matthew''s Trait dataset'!O16="Mixed", "B", 'Matthew''s Trait dataset'!O16="Non-Migratory", "C")</f>
        <v>C</v>
      </c>
      <c r="N16" s="4" cm="1">
        <f t="array" ref="N16">_xlfn.IFS('Matthew''s Trait dataset'!Q16="High", 1, 'Matthew''s Trait dataset'!Q16="Low", 0)</f>
        <v>1</v>
      </c>
      <c r="O16" s="4" t="e" cm="1">
        <f t="array" ref="O16">_xlfn.IFS('Matthew''s Trait dataset'!R16="0-200m", "A", 'Matthew''s Trait dataset'!R16="200-500m", "B",'Matthew''s Trait dataset'!R16="500-1000m", "C", 'Matthew''s Trait dataset'!R16="1000m+", "D")</f>
        <v>#N/A</v>
      </c>
      <c r="P16" s="4" cm="1">
        <f t="array" ref="P16">_xlfn.IFS('Matthew''s Trait dataset'!T16="High", 1, 'Matthew''s Trait dataset'!T16="Low", 0)</f>
        <v>1</v>
      </c>
      <c r="Q16" s="4" t="s">
        <v>88</v>
      </c>
      <c r="R16" s="4" cm="1">
        <f t="array" ref="R16">_xlfn.IFS('Matthew''s Trait dataset'!W16="High", 1, 'Matthew''s Trait dataset'!W16="Low", 0)</f>
        <v>1</v>
      </c>
      <c r="S16" s="4" t="s">
        <v>86</v>
      </c>
      <c r="T16" s="4" cm="1">
        <f t="array" ref="T16">_xlfn.IFS('Matthew''s Trait dataset'!Z16="High", 1, 'Matthew''s Trait dataset'!Z16="Low", 0)</f>
        <v>1</v>
      </c>
    </row>
    <row r="17" spans="1:20" x14ac:dyDescent="0.3">
      <c r="A17" s="4" t="s">
        <v>362</v>
      </c>
      <c r="B17" s="4" t="s">
        <v>17</v>
      </c>
      <c r="C17">
        <v>0</v>
      </c>
      <c r="D17">
        <v>1</v>
      </c>
      <c r="E17" s="4" t="str" cm="1">
        <f t="array" ref="E17">_xlfn.IFS('Matthew''s Trait dataset'!D17&lt;5, "A", AND('Matthew''s Trait dataset'!D17&lt;10, 'Matthew''s Trait dataset'!D17&gt;=5), "B", AND('Matthew''s Trait dataset'!D17&lt;15, 'Matthew''s Trait dataset'!D17&gt;=10), "C", 'Matthew''s Trait dataset'!D17&gt;=15, "D")</f>
        <v>A</v>
      </c>
      <c r="F17" s="4" cm="1">
        <f t="array" ref="F17">_xlfn.IFS('Matthew''s Trait dataset'!F17="High", 1, 'Matthew''s Trait dataset'!F17="Low", 0)</f>
        <v>1</v>
      </c>
      <c r="G17" s="4" t="str" cm="1">
        <f t="array" ref="G17">_xlfn.IFS('Matthew''s Trait dataset'!G17&lt;100,"A",AND('Matthew''s Trait dataset'!G17&gt;=100,'Matthew''s Trait dataset'!G17&lt;1000),"B",AND('Matthew''s Trait dataset'!G17&gt;=1000,'Matthew''s Trait dataset'!G17&lt;10000),"C",'Matthew''s Trait dataset'!G17&gt;=10000,"D")</f>
        <v>A</v>
      </c>
      <c r="H17" s="4" cm="1">
        <f t="array" ref="H17">_xlfn.IFS('Matthew''s Trait dataset'!I17="High", 1, 'Matthew''s Trait dataset'!I17="Low", 0)</f>
        <v>1</v>
      </c>
      <c r="I17" s="4" t="str" cm="1">
        <f t="array" ref="I17">_xlfn.IFS('Matthew''s Trait dataset'!J17&lt;100,"A",AND('Matthew''s Trait dataset'!J17&gt;=100,'Matthew''s Trait dataset'!J17&lt;1000),"B", 'Matthew''s Trait dataset'!J17&gt;=1000, "C")</f>
        <v>A</v>
      </c>
      <c r="J17" s="4" cm="1">
        <f t="array" ref="J17">_xlfn.IFS('Matthew''s Trait dataset'!K17="High", 1, 'Matthew''s Trait dataset'!K17="Low", 0)</f>
        <v>1</v>
      </c>
      <c r="K17" s="4" t="str" cm="1">
        <f t="array" ref="K17">_xlfn.IFS('Matthew''s Trait dataset'!L17="LB", "A", 'Matthew''s Trait dataset'!L17="SB", "B", 'Matthew''s Trait dataset'!L17="FCT", "C", 'Matthew''s Trait dataset'!L17="NFCT", "D")</f>
        <v>C</v>
      </c>
      <c r="L17" s="4" cm="1">
        <f t="array" ref="L17">_xlfn.IFS('Matthew''s Trait dataset'!N17="High", 1, 'Matthew''s Trait dataset'!N17="Low", 0)</f>
        <v>1</v>
      </c>
      <c r="M17" s="4" t="str" cm="1">
        <f t="array" ref="M17">_xlfn.IFS('Matthew''s Trait dataset'!O17="Migratory", "A", 'Matthew''s Trait dataset'!O17="Mixed", "B", 'Matthew''s Trait dataset'!O17="Non-Migratory", "C")</f>
        <v>C</v>
      </c>
      <c r="N17" s="4" cm="1">
        <f t="array" ref="N17">_xlfn.IFS('Matthew''s Trait dataset'!Q17="High", 1, 'Matthew''s Trait dataset'!Q17="Low", 0)</f>
        <v>1</v>
      </c>
      <c r="O17" s="4" t="e" cm="1">
        <f t="array" ref="O17">_xlfn.IFS('Matthew''s Trait dataset'!R17="0-200m", "A", 'Matthew''s Trait dataset'!R17="200-500m", "B",'Matthew''s Trait dataset'!R17="500-1000m", "C", 'Matthew''s Trait dataset'!R17="1000m+", "D")</f>
        <v>#N/A</v>
      </c>
      <c r="P17" s="4" cm="1">
        <f t="array" ref="P17">_xlfn.IFS('Matthew''s Trait dataset'!T17="High", 1, 'Matthew''s Trait dataset'!T17="Low", 0)</f>
        <v>1</v>
      </c>
      <c r="Q17" s="4" t="s">
        <v>87</v>
      </c>
      <c r="R17" s="4" cm="1">
        <f t="array" ref="R17">_xlfn.IFS('Matthew''s Trait dataset'!W17="High", 1, 'Matthew''s Trait dataset'!W17="Low", 0)</f>
        <v>1</v>
      </c>
      <c r="S17" s="4" t="s">
        <v>86</v>
      </c>
      <c r="T17" s="4" cm="1">
        <f t="array" ref="T17">_xlfn.IFS('Matthew''s Trait dataset'!Z17="High", 1, 'Matthew''s Trait dataset'!Z17="Low", 0)</f>
        <v>1</v>
      </c>
    </row>
    <row r="18" spans="1:20" x14ac:dyDescent="0.3">
      <c r="A18" s="4" t="s">
        <v>362</v>
      </c>
      <c r="B18" s="4" t="s">
        <v>18</v>
      </c>
      <c r="C18">
        <v>0</v>
      </c>
      <c r="D18">
        <v>1</v>
      </c>
      <c r="E18" s="4" t="str" cm="1">
        <f t="array" ref="E18">_xlfn.IFS('Matthew''s Trait dataset'!D18&lt;5, "A", AND('Matthew''s Trait dataset'!D18&lt;10, 'Matthew''s Trait dataset'!D18&gt;=5), "B", AND('Matthew''s Trait dataset'!D18&lt;15, 'Matthew''s Trait dataset'!D18&gt;=10), "C", 'Matthew''s Trait dataset'!D18&gt;=15, "D")</f>
        <v>A</v>
      </c>
      <c r="F18" s="4" cm="1">
        <f t="array" ref="F18">_xlfn.IFS('Matthew''s Trait dataset'!F18="High", 1, 'Matthew''s Trait dataset'!F18="Low", 0)</f>
        <v>1</v>
      </c>
      <c r="G18" s="4" t="str" cm="1">
        <f t="array" ref="G18">_xlfn.IFS('Matthew''s Trait dataset'!G18&lt;100,"A",AND('Matthew''s Trait dataset'!G18&gt;=100,'Matthew''s Trait dataset'!G18&lt;1000),"B",AND('Matthew''s Trait dataset'!G18&gt;=1000,'Matthew''s Trait dataset'!G18&lt;10000),"C",'Matthew''s Trait dataset'!G18&gt;=10000,"D")</f>
        <v>A</v>
      </c>
      <c r="H18" s="4" cm="1">
        <f t="array" ref="H18">_xlfn.IFS('Matthew''s Trait dataset'!I18="High", 1, 'Matthew''s Trait dataset'!I18="Low", 0)</f>
        <v>1</v>
      </c>
      <c r="I18" s="4" t="str" cm="1">
        <f t="array" ref="I18">_xlfn.IFS('Matthew''s Trait dataset'!J18&lt;100,"A",AND('Matthew''s Trait dataset'!J18&gt;=100,'Matthew''s Trait dataset'!J18&lt;1000),"B", 'Matthew''s Trait dataset'!J18&gt;=1000, "C")</f>
        <v>A</v>
      </c>
      <c r="J18" s="4" cm="1">
        <f t="array" ref="J18">_xlfn.IFS('Matthew''s Trait dataset'!K18="High", 1, 'Matthew''s Trait dataset'!K18="Low", 0)</f>
        <v>1</v>
      </c>
      <c r="K18" s="4" t="str" cm="1">
        <f t="array" ref="K18">_xlfn.IFS('Matthew''s Trait dataset'!L18="LB", "A", 'Matthew''s Trait dataset'!L18="SB", "B", 'Matthew''s Trait dataset'!L18="FCT", "C", 'Matthew''s Trait dataset'!L18="NFCT", "D")</f>
        <v>C</v>
      </c>
      <c r="L18" s="4" cm="1">
        <f t="array" ref="L18">_xlfn.IFS('Matthew''s Trait dataset'!N18="High", 1, 'Matthew''s Trait dataset'!N18="Low", 0)</f>
        <v>1</v>
      </c>
      <c r="M18" s="4" t="str" cm="1">
        <f t="array" ref="M18">_xlfn.IFS('Matthew''s Trait dataset'!O18="Migratory", "A", 'Matthew''s Trait dataset'!O18="Mixed", "B", 'Matthew''s Trait dataset'!O18="Non-Migratory", "C")</f>
        <v>C</v>
      </c>
      <c r="N18" s="4" cm="1">
        <f t="array" ref="N18">_xlfn.IFS('Matthew''s Trait dataset'!Q18="High", 1, 'Matthew''s Trait dataset'!Q18="Low", 0)</f>
        <v>1</v>
      </c>
      <c r="O18" s="4" t="e" cm="1">
        <f t="array" ref="O18">_xlfn.IFS('Matthew''s Trait dataset'!R18="0-200m", "A", 'Matthew''s Trait dataset'!R18="200-500m", "B",'Matthew''s Trait dataset'!R18="500-1000m", "C", 'Matthew''s Trait dataset'!R18="1000m+", "D")</f>
        <v>#N/A</v>
      </c>
      <c r="P18" s="4" cm="1">
        <f t="array" ref="P18">_xlfn.IFS('Matthew''s Trait dataset'!T18="High", 1, 'Matthew''s Trait dataset'!T18="Low", 0)</f>
        <v>1</v>
      </c>
      <c r="Q18" s="4" t="s">
        <v>88</v>
      </c>
      <c r="R18" s="4" cm="1">
        <f t="array" ref="R18">_xlfn.IFS('Matthew''s Trait dataset'!W18="High", 1, 'Matthew''s Trait dataset'!W18="Low", 0)</f>
        <v>1</v>
      </c>
      <c r="S18" s="4" t="s">
        <v>86</v>
      </c>
      <c r="T18" s="4" cm="1">
        <f t="array" ref="T18">_xlfn.IFS('Matthew''s Trait dataset'!Z18="High", 1, 'Matthew''s Trait dataset'!Z18="Low", 0)</f>
        <v>1</v>
      </c>
    </row>
    <row r="19" spans="1:20" x14ac:dyDescent="0.3">
      <c r="A19" s="4" t="s">
        <v>363</v>
      </c>
      <c r="B19" s="4" t="s">
        <v>19</v>
      </c>
      <c r="C19">
        <v>0</v>
      </c>
      <c r="D19">
        <v>1</v>
      </c>
      <c r="E19" s="4" t="str" cm="1">
        <f t="array" ref="E19">_xlfn.IFS('Matthew''s Trait dataset'!D19&lt;5, "A", AND('Matthew''s Trait dataset'!D19&lt;10, 'Matthew''s Trait dataset'!D19&gt;=5), "B", AND('Matthew''s Trait dataset'!D19&lt;15, 'Matthew''s Trait dataset'!D19&gt;=10), "C", 'Matthew''s Trait dataset'!D19&gt;=15, "D")</f>
        <v>B</v>
      </c>
      <c r="F19" s="4" cm="1">
        <f t="array" ref="F19">_xlfn.IFS('Matthew''s Trait dataset'!F19="High", 1, 'Matthew''s Trait dataset'!F19="Low", 0)</f>
        <v>1</v>
      </c>
      <c r="G19" s="4" t="str" cm="1">
        <f t="array" ref="G19">_xlfn.IFS('Matthew''s Trait dataset'!G19&lt;100,"A",AND('Matthew''s Trait dataset'!G19&gt;=100,'Matthew''s Trait dataset'!G19&lt;1000),"B",AND('Matthew''s Trait dataset'!G19&gt;=1000,'Matthew''s Trait dataset'!G19&lt;10000),"C",'Matthew''s Trait dataset'!G19&gt;=10000,"D")</f>
        <v>C</v>
      </c>
      <c r="H19" s="4" cm="1">
        <f t="array" ref="H19">_xlfn.IFS('Matthew''s Trait dataset'!I19="High", 1, 'Matthew''s Trait dataset'!I19="Low", 0)</f>
        <v>1</v>
      </c>
      <c r="I19" s="4" t="str" cm="1">
        <f t="array" ref="I19">_xlfn.IFS('Matthew''s Trait dataset'!J19&lt;100,"A",AND('Matthew''s Trait dataset'!J19&gt;=100,'Matthew''s Trait dataset'!J19&lt;1000),"B", 'Matthew''s Trait dataset'!J19&gt;=1000, "C")</f>
        <v>B</v>
      </c>
      <c r="J19" s="4" cm="1">
        <f t="array" ref="J19">_xlfn.IFS('Matthew''s Trait dataset'!K19="High", 1, 'Matthew''s Trait dataset'!K19="Low", 0)</f>
        <v>1</v>
      </c>
      <c r="K19" s="4" t="str" cm="1">
        <f t="array" ref="K19">_xlfn.IFS('Matthew''s Trait dataset'!L19="LB", "A", 'Matthew''s Trait dataset'!L19="SB", "B", 'Matthew''s Trait dataset'!L19="FCT", "C", 'Matthew''s Trait dataset'!L19="NFCT", "D")</f>
        <v>C</v>
      </c>
      <c r="L19" s="4" cm="1">
        <f t="array" ref="L19">_xlfn.IFS('Matthew''s Trait dataset'!N19="High", 1, 'Matthew''s Trait dataset'!N19="Low", 0)</f>
        <v>1</v>
      </c>
      <c r="M19" s="4" t="str" cm="1">
        <f t="array" ref="M19">_xlfn.IFS('Matthew''s Trait dataset'!O19="Migratory", "A", 'Matthew''s Trait dataset'!O19="Mixed", "B", 'Matthew''s Trait dataset'!O19="Non-Migratory", "C")</f>
        <v>A</v>
      </c>
      <c r="N19" s="4" cm="1">
        <f t="array" ref="N19">_xlfn.IFS('Matthew''s Trait dataset'!Q19="High", 1, 'Matthew''s Trait dataset'!Q19="Low", 0)</f>
        <v>1</v>
      </c>
      <c r="O19" s="4" t="e" cm="1">
        <f t="array" ref="O19">_xlfn.IFS('Matthew''s Trait dataset'!R19="0-200m", "A", 'Matthew''s Trait dataset'!R19="200-500m", "B",'Matthew''s Trait dataset'!R19="500-1000m", "C", 'Matthew''s Trait dataset'!R19="1000m+", "D")</f>
        <v>#N/A</v>
      </c>
      <c r="P19" s="4" cm="1">
        <f t="array" ref="P19">_xlfn.IFS('Matthew''s Trait dataset'!T19="High", 1, 'Matthew''s Trait dataset'!T19="Low", 0)</f>
        <v>1</v>
      </c>
      <c r="Q19" s="4" t="s">
        <v>88</v>
      </c>
      <c r="R19" s="4" cm="1">
        <f t="array" ref="R19">_xlfn.IFS('Matthew''s Trait dataset'!W19="High", 1, 'Matthew''s Trait dataset'!W19="Low", 0)</f>
        <v>1</v>
      </c>
      <c r="S19" s="4" t="s">
        <v>86</v>
      </c>
      <c r="T19" s="4" cm="1">
        <f t="array" ref="T19">_xlfn.IFS('Matthew''s Trait dataset'!Z19="High", 1, 'Matthew''s Trait dataset'!Z19="Low", 0)</f>
        <v>1</v>
      </c>
    </row>
    <row r="20" spans="1:20" x14ac:dyDescent="0.3">
      <c r="A20" s="4" t="s">
        <v>362</v>
      </c>
      <c r="B20" s="4" t="s">
        <v>20</v>
      </c>
      <c r="C20">
        <v>1</v>
      </c>
      <c r="D20">
        <v>0</v>
      </c>
      <c r="E20" s="4" t="str" cm="1">
        <f t="array" ref="E20">_xlfn.IFS('Matthew''s Trait dataset'!D20&lt;5, "A", AND('Matthew''s Trait dataset'!D20&lt;10, 'Matthew''s Trait dataset'!D20&gt;=5), "B", AND('Matthew''s Trait dataset'!D20&lt;15, 'Matthew''s Trait dataset'!D20&gt;=10), "C", 'Matthew''s Trait dataset'!D20&gt;=15, "D")</f>
        <v>A</v>
      </c>
      <c r="F20" s="4" cm="1">
        <f t="array" ref="F20">_xlfn.IFS('Matthew''s Trait dataset'!F20="High", 1, 'Matthew''s Trait dataset'!F20="Low", 0)</f>
        <v>1</v>
      </c>
      <c r="G20" s="4" t="str" cm="1">
        <f t="array" ref="G20">_xlfn.IFS('Matthew''s Trait dataset'!G20&lt;100,"A",AND('Matthew''s Trait dataset'!G20&gt;=100,'Matthew''s Trait dataset'!G20&lt;1000),"B",AND('Matthew''s Trait dataset'!G20&gt;=1000,'Matthew''s Trait dataset'!G20&lt;10000),"C",'Matthew''s Trait dataset'!G20&gt;=10000,"D")</f>
        <v>B</v>
      </c>
      <c r="H20" s="4" cm="1">
        <f t="array" ref="H20">_xlfn.IFS('Matthew''s Trait dataset'!I20="High", 1, 'Matthew''s Trait dataset'!I20="Low", 0)</f>
        <v>1</v>
      </c>
      <c r="I20" s="4" t="str" cm="1">
        <f t="array" ref="I20">_xlfn.IFS('Matthew''s Trait dataset'!J20&lt;100,"A",AND('Matthew''s Trait dataset'!J20&gt;=100,'Matthew''s Trait dataset'!J20&lt;1000),"B", 'Matthew''s Trait dataset'!J20&gt;=1000, "C")</f>
        <v>A</v>
      </c>
      <c r="J20" s="4" cm="1">
        <f t="array" ref="J20">_xlfn.IFS('Matthew''s Trait dataset'!K20="High", 1, 'Matthew''s Trait dataset'!K20="Low", 0)</f>
        <v>1</v>
      </c>
      <c r="K20" s="4" t="str" cm="1">
        <f t="array" ref="K20">_xlfn.IFS('Matthew''s Trait dataset'!L20="LB", "A", 'Matthew''s Trait dataset'!L20="SB", "B", 'Matthew''s Trait dataset'!L20="FCT", "C", 'Matthew''s Trait dataset'!L20="NFCT", "D")</f>
        <v>C</v>
      </c>
      <c r="L20" s="4" cm="1">
        <f t="array" ref="L20">_xlfn.IFS('Matthew''s Trait dataset'!N20="High", 1, 'Matthew''s Trait dataset'!N20="Low", 0)</f>
        <v>1</v>
      </c>
      <c r="M20" s="4" t="str" cm="1">
        <f t="array" ref="M20">_xlfn.IFS('Matthew''s Trait dataset'!O20="Migratory", "A", 'Matthew''s Trait dataset'!O20="Mixed", "B", 'Matthew''s Trait dataset'!O20="Non-Migratory", "C")</f>
        <v>A</v>
      </c>
      <c r="N20" s="4" cm="1">
        <f t="array" ref="N20">_xlfn.IFS('Matthew''s Trait dataset'!Q20="High", 1, 'Matthew''s Trait dataset'!Q20="Low", 0)</f>
        <v>1</v>
      </c>
      <c r="O20" s="4" t="e" cm="1">
        <f t="array" ref="O20">_xlfn.IFS('Matthew''s Trait dataset'!R20="0-200m", "A", 'Matthew''s Trait dataset'!R20="200-500m", "B",'Matthew''s Trait dataset'!R20="500-1000m", "C", 'Matthew''s Trait dataset'!R20="1000m+", "D")</f>
        <v>#N/A</v>
      </c>
      <c r="P20" s="4" cm="1">
        <f t="array" ref="P20">_xlfn.IFS('Matthew''s Trait dataset'!T20="High", 1, 'Matthew''s Trait dataset'!T20="Low", 0)</f>
        <v>1</v>
      </c>
      <c r="Q20" s="4" t="s">
        <v>555</v>
      </c>
      <c r="R20" s="4" cm="1">
        <f t="array" ref="R20">_xlfn.IFS('Matthew''s Trait dataset'!W20="High", 1, 'Matthew''s Trait dataset'!W20="Low", 0)</f>
        <v>1</v>
      </c>
      <c r="S20" s="4" t="s">
        <v>86</v>
      </c>
      <c r="T20" s="4" cm="1">
        <f t="array" ref="T20">_xlfn.IFS('Matthew''s Trait dataset'!Z20="High", 1, 'Matthew''s Trait dataset'!Z20="Low", 0)</f>
        <v>1</v>
      </c>
    </row>
    <row r="21" spans="1:20" x14ac:dyDescent="0.3">
      <c r="A21" s="4" t="s">
        <v>364</v>
      </c>
      <c r="B21" s="4" t="s">
        <v>21</v>
      </c>
      <c r="C21">
        <v>1</v>
      </c>
      <c r="D21">
        <v>0</v>
      </c>
      <c r="E21" s="4" t="str" cm="1">
        <f t="array" ref="E21">_xlfn.IFS('Matthew''s Trait dataset'!D21&lt;5, "A", AND('Matthew''s Trait dataset'!D21&lt;10, 'Matthew''s Trait dataset'!D21&gt;=5), "B", AND('Matthew''s Trait dataset'!D21&lt;15, 'Matthew''s Trait dataset'!D21&gt;=10), "C", 'Matthew''s Trait dataset'!D21&gt;=15, "D")</f>
        <v>D</v>
      </c>
      <c r="F21" s="4" cm="1">
        <f t="array" ref="F21">_xlfn.IFS('Matthew''s Trait dataset'!F21="High", 1, 'Matthew''s Trait dataset'!F21="Low", 0)</f>
        <v>1</v>
      </c>
      <c r="G21" s="4" t="str" cm="1">
        <f t="array" ref="G21">_xlfn.IFS('Matthew''s Trait dataset'!G21&lt;100,"A",AND('Matthew''s Trait dataset'!G21&gt;=100,'Matthew''s Trait dataset'!G21&lt;1000),"B",AND('Matthew''s Trait dataset'!G21&gt;=1000,'Matthew''s Trait dataset'!G21&lt;10000),"C",'Matthew''s Trait dataset'!G21&gt;=10000,"D")</f>
        <v>D</v>
      </c>
      <c r="H21" s="4" cm="1">
        <f t="array" ref="H21">_xlfn.IFS('Matthew''s Trait dataset'!I21="High", 1, 'Matthew''s Trait dataset'!I21="Low", 0)</f>
        <v>1</v>
      </c>
      <c r="I21" s="4" t="str" cm="1">
        <f t="array" ref="I21">_xlfn.IFS('Matthew''s Trait dataset'!J21&lt;100,"A",AND('Matthew''s Trait dataset'!J21&gt;=100,'Matthew''s Trait dataset'!J21&lt;1000),"B", 'Matthew''s Trait dataset'!J21&gt;=1000, "C")</f>
        <v>C</v>
      </c>
      <c r="J21" s="4" cm="1">
        <f t="array" ref="J21">_xlfn.IFS('Matthew''s Trait dataset'!K21="High", 1, 'Matthew''s Trait dataset'!K21="Low", 0)</f>
        <v>1</v>
      </c>
      <c r="K21" s="4" t="str" cm="1">
        <f t="array" ref="K21">_xlfn.IFS('Matthew''s Trait dataset'!L21="LB", "A", 'Matthew''s Trait dataset'!L21="SB", "B", 'Matthew''s Trait dataset'!L21="FCT", "C", 'Matthew''s Trait dataset'!L21="NFCT", "D")</f>
        <v>B</v>
      </c>
      <c r="L21" s="4" cm="1">
        <f t="array" ref="L21">_xlfn.IFS('Matthew''s Trait dataset'!N21="High", 1, 'Matthew''s Trait dataset'!N21="Low", 0)</f>
        <v>1</v>
      </c>
      <c r="M21" s="4" t="str" cm="1">
        <f t="array" ref="M21">_xlfn.IFS('Matthew''s Trait dataset'!O21="Migratory", "A", 'Matthew''s Trait dataset'!O21="Mixed", "B", 'Matthew''s Trait dataset'!O21="Non-Migratory", "C")</f>
        <v>A</v>
      </c>
      <c r="N21" s="4" cm="1">
        <f t="array" ref="N21">_xlfn.IFS('Matthew''s Trait dataset'!Q21="High", 1, 'Matthew''s Trait dataset'!Q21="Low", 0)</f>
        <v>1</v>
      </c>
      <c r="O21" s="4" t="e" cm="1">
        <f t="array" ref="O21">_xlfn.IFS('Matthew''s Trait dataset'!R21="0-200m", "A", 'Matthew''s Trait dataset'!R21="200-500m", "B",'Matthew''s Trait dataset'!R21="500-1000m", "C", 'Matthew''s Trait dataset'!R21="1000m+", "D")</f>
        <v>#N/A</v>
      </c>
      <c r="P21" s="4" cm="1">
        <f t="array" ref="P21">_xlfn.IFS('Matthew''s Trait dataset'!T21="High", 1, 'Matthew''s Trait dataset'!T21="Low", 0)</f>
        <v>1</v>
      </c>
      <c r="Q21" s="4" t="s">
        <v>85</v>
      </c>
      <c r="R21" s="4" cm="1">
        <f t="array" ref="R21">_xlfn.IFS('Matthew''s Trait dataset'!W21="High", 1, 'Matthew''s Trait dataset'!W21="Low", 0)</f>
        <v>1</v>
      </c>
      <c r="S21" s="4" t="s">
        <v>87</v>
      </c>
      <c r="T21" s="4" cm="1">
        <f t="array" ref="T21">_xlfn.IFS('Matthew''s Trait dataset'!Z21="High", 1, 'Matthew''s Trait dataset'!Z21="Low", 0)</f>
        <v>1</v>
      </c>
    </row>
    <row r="22" spans="1:20" x14ac:dyDescent="0.3">
      <c r="A22" s="4" t="s">
        <v>358</v>
      </c>
      <c r="B22" s="4" t="s">
        <v>22</v>
      </c>
      <c r="C22">
        <v>0</v>
      </c>
      <c r="D22">
        <v>1</v>
      </c>
      <c r="E22" s="4" t="str" cm="1">
        <f t="array" ref="E22">_xlfn.IFS('Matthew''s Trait dataset'!D22&lt;5, "A", AND('Matthew''s Trait dataset'!D22&lt;10, 'Matthew''s Trait dataset'!D22&gt;=5), "B", AND('Matthew''s Trait dataset'!D22&lt;15, 'Matthew''s Trait dataset'!D22&gt;=10), "C", 'Matthew''s Trait dataset'!D22&gt;=15, "D")</f>
        <v>D</v>
      </c>
      <c r="F22" s="4" cm="1">
        <f t="array" ref="F22">_xlfn.IFS('Matthew''s Trait dataset'!F22="High", 1, 'Matthew''s Trait dataset'!F22="Low", 0)</f>
        <v>1</v>
      </c>
      <c r="G22" s="4" t="str" cm="1">
        <f t="array" ref="G22">_xlfn.IFS('Matthew''s Trait dataset'!G22&lt;100,"A",AND('Matthew''s Trait dataset'!G22&gt;=100,'Matthew''s Trait dataset'!G22&lt;1000),"B",AND('Matthew''s Trait dataset'!G22&gt;=1000,'Matthew''s Trait dataset'!G22&lt;10000),"C",'Matthew''s Trait dataset'!G22&gt;=10000,"D")</f>
        <v>D</v>
      </c>
      <c r="H22" s="4" cm="1">
        <f t="array" ref="H22">_xlfn.IFS('Matthew''s Trait dataset'!I22="High", 1, 'Matthew''s Trait dataset'!I22="Low", 0)</f>
        <v>1</v>
      </c>
      <c r="I22" s="4" t="str" cm="1">
        <f t="array" ref="I22">_xlfn.IFS('Matthew''s Trait dataset'!J22&lt;100,"A",AND('Matthew''s Trait dataset'!J22&gt;=100,'Matthew''s Trait dataset'!J22&lt;1000),"B", 'Matthew''s Trait dataset'!J22&gt;=1000, "C")</f>
        <v>C</v>
      </c>
      <c r="J22" s="4" cm="1">
        <f t="array" ref="J22">_xlfn.IFS('Matthew''s Trait dataset'!K22="High", 1, 'Matthew''s Trait dataset'!K22="Low", 0)</f>
        <v>1</v>
      </c>
      <c r="K22" s="4" t="str" cm="1">
        <f t="array" ref="K22">_xlfn.IFS('Matthew''s Trait dataset'!L22="LB", "A", 'Matthew''s Trait dataset'!L22="SB", "B", 'Matthew''s Trait dataset'!L22="FCT", "C", 'Matthew''s Trait dataset'!L22="NFCT", "D")</f>
        <v>A</v>
      </c>
      <c r="L22" s="4" cm="1">
        <f t="array" ref="L22">_xlfn.IFS('Matthew''s Trait dataset'!N22="High", 1, 'Matthew''s Trait dataset'!N22="Low", 0)</f>
        <v>1</v>
      </c>
      <c r="M22" s="4" t="str" cm="1">
        <f t="array" ref="M22">_xlfn.IFS('Matthew''s Trait dataset'!O22="Migratory", "A", 'Matthew''s Trait dataset'!O22="Mixed", "B", 'Matthew''s Trait dataset'!O22="Non-Migratory", "C")</f>
        <v>A</v>
      </c>
      <c r="N22" s="4" cm="1">
        <f t="array" ref="N22">_xlfn.IFS('Matthew''s Trait dataset'!Q22="High", 1, 'Matthew''s Trait dataset'!Q22="Low", 0)</f>
        <v>1</v>
      </c>
      <c r="O22" s="4" t="e" cm="1">
        <f t="array" ref="O22">_xlfn.IFS('Matthew''s Trait dataset'!R22="0-200m", "A", 'Matthew''s Trait dataset'!R22="200-500m", "B",'Matthew''s Trait dataset'!R22="500-1000m", "C", 'Matthew''s Trait dataset'!R22="1000m+", "D")</f>
        <v>#N/A</v>
      </c>
      <c r="P22" s="4" cm="1">
        <f t="array" ref="P22">_xlfn.IFS('Matthew''s Trait dataset'!T22="High", 1, 'Matthew''s Trait dataset'!T22="Low", 0)</f>
        <v>1</v>
      </c>
      <c r="Q22" s="4" t="s">
        <v>85</v>
      </c>
      <c r="R22" s="4" cm="1">
        <f t="array" ref="R22">_xlfn.IFS('Matthew''s Trait dataset'!W22="High", 1, 'Matthew''s Trait dataset'!W22="Low", 0)</f>
        <v>0</v>
      </c>
      <c r="S22" s="4" t="s">
        <v>85</v>
      </c>
      <c r="T22" s="4" cm="1">
        <f t="array" ref="T22">_xlfn.IFS('Matthew''s Trait dataset'!Z22="High", 1, 'Matthew''s Trait dataset'!Z22="Low", 0)</f>
        <v>1</v>
      </c>
    </row>
    <row r="23" spans="1:20" x14ac:dyDescent="0.3">
      <c r="A23" s="4" t="s">
        <v>358</v>
      </c>
      <c r="B23" s="4" t="s">
        <v>23</v>
      </c>
      <c r="C23">
        <v>0</v>
      </c>
      <c r="D23">
        <v>1</v>
      </c>
      <c r="E23" s="4" t="str" cm="1">
        <f t="array" ref="E23">_xlfn.IFS('Matthew''s Trait dataset'!D23&lt;5, "A", AND('Matthew''s Trait dataset'!D23&lt;10, 'Matthew''s Trait dataset'!D23&gt;=5), "B", AND('Matthew''s Trait dataset'!D23&lt;15, 'Matthew''s Trait dataset'!D23&gt;=10), "C", 'Matthew''s Trait dataset'!D23&gt;=15, "D")</f>
        <v>D</v>
      </c>
      <c r="F23" s="4" cm="1">
        <f t="array" ref="F23">_xlfn.IFS('Matthew''s Trait dataset'!F23="High", 1, 'Matthew''s Trait dataset'!F23="Low", 0)</f>
        <v>1</v>
      </c>
      <c r="G23" s="4" t="str" cm="1">
        <f t="array" ref="G23">_xlfn.IFS('Matthew''s Trait dataset'!G23&lt;100,"A",AND('Matthew''s Trait dataset'!G23&gt;=100,'Matthew''s Trait dataset'!G23&lt;1000),"B",AND('Matthew''s Trait dataset'!G23&gt;=1000,'Matthew''s Trait dataset'!G23&lt;10000),"C",'Matthew''s Trait dataset'!G23&gt;=10000,"D")</f>
        <v>D</v>
      </c>
      <c r="H23" s="4" cm="1">
        <f t="array" ref="H23">_xlfn.IFS('Matthew''s Trait dataset'!I23="High", 1, 'Matthew''s Trait dataset'!I23="Low", 0)</f>
        <v>1</v>
      </c>
      <c r="I23" s="4" t="str" cm="1">
        <f t="array" ref="I23">_xlfn.IFS('Matthew''s Trait dataset'!J23&lt;100,"A",AND('Matthew''s Trait dataset'!J23&gt;=100,'Matthew''s Trait dataset'!J23&lt;1000),"B", 'Matthew''s Trait dataset'!J23&gt;=1000, "C")</f>
        <v>C</v>
      </c>
      <c r="J23" s="4" cm="1">
        <f t="array" ref="J23">_xlfn.IFS('Matthew''s Trait dataset'!K23="High", 1, 'Matthew''s Trait dataset'!K23="Low", 0)</f>
        <v>1</v>
      </c>
      <c r="K23" s="4" t="str" cm="1">
        <f t="array" ref="K23">_xlfn.IFS('Matthew''s Trait dataset'!L23="LB", "A", 'Matthew''s Trait dataset'!L23="SB", "B", 'Matthew''s Trait dataset'!L23="FCT", "C", 'Matthew''s Trait dataset'!L23="NFCT", "D")</f>
        <v>A</v>
      </c>
      <c r="L23" s="4" cm="1">
        <f t="array" ref="L23">_xlfn.IFS('Matthew''s Trait dataset'!N23="High", 1, 'Matthew''s Trait dataset'!N23="Low", 0)</f>
        <v>1</v>
      </c>
      <c r="M23" s="4" t="str" cm="1">
        <f t="array" ref="M23">_xlfn.IFS('Matthew''s Trait dataset'!O23="Migratory", "A", 'Matthew''s Trait dataset'!O23="Mixed", "B", 'Matthew''s Trait dataset'!O23="Non-Migratory", "C")</f>
        <v>A</v>
      </c>
      <c r="N23" s="4" cm="1">
        <f t="array" ref="N23">_xlfn.IFS('Matthew''s Trait dataset'!Q23="High", 1, 'Matthew''s Trait dataset'!Q23="Low", 0)</f>
        <v>1</v>
      </c>
      <c r="O23" s="4" t="e" cm="1">
        <f t="array" ref="O23">_xlfn.IFS('Matthew''s Trait dataset'!R23="0-200m", "A", 'Matthew''s Trait dataset'!R23="200-500m", "B",'Matthew''s Trait dataset'!R23="500-1000m", "C", 'Matthew''s Trait dataset'!R23="1000m+", "D")</f>
        <v>#N/A</v>
      </c>
      <c r="P23" s="4" cm="1">
        <f t="array" ref="P23">_xlfn.IFS('Matthew''s Trait dataset'!T23="High", 1, 'Matthew''s Trait dataset'!T23="Low", 0)</f>
        <v>1</v>
      </c>
      <c r="Q23" s="4" t="s">
        <v>85</v>
      </c>
      <c r="R23" s="4" cm="1">
        <f t="array" ref="R23">_xlfn.IFS('Matthew''s Trait dataset'!W23="High", 1, 'Matthew''s Trait dataset'!W23="Low", 0)</f>
        <v>1</v>
      </c>
      <c r="S23" s="4" t="s">
        <v>85</v>
      </c>
      <c r="T23" s="4" cm="1">
        <f t="array" ref="T23">_xlfn.IFS('Matthew''s Trait dataset'!Z23="High", 1, 'Matthew''s Trait dataset'!Z23="Low", 0)</f>
        <v>1</v>
      </c>
    </row>
    <row r="24" spans="1:20" x14ac:dyDescent="0.3">
      <c r="A24" s="4" t="s">
        <v>358</v>
      </c>
      <c r="B24" s="4" t="s">
        <v>24</v>
      </c>
      <c r="C24">
        <v>1</v>
      </c>
      <c r="D24">
        <v>0</v>
      </c>
      <c r="E24" s="4" t="str" cm="1">
        <f t="array" ref="E24">_xlfn.IFS('Matthew''s Trait dataset'!D24&lt;5, "A", AND('Matthew''s Trait dataset'!D24&lt;10, 'Matthew''s Trait dataset'!D24&gt;=5), "B", AND('Matthew''s Trait dataset'!D24&lt;15, 'Matthew''s Trait dataset'!D24&gt;=10), "C", 'Matthew''s Trait dataset'!D24&gt;=15, "D")</f>
        <v>D</v>
      </c>
      <c r="F24" s="4" cm="1">
        <f t="array" ref="F24">_xlfn.IFS('Matthew''s Trait dataset'!F24="High", 1, 'Matthew''s Trait dataset'!F24="Low", 0)</f>
        <v>1</v>
      </c>
      <c r="G24" s="4" t="str" cm="1">
        <f t="array" ref="G24">_xlfn.IFS('Matthew''s Trait dataset'!G24&lt;100,"A",AND('Matthew''s Trait dataset'!G24&gt;=100,'Matthew''s Trait dataset'!G24&lt;1000),"B",AND('Matthew''s Trait dataset'!G24&gt;=1000,'Matthew''s Trait dataset'!G24&lt;10000),"C",'Matthew''s Trait dataset'!G24&gt;=10000,"D")</f>
        <v>D</v>
      </c>
      <c r="H24" s="4" cm="1">
        <f t="array" ref="H24">_xlfn.IFS('Matthew''s Trait dataset'!I24="High", 1, 'Matthew''s Trait dataset'!I24="Low", 0)</f>
        <v>1</v>
      </c>
      <c r="I24" s="4" t="str" cm="1">
        <f t="array" ref="I24">_xlfn.IFS('Matthew''s Trait dataset'!J24&lt;100,"A",AND('Matthew''s Trait dataset'!J24&gt;=100,'Matthew''s Trait dataset'!J24&lt;1000),"B", 'Matthew''s Trait dataset'!J24&gt;=1000, "C")</f>
        <v>C</v>
      </c>
      <c r="J24" s="4" cm="1">
        <f t="array" ref="J24">_xlfn.IFS('Matthew''s Trait dataset'!K24="High", 1, 'Matthew''s Trait dataset'!K24="Low", 0)</f>
        <v>1</v>
      </c>
      <c r="K24" s="4" t="str" cm="1">
        <f t="array" ref="K24">_xlfn.IFS('Matthew''s Trait dataset'!L24="LB", "A", 'Matthew''s Trait dataset'!L24="SB", "B", 'Matthew''s Trait dataset'!L24="FCT", "C", 'Matthew''s Trait dataset'!L24="NFCT", "D")</f>
        <v>A</v>
      </c>
      <c r="L24" s="4" cm="1">
        <f t="array" ref="L24">_xlfn.IFS('Matthew''s Trait dataset'!N24="High", 1, 'Matthew''s Trait dataset'!N24="Low", 0)</f>
        <v>1</v>
      </c>
      <c r="M24" s="4" t="str" cm="1">
        <f t="array" ref="M24">_xlfn.IFS('Matthew''s Trait dataset'!O24="Migratory", "A", 'Matthew''s Trait dataset'!O24="Mixed", "B", 'Matthew''s Trait dataset'!O24="Non-Migratory", "C")</f>
        <v>A</v>
      </c>
      <c r="N24" s="4" cm="1">
        <f t="array" ref="N24">_xlfn.IFS('Matthew''s Trait dataset'!Q24="High", 1, 'Matthew''s Trait dataset'!Q24="Low", 0)</f>
        <v>1</v>
      </c>
      <c r="O24" s="4" t="e" cm="1">
        <f t="array" ref="O24">_xlfn.IFS('Matthew''s Trait dataset'!R24="0-200m", "A", 'Matthew''s Trait dataset'!R24="200-500m", "B",'Matthew''s Trait dataset'!R24="500-1000m", "C", 'Matthew''s Trait dataset'!R24="1000m+", "D")</f>
        <v>#N/A</v>
      </c>
      <c r="P24" s="4" cm="1">
        <f t="array" ref="P24">_xlfn.IFS('Matthew''s Trait dataset'!T24="High", 1, 'Matthew''s Trait dataset'!T24="Low", 0)</f>
        <v>0</v>
      </c>
      <c r="Q24" s="4" t="s">
        <v>85</v>
      </c>
      <c r="R24" s="4" cm="1">
        <f t="array" ref="R24">_xlfn.IFS('Matthew''s Trait dataset'!W24="High", 1, 'Matthew''s Trait dataset'!W24="Low", 0)</f>
        <v>1</v>
      </c>
      <c r="S24" s="4" t="s">
        <v>85</v>
      </c>
      <c r="T24" s="4" cm="1">
        <f t="array" ref="T24">_xlfn.IFS('Matthew''s Trait dataset'!Z24="High", 1, 'Matthew''s Trait dataset'!Z24="Low", 0)</f>
        <v>1</v>
      </c>
    </row>
    <row r="25" spans="1:20" x14ac:dyDescent="0.3">
      <c r="A25" s="4" t="s">
        <v>362</v>
      </c>
      <c r="B25" s="4" t="s">
        <v>25</v>
      </c>
      <c r="C25">
        <v>0</v>
      </c>
      <c r="D25">
        <v>1</v>
      </c>
      <c r="E25" s="4" t="str" cm="1">
        <f t="array" ref="E25">_xlfn.IFS('Matthew''s Trait dataset'!D25&lt;5, "A", AND('Matthew''s Trait dataset'!D25&lt;10, 'Matthew''s Trait dataset'!D25&gt;=5), "B", AND('Matthew''s Trait dataset'!D25&lt;15, 'Matthew''s Trait dataset'!D25&gt;=10), "C", 'Matthew''s Trait dataset'!D25&gt;=15, "D")</f>
        <v>A</v>
      </c>
      <c r="F25" s="4" cm="1">
        <f t="array" ref="F25">_xlfn.IFS('Matthew''s Trait dataset'!F25="High", 1, 'Matthew''s Trait dataset'!F25="Low", 0)</f>
        <v>1</v>
      </c>
      <c r="G25" s="4" t="str" cm="1">
        <f t="array" ref="G25">_xlfn.IFS('Matthew''s Trait dataset'!G25&lt;100,"A",AND('Matthew''s Trait dataset'!G25&gt;=100,'Matthew''s Trait dataset'!G25&lt;1000),"B",AND('Matthew''s Trait dataset'!G25&gt;=1000,'Matthew''s Trait dataset'!G25&lt;10000),"C",'Matthew''s Trait dataset'!G25&gt;=10000,"D")</f>
        <v>B</v>
      </c>
      <c r="H25" s="4" cm="1">
        <f t="array" ref="H25">_xlfn.IFS('Matthew''s Trait dataset'!I25="High", 1, 'Matthew''s Trait dataset'!I25="Low", 0)</f>
        <v>1</v>
      </c>
      <c r="I25" s="4" t="str" cm="1">
        <f t="array" ref="I25">_xlfn.IFS('Matthew''s Trait dataset'!J25&lt;100,"A",AND('Matthew''s Trait dataset'!J25&gt;=100,'Matthew''s Trait dataset'!J25&lt;1000),"B", 'Matthew''s Trait dataset'!J25&gt;=1000, "C")</f>
        <v>A</v>
      </c>
      <c r="J25" s="4" cm="1">
        <f t="array" ref="J25">_xlfn.IFS('Matthew''s Trait dataset'!K25="High", 1, 'Matthew''s Trait dataset'!K25="Low", 0)</f>
        <v>1</v>
      </c>
      <c r="K25" s="4" t="str" cm="1">
        <f t="array" ref="K25">_xlfn.IFS('Matthew''s Trait dataset'!L25="LB", "A", 'Matthew''s Trait dataset'!L25="SB", "B", 'Matthew''s Trait dataset'!L25="FCT", "C", 'Matthew''s Trait dataset'!L25="NFCT", "D")</f>
        <v>C</v>
      </c>
      <c r="L25" s="4" cm="1">
        <f t="array" ref="L25">_xlfn.IFS('Matthew''s Trait dataset'!N25="High", 1, 'Matthew''s Trait dataset'!N25="Low", 0)</f>
        <v>1</v>
      </c>
      <c r="M25" s="4" t="str" cm="1">
        <f t="array" ref="M25">_xlfn.IFS('Matthew''s Trait dataset'!O25="Migratory", "A", 'Matthew''s Trait dataset'!O25="Mixed", "B", 'Matthew''s Trait dataset'!O25="Non-Migratory", "C")</f>
        <v>C</v>
      </c>
      <c r="N25" s="4" cm="1">
        <f t="array" ref="N25">_xlfn.IFS('Matthew''s Trait dataset'!Q25="High", 1, 'Matthew''s Trait dataset'!Q25="Low", 0)</f>
        <v>1</v>
      </c>
      <c r="O25" s="4" t="e" cm="1">
        <f t="array" ref="O25">_xlfn.IFS('Matthew''s Trait dataset'!R25="0-200m", "A", 'Matthew''s Trait dataset'!R25="200-500m", "B",'Matthew''s Trait dataset'!R25="500-1000m", "C", 'Matthew''s Trait dataset'!R25="1000m+", "D")</f>
        <v>#N/A</v>
      </c>
      <c r="P25" s="4" cm="1">
        <f t="array" ref="P25">_xlfn.IFS('Matthew''s Trait dataset'!T25="High", 1, 'Matthew''s Trait dataset'!T25="Low", 0)</f>
        <v>1</v>
      </c>
      <c r="Q25" s="4" t="s">
        <v>556</v>
      </c>
      <c r="R25" s="4" cm="1">
        <f t="array" ref="R25">_xlfn.IFS('Matthew''s Trait dataset'!W25="High", 1, 'Matthew''s Trait dataset'!W25="Low", 0)</f>
        <v>1</v>
      </c>
      <c r="S25" s="4" t="s">
        <v>86</v>
      </c>
      <c r="T25" s="4" cm="1">
        <f t="array" ref="T25">_xlfn.IFS('Matthew''s Trait dataset'!Z25="High", 1, 'Matthew''s Trait dataset'!Z25="Low", 0)</f>
        <v>1</v>
      </c>
    </row>
    <row r="26" spans="1:20" x14ac:dyDescent="0.3">
      <c r="A26" s="4" t="s">
        <v>362</v>
      </c>
      <c r="B26" s="4" t="s">
        <v>26</v>
      </c>
      <c r="C26">
        <v>1</v>
      </c>
      <c r="D26">
        <v>0</v>
      </c>
      <c r="E26" s="4" t="str" cm="1">
        <f t="array" ref="E26">_xlfn.IFS('Matthew''s Trait dataset'!D26&lt;5, "A", AND('Matthew''s Trait dataset'!D26&lt;10, 'Matthew''s Trait dataset'!D26&gt;=5), "B", AND('Matthew''s Trait dataset'!D26&lt;15, 'Matthew''s Trait dataset'!D26&gt;=10), "C", 'Matthew''s Trait dataset'!D26&gt;=15, "D")</f>
        <v>B</v>
      </c>
      <c r="F26" s="4" cm="1">
        <f t="array" ref="F26">_xlfn.IFS('Matthew''s Trait dataset'!F26="High", 1, 'Matthew''s Trait dataset'!F26="Low", 0)</f>
        <v>1</v>
      </c>
      <c r="G26" s="4" t="str" cm="1">
        <f t="array" ref="G26">_xlfn.IFS('Matthew''s Trait dataset'!G26&lt;100,"A",AND('Matthew''s Trait dataset'!G26&gt;=100,'Matthew''s Trait dataset'!G26&lt;1000),"B",AND('Matthew''s Trait dataset'!G26&gt;=1000,'Matthew''s Trait dataset'!G26&lt;10000),"C",'Matthew''s Trait dataset'!G26&gt;=10000,"D")</f>
        <v>C</v>
      </c>
      <c r="H26" s="4" cm="1">
        <f t="array" ref="H26">_xlfn.IFS('Matthew''s Trait dataset'!I26="High", 1, 'Matthew''s Trait dataset'!I26="Low", 0)</f>
        <v>1</v>
      </c>
      <c r="I26" s="4" t="str" cm="1">
        <f t="array" ref="I26">_xlfn.IFS('Matthew''s Trait dataset'!J26&lt;100,"A",AND('Matthew''s Trait dataset'!J26&gt;=100,'Matthew''s Trait dataset'!J26&lt;1000),"B", 'Matthew''s Trait dataset'!J26&gt;=1000, "C")</f>
        <v>B</v>
      </c>
      <c r="J26" s="4" cm="1">
        <f t="array" ref="J26">_xlfn.IFS('Matthew''s Trait dataset'!K26="High", 1, 'Matthew''s Trait dataset'!K26="Low", 0)</f>
        <v>1</v>
      </c>
      <c r="K26" s="4" t="str" cm="1">
        <f t="array" ref="K26">_xlfn.IFS('Matthew''s Trait dataset'!L26="LB", "A", 'Matthew''s Trait dataset'!L26="SB", "B", 'Matthew''s Trait dataset'!L26="FCT", "C", 'Matthew''s Trait dataset'!L26="NFCT", "D")</f>
        <v>C</v>
      </c>
      <c r="L26" s="4" cm="1">
        <f t="array" ref="L26">_xlfn.IFS('Matthew''s Trait dataset'!N26="High", 1, 'Matthew''s Trait dataset'!N26="Low", 0)</f>
        <v>1</v>
      </c>
      <c r="M26" s="4" t="str" cm="1">
        <f t="array" ref="M26">_xlfn.IFS('Matthew''s Trait dataset'!O26="Migratory", "A", 'Matthew''s Trait dataset'!O26="Mixed", "B", 'Matthew''s Trait dataset'!O26="Non-Migratory", "C")</f>
        <v>C</v>
      </c>
      <c r="N26" s="4" cm="1">
        <f t="array" ref="N26">_xlfn.IFS('Matthew''s Trait dataset'!Q26="High", 1, 'Matthew''s Trait dataset'!Q26="Low", 0)</f>
        <v>1</v>
      </c>
      <c r="O26" s="4" t="e" cm="1">
        <f t="array" ref="O26">_xlfn.IFS('Matthew''s Trait dataset'!R26="0-200m", "A", 'Matthew''s Trait dataset'!R26="200-500m", "B",'Matthew''s Trait dataset'!R26="500-1000m", "C", 'Matthew''s Trait dataset'!R26="1000m+", "D")</f>
        <v>#N/A</v>
      </c>
      <c r="P26" s="4" cm="1">
        <f t="array" ref="P26">_xlfn.IFS('Matthew''s Trait dataset'!T26="High", 1, 'Matthew''s Trait dataset'!T26="Low", 0)</f>
        <v>1</v>
      </c>
      <c r="Q26" s="4" t="s">
        <v>555</v>
      </c>
      <c r="R26" s="4" cm="1">
        <f t="array" ref="R26">_xlfn.IFS('Matthew''s Trait dataset'!W26="High", 1, 'Matthew''s Trait dataset'!W26="Low", 0)</f>
        <v>1</v>
      </c>
      <c r="S26" s="4" t="s">
        <v>88</v>
      </c>
      <c r="T26" s="4" cm="1">
        <f t="array" ref="T26">_xlfn.IFS('Matthew''s Trait dataset'!Z26="High", 1, 'Matthew''s Trait dataset'!Z26="Low", 0)</f>
        <v>1</v>
      </c>
    </row>
    <row r="27" spans="1:20" x14ac:dyDescent="0.3">
      <c r="A27" s="4" t="s">
        <v>362</v>
      </c>
      <c r="B27" s="4" t="s">
        <v>27</v>
      </c>
      <c r="C27">
        <v>0</v>
      </c>
      <c r="D27">
        <v>1</v>
      </c>
      <c r="E27" s="4" t="str" cm="1">
        <f t="array" ref="E27">_xlfn.IFS('Matthew''s Trait dataset'!D27&lt;5, "A", AND('Matthew''s Trait dataset'!D27&lt;10, 'Matthew''s Trait dataset'!D27&gt;=5), "B", AND('Matthew''s Trait dataset'!D27&lt;15, 'Matthew''s Trait dataset'!D27&gt;=10), "C", 'Matthew''s Trait dataset'!D27&gt;=15, "D")</f>
        <v>B</v>
      </c>
      <c r="F27" s="4" cm="1">
        <f t="array" ref="F27">_xlfn.IFS('Matthew''s Trait dataset'!F27="High", 1, 'Matthew''s Trait dataset'!F27="Low", 0)</f>
        <v>1</v>
      </c>
      <c r="G27" s="4" t="str" cm="1">
        <f t="array" ref="G27">_xlfn.IFS('Matthew''s Trait dataset'!G27&lt;100,"A",AND('Matthew''s Trait dataset'!G27&gt;=100,'Matthew''s Trait dataset'!G27&lt;1000),"B",AND('Matthew''s Trait dataset'!G27&gt;=1000,'Matthew''s Trait dataset'!G27&lt;10000),"C",'Matthew''s Trait dataset'!G27&gt;=10000,"D")</f>
        <v>C</v>
      </c>
      <c r="H27" s="4" cm="1">
        <f t="array" ref="H27">_xlfn.IFS('Matthew''s Trait dataset'!I27="High", 1, 'Matthew''s Trait dataset'!I27="Low", 0)</f>
        <v>1</v>
      </c>
      <c r="I27" s="4" t="str" cm="1">
        <f t="array" ref="I27">_xlfn.IFS('Matthew''s Trait dataset'!J27&lt;100,"A",AND('Matthew''s Trait dataset'!J27&gt;=100,'Matthew''s Trait dataset'!J27&lt;1000),"B", 'Matthew''s Trait dataset'!J27&gt;=1000, "C")</f>
        <v>B</v>
      </c>
      <c r="J27" s="4" cm="1">
        <f t="array" ref="J27">_xlfn.IFS('Matthew''s Trait dataset'!K27="High", 1, 'Matthew''s Trait dataset'!K27="Low", 0)</f>
        <v>1</v>
      </c>
      <c r="K27" s="4" t="str" cm="1">
        <f t="array" ref="K27">_xlfn.IFS('Matthew''s Trait dataset'!L27="LB", "A", 'Matthew''s Trait dataset'!L27="SB", "B", 'Matthew''s Trait dataset'!L27="FCT", "C", 'Matthew''s Trait dataset'!L27="NFCT", "D")</f>
        <v>C</v>
      </c>
      <c r="L27" s="4" cm="1">
        <f t="array" ref="L27">_xlfn.IFS('Matthew''s Trait dataset'!N27="High", 1, 'Matthew''s Trait dataset'!N27="Low", 0)</f>
        <v>1</v>
      </c>
      <c r="M27" s="4" t="str" cm="1">
        <f t="array" ref="M27">_xlfn.IFS('Matthew''s Trait dataset'!O27="Migratory", "A", 'Matthew''s Trait dataset'!O27="Mixed", "B", 'Matthew''s Trait dataset'!O27="Non-Migratory", "C")</f>
        <v>C</v>
      </c>
      <c r="N27" s="4" cm="1">
        <f t="array" ref="N27">_xlfn.IFS('Matthew''s Trait dataset'!Q27="High", 1, 'Matthew''s Trait dataset'!Q27="Low", 0)</f>
        <v>1</v>
      </c>
      <c r="O27" s="4" t="e" cm="1">
        <f t="array" ref="O27">_xlfn.IFS('Matthew''s Trait dataset'!R27="0-200m", "A", 'Matthew''s Trait dataset'!R27="200-500m", "B",'Matthew''s Trait dataset'!R27="500-1000m", "C", 'Matthew''s Trait dataset'!R27="1000m+", "D")</f>
        <v>#N/A</v>
      </c>
      <c r="P27" s="4" cm="1">
        <f t="array" ref="P27">_xlfn.IFS('Matthew''s Trait dataset'!T27="High", 1, 'Matthew''s Trait dataset'!T27="Low", 0)</f>
        <v>1</v>
      </c>
      <c r="Q27" s="4" t="s">
        <v>555</v>
      </c>
      <c r="R27" s="4" cm="1">
        <f t="array" ref="R27">_xlfn.IFS('Matthew''s Trait dataset'!W27="High", 1, 'Matthew''s Trait dataset'!W27="Low", 0)</f>
        <v>1</v>
      </c>
      <c r="S27" s="4" t="s">
        <v>88</v>
      </c>
      <c r="T27" s="4" cm="1">
        <f t="array" ref="T27">_xlfn.IFS('Matthew''s Trait dataset'!Z27="High", 1, 'Matthew''s Trait dataset'!Z27="Low", 0)</f>
        <v>1</v>
      </c>
    </row>
    <row r="28" spans="1:20" x14ac:dyDescent="0.3">
      <c r="A28" s="4" t="s">
        <v>362</v>
      </c>
      <c r="B28" s="4" t="s">
        <v>28</v>
      </c>
      <c r="C28">
        <v>1</v>
      </c>
      <c r="D28">
        <v>0</v>
      </c>
      <c r="E28" s="4" t="str" cm="1">
        <f t="array" ref="E28">_xlfn.IFS('Matthew''s Trait dataset'!D28&lt;5, "A", AND('Matthew''s Trait dataset'!D28&lt;10, 'Matthew''s Trait dataset'!D28&gt;=5), "B", AND('Matthew''s Trait dataset'!D28&lt;15, 'Matthew''s Trait dataset'!D28&gt;=10), "C", 'Matthew''s Trait dataset'!D28&gt;=15, "D")</f>
        <v>A</v>
      </c>
      <c r="F28" s="4" cm="1">
        <f t="array" ref="F28">_xlfn.IFS('Matthew''s Trait dataset'!F28="High", 1, 'Matthew''s Trait dataset'!F28="Low", 0)</f>
        <v>1</v>
      </c>
      <c r="G28" s="4" t="str" cm="1">
        <f t="array" ref="G28">_xlfn.IFS('Matthew''s Trait dataset'!G28&lt;100,"A",AND('Matthew''s Trait dataset'!G28&gt;=100,'Matthew''s Trait dataset'!G28&lt;1000),"B",AND('Matthew''s Trait dataset'!G28&gt;=1000,'Matthew''s Trait dataset'!G28&lt;10000),"C",'Matthew''s Trait dataset'!G28&gt;=10000,"D")</f>
        <v>B</v>
      </c>
      <c r="H28" s="4" cm="1">
        <f t="array" ref="H28">_xlfn.IFS('Matthew''s Trait dataset'!I28="High", 1, 'Matthew''s Trait dataset'!I28="Low", 0)</f>
        <v>1</v>
      </c>
      <c r="I28" s="4" t="str" cm="1">
        <f t="array" ref="I28">_xlfn.IFS('Matthew''s Trait dataset'!J28&lt;100,"A",AND('Matthew''s Trait dataset'!J28&gt;=100,'Matthew''s Trait dataset'!J28&lt;1000),"B", 'Matthew''s Trait dataset'!J28&gt;=1000, "C")</f>
        <v>B</v>
      </c>
      <c r="J28" s="4" cm="1">
        <f t="array" ref="J28">_xlfn.IFS('Matthew''s Trait dataset'!K28="High", 1, 'Matthew''s Trait dataset'!K28="Low", 0)</f>
        <v>1</v>
      </c>
      <c r="K28" s="4" t="str" cm="1">
        <f t="array" ref="K28">_xlfn.IFS('Matthew''s Trait dataset'!L28="LB", "A", 'Matthew''s Trait dataset'!L28="SB", "B", 'Matthew''s Trait dataset'!L28="FCT", "C", 'Matthew''s Trait dataset'!L28="NFCT", "D")</f>
        <v>C</v>
      </c>
      <c r="L28" s="4" cm="1">
        <f t="array" ref="L28">_xlfn.IFS('Matthew''s Trait dataset'!N28="High", 1, 'Matthew''s Trait dataset'!N28="Low", 0)</f>
        <v>1</v>
      </c>
      <c r="M28" s="4" t="str" cm="1">
        <f t="array" ref="M28">_xlfn.IFS('Matthew''s Trait dataset'!O28="Migratory", "A", 'Matthew''s Trait dataset'!O28="Mixed", "B", 'Matthew''s Trait dataset'!O28="Non-Migratory", "C")</f>
        <v>B</v>
      </c>
      <c r="N28" s="4" cm="1">
        <f t="array" ref="N28">_xlfn.IFS('Matthew''s Trait dataset'!Q28="High", 1, 'Matthew''s Trait dataset'!Q28="Low", 0)</f>
        <v>1</v>
      </c>
      <c r="O28" s="4" t="e" cm="1">
        <f t="array" ref="O28">_xlfn.IFS('Matthew''s Trait dataset'!R28="0-200m", "A", 'Matthew''s Trait dataset'!R28="200-500m", "B",'Matthew''s Trait dataset'!R28="500-1000m", "C", 'Matthew''s Trait dataset'!R28="1000m+", "D")</f>
        <v>#N/A</v>
      </c>
      <c r="P28" s="4" cm="1">
        <f t="array" ref="P28">_xlfn.IFS('Matthew''s Trait dataset'!T28="High", 1, 'Matthew''s Trait dataset'!T28="Low", 0)</f>
        <v>1</v>
      </c>
      <c r="Q28" s="4" t="s">
        <v>556</v>
      </c>
      <c r="R28" s="4" cm="1">
        <f t="array" ref="R28">_xlfn.IFS('Matthew''s Trait dataset'!W28="High", 1, 'Matthew''s Trait dataset'!W28="Low", 0)</f>
        <v>1</v>
      </c>
      <c r="S28" s="4" t="s">
        <v>88</v>
      </c>
      <c r="T28" s="4" cm="1">
        <f t="array" ref="T28">_xlfn.IFS('Matthew''s Trait dataset'!Z28="High", 1, 'Matthew''s Trait dataset'!Z28="Low", 0)</f>
        <v>1</v>
      </c>
    </row>
    <row r="29" spans="1:20" x14ac:dyDescent="0.3">
      <c r="A29" s="4" t="s">
        <v>360</v>
      </c>
      <c r="B29" s="4" t="s">
        <v>29</v>
      </c>
      <c r="C29">
        <v>0</v>
      </c>
      <c r="D29">
        <v>1</v>
      </c>
      <c r="E29" s="4" t="str" cm="1">
        <f t="array" ref="E29">_xlfn.IFS('Matthew''s Trait dataset'!D29&lt;5, "A", AND('Matthew''s Trait dataset'!D29&lt;10, 'Matthew''s Trait dataset'!D29&gt;=5), "B", AND('Matthew''s Trait dataset'!D29&lt;15, 'Matthew''s Trait dataset'!D29&gt;=10), "C", 'Matthew''s Trait dataset'!D29&gt;=15, "D")</f>
        <v>B</v>
      </c>
      <c r="F29" s="4" cm="1">
        <f t="array" ref="F29">_xlfn.IFS('Matthew''s Trait dataset'!F29="High", 1, 'Matthew''s Trait dataset'!F29="Low", 0)</f>
        <v>1</v>
      </c>
      <c r="G29" s="4" t="str" cm="1">
        <f t="array" ref="G29">_xlfn.IFS('Matthew''s Trait dataset'!G29&lt;100,"A",AND('Matthew''s Trait dataset'!G29&gt;=100,'Matthew''s Trait dataset'!G29&lt;1000),"B",AND('Matthew''s Trait dataset'!G29&gt;=1000,'Matthew''s Trait dataset'!G29&lt;10000),"C",'Matthew''s Trait dataset'!G29&gt;=10000,"D")</f>
        <v>C</v>
      </c>
      <c r="H29" s="4" cm="1">
        <f t="array" ref="H29">_xlfn.IFS('Matthew''s Trait dataset'!I29="High", 1, 'Matthew''s Trait dataset'!I29="Low", 0)</f>
        <v>1</v>
      </c>
      <c r="I29" s="4" t="str" cm="1">
        <f t="array" ref="I29">_xlfn.IFS('Matthew''s Trait dataset'!J29&lt;100,"A",AND('Matthew''s Trait dataset'!J29&gt;=100,'Matthew''s Trait dataset'!J29&lt;1000),"B", 'Matthew''s Trait dataset'!J29&gt;=1000, "C")</f>
        <v>B</v>
      </c>
      <c r="J29" s="4" cm="1">
        <f t="array" ref="J29">_xlfn.IFS('Matthew''s Trait dataset'!K29="High", 1, 'Matthew''s Trait dataset'!K29="Low", 0)</f>
        <v>1</v>
      </c>
      <c r="K29" s="4" t="str" cm="1">
        <f t="array" ref="K29">_xlfn.IFS('Matthew''s Trait dataset'!L29="LB", "A", 'Matthew''s Trait dataset'!L29="SB", "B", 'Matthew''s Trait dataset'!L29="FCT", "C", 'Matthew''s Trait dataset'!L29="NFCT", "D")</f>
        <v>C</v>
      </c>
      <c r="L29" s="4" cm="1">
        <f t="array" ref="L29">_xlfn.IFS('Matthew''s Trait dataset'!N29="High", 1, 'Matthew''s Trait dataset'!N29="Low", 0)</f>
        <v>1</v>
      </c>
      <c r="M29" s="4" t="str" cm="1">
        <f t="array" ref="M29">_xlfn.IFS('Matthew''s Trait dataset'!O29="Migratory", "A", 'Matthew''s Trait dataset'!O29="Mixed", "B", 'Matthew''s Trait dataset'!O29="Non-Migratory", "C")</f>
        <v>B</v>
      </c>
      <c r="N29" s="4" cm="1">
        <f t="array" ref="N29">_xlfn.IFS('Matthew''s Trait dataset'!Q29="High", 1, 'Matthew''s Trait dataset'!Q29="Low", 0)</f>
        <v>1</v>
      </c>
      <c r="O29" s="4" t="e" cm="1">
        <f t="array" ref="O29">_xlfn.IFS('Matthew''s Trait dataset'!R29="0-200m", "A", 'Matthew''s Trait dataset'!R29="200-500m", "B",'Matthew''s Trait dataset'!R29="500-1000m", "C", 'Matthew''s Trait dataset'!R29="1000m+", "D")</f>
        <v>#N/A</v>
      </c>
      <c r="P29" s="4" cm="1">
        <f t="array" ref="P29">_xlfn.IFS('Matthew''s Trait dataset'!T29="High", 1, 'Matthew''s Trait dataset'!T29="Low", 0)</f>
        <v>1</v>
      </c>
      <c r="Q29" s="4" t="s">
        <v>87</v>
      </c>
      <c r="R29" s="4" cm="1">
        <f t="array" ref="R29">_xlfn.IFS('Matthew''s Trait dataset'!W29="High", 1, 'Matthew''s Trait dataset'!W29="Low", 0)</f>
        <v>1</v>
      </c>
      <c r="S29" s="4" t="s">
        <v>88</v>
      </c>
      <c r="T29" s="4" cm="1">
        <f t="array" ref="T29">_xlfn.IFS('Matthew''s Trait dataset'!Z29="High", 1, 'Matthew''s Trait dataset'!Z29="Low", 0)</f>
        <v>1</v>
      </c>
    </row>
    <row r="30" spans="1:20" x14ac:dyDescent="0.3">
      <c r="A30" s="4" t="s">
        <v>360</v>
      </c>
      <c r="B30" s="4" t="s">
        <v>30</v>
      </c>
      <c r="C30">
        <v>0</v>
      </c>
      <c r="D30">
        <v>1</v>
      </c>
      <c r="E30" s="4" t="str" cm="1">
        <f t="array" ref="E30">_xlfn.IFS('Matthew''s Trait dataset'!D30&lt;5, "A", AND('Matthew''s Trait dataset'!D30&lt;10, 'Matthew''s Trait dataset'!D30&gt;=5), "B", AND('Matthew''s Trait dataset'!D30&lt;15, 'Matthew''s Trait dataset'!D30&gt;=10), "C", 'Matthew''s Trait dataset'!D30&gt;=15, "D")</f>
        <v>B</v>
      </c>
      <c r="F30" s="4" cm="1">
        <f t="array" ref="F30">_xlfn.IFS('Matthew''s Trait dataset'!F30="High", 1, 'Matthew''s Trait dataset'!F30="Low", 0)</f>
        <v>1</v>
      </c>
      <c r="G30" s="4" t="str" cm="1">
        <f t="array" ref="G30">_xlfn.IFS('Matthew''s Trait dataset'!G30&lt;100,"A",AND('Matthew''s Trait dataset'!G30&gt;=100,'Matthew''s Trait dataset'!G30&lt;1000),"B",AND('Matthew''s Trait dataset'!G30&gt;=1000,'Matthew''s Trait dataset'!G30&lt;10000),"C",'Matthew''s Trait dataset'!G30&gt;=10000,"D")</f>
        <v>C</v>
      </c>
      <c r="H30" s="4" cm="1">
        <f t="array" ref="H30">_xlfn.IFS('Matthew''s Trait dataset'!I30="High", 1, 'Matthew''s Trait dataset'!I30="Low", 0)</f>
        <v>1</v>
      </c>
      <c r="I30" s="4" t="str" cm="1">
        <f t="array" ref="I30">_xlfn.IFS('Matthew''s Trait dataset'!J30&lt;100,"A",AND('Matthew''s Trait dataset'!J30&gt;=100,'Matthew''s Trait dataset'!J30&lt;1000),"B", 'Matthew''s Trait dataset'!J30&gt;=1000, "C")</f>
        <v>C</v>
      </c>
      <c r="J30" s="4" cm="1">
        <f t="array" ref="J30">_xlfn.IFS('Matthew''s Trait dataset'!K30="High", 1, 'Matthew''s Trait dataset'!K30="Low", 0)</f>
        <v>1</v>
      </c>
      <c r="K30" s="4" t="str" cm="1">
        <f t="array" ref="K30">_xlfn.IFS('Matthew''s Trait dataset'!L30="LB", "A", 'Matthew''s Trait dataset'!L30="SB", "B", 'Matthew''s Trait dataset'!L30="FCT", "C", 'Matthew''s Trait dataset'!L30="NFCT", "D")</f>
        <v>C</v>
      </c>
      <c r="L30" s="4" cm="1">
        <f t="array" ref="L30">_xlfn.IFS('Matthew''s Trait dataset'!N30="High", 1, 'Matthew''s Trait dataset'!N30="Low", 0)</f>
        <v>1</v>
      </c>
      <c r="M30" s="4" t="str" cm="1">
        <f t="array" ref="M30">_xlfn.IFS('Matthew''s Trait dataset'!O30="Migratory", "A", 'Matthew''s Trait dataset'!O30="Mixed", "B", 'Matthew''s Trait dataset'!O30="Non-Migratory", "C")</f>
        <v>B</v>
      </c>
      <c r="N30" s="4" cm="1">
        <f t="array" ref="N30">_xlfn.IFS('Matthew''s Trait dataset'!Q30="High", 1, 'Matthew''s Trait dataset'!Q30="Low", 0)</f>
        <v>0</v>
      </c>
      <c r="O30" s="4" t="e" cm="1">
        <f t="array" ref="O30">_xlfn.IFS('Matthew''s Trait dataset'!R30="0-200m", "A", 'Matthew''s Trait dataset'!R30="200-500m", "B",'Matthew''s Trait dataset'!R30="500-1000m", "C", 'Matthew''s Trait dataset'!R30="1000m+", "D")</f>
        <v>#N/A</v>
      </c>
      <c r="P30" s="4" cm="1">
        <f t="array" ref="P30">_xlfn.IFS('Matthew''s Trait dataset'!T30="High", 1, 'Matthew''s Trait dataset'!T30="Low", 0)</f>
        <v>0</v>
      </c>
      <c r="Q30" s="4" t="s">
        <v>88</v>
      </c>
      <c r="R30" s="4" cm="1">
        <f t="array" ref="R30">_xlfn.IFS('Matthew''s Trait dataset'!W30="High", 1, 'Matthew''s Trait dataset'!W30="Low", 0)</f>
        <v>1</v>
      </c>
      <c r="S30" s="4" t="s">
        <v>88</v>
      </c>
      <c r="T30" s="4" cm="1">
        <f t="array" ref="T30">_xlfn.IFS('Matthew''s Trait dataset'!Z30="High", 1, 'Matthew''s Trait dataset'!Z30="Low", 0)</f>
        <v>1</v>
      </c>
    </row>
    <row r="31" spans="1:20" x14ac:dyDescent="0.3">
      <c r="A31" s="4" t="s">
        <v>360</v>
      </c>
      <c r="B31" s="4" t="s">
        <v>31</v>
      </c>
      <c r="C31">
        <v>0</v>
      </c>
      <c r="D31">
        <v>1</v>
      </c>
      <c r="E31" s="4" t="str" cm="1">
        <f t="array" ref="E31">_xlfn.IFS('Matthew''s Trait dataset'!D31&lt;5, "A", AND('Matthew''s Trait dataset'!D31&lt;10, 'Matthew''s Trait dataset'!D31&gt;=5), "B", AND('Matthew''s Trait dataset'!D31&lt;15, 'Matthew''s Trait dataset'!D31&gt;=10), "C", 'Matthew''s Trait dataset'!D31&gt;=15, "D")</f>
        <v>B</v>
      </c>
      <c r="F31" s="4" cm="1">
        <f t="array" ref="F31">_xlfn.IFS('Matthew''s Trait dataset'!F31="High", 1, 'Matthew''s Trait dataset'!F31="Low", 0)</f>
        <v>1</v>
      </c>
      <c r="G31" s="4" t="str" cm="1">
        <f t="array" ref="G31">_xlfn.IFS('Matthew''s Trait dataset'!G31&lt;100,"A",AND('Matthew''s Trait dataset'!G31&gt;=100,'Matthew''s Trait dataset'!G31&lt;1000),"B",AND('Matthew''s Trait dataset'!G31&gt;=1000,'Matthew''s Trait dataset'!G31&lt;10000),"C",'Matthew''s Trait dataset'!G31&gt;=10000,"D")</f>
        <v>C</v>
      </c>
      <c r="H31" s="4" cm="1">
        <f t="array" ref="H31">_xlfn.IFS('Matthew''s Trait dataset'!I31="High", 1, 'Matthew''s Trait dataset'!I31="Low", 0)</f>
        <v>1</v>
      </c>
      <c r="I31" s="4" t="str" cm="1">
        <f t="array" ref="I31">_xlfn.IFS('Matthew''s Trait dataset'!J31&lt;100,"A",AND('Matthew''s Trait dataset'!J31&gt;=100,'Matthew''s Trait dataset'!J31&lt;1000),"B", 'Matthew''s Trait dataset'!J31&gt;=1000, "C")</f>
        <v>C</v>
      </c>
      <c r="J31" s="4" cm="1">
        <f t="array" ref="J31">_xlfn.IFS('Matthew''s Trait dataset'!K31="High", 1, 'Matthew''s Trait dataset'!K31="Low", 0)</f>
        <v>1</v>
      </c>
      <c r="K31" s="4" t="str" cm="1">
        <f t="array" ref="K31">_xlfn.IFS('Matthew''s Trait dataset'!L31="LB", "A", 'Matthew''s Trait dataset'!L31="SB", "B", 'Matthew''s Trait dataset'!L31="FCT", "C", 'Matthew''s Trait dataset'!L31="NFCT", "D")</f>
        <v>D</v>
      </c>
      <c r="L31" s="4" cm="1">
        <f t="array" ref="L31">_xlfn.IFS('Matthew''s Trait dataset'!N31="High", 1, 'Matthew''s Trait dataset'!N31="Low", 0)</f>
        <v>1</v>
      </c>
      <c r="M31" s="4" t="str" cm="1">
        <f t="array" ref="M31">_xlfn.IFS('Matthew''s Trait dataset'!O31="Migratory", "A", 'Matthew''s Trait dataset'!O31="Mixed", "B", 'Matthew''s Trait dataset'!O31="Non-Migratory", "C")</f>
        <v>B</v>
      </c>
      <c r="N31" s="4" cm="1">
        <f t="array" ref="N31">_xlfn.IFS('Matthew''s Trait dataset'!Q31="High", 1, 'Matthew''s Trait dataset'!Q31="Low", 0)</f>
        <v>0</v>
      </c>
      <c r="O31" s="4" t="e" cm="1">
        <f t="array" ref="O31">_xlfn.IFS('Matthew''s Trait dataset'!R31="0-200m", "A", 'Matthew''s Trait dataset'!R31="200-500m", "B",'Matthew''s Trait dataset'!R31="500-1000m", "C", 'Matthew''s Trait dataset'!R31="1000m+", "D")</f>
        <v>#N/A</v>
      </c>
      <c r="P31" s="4" cm="1">
        <f t="array" ref="P31">_xlfn.IFS('Matthew''s Trait dataset'!T31="High", 1, 'Matthew''s Trait dataset'!T31="Low", 0)</f>
        <v>0</v>
      </c>
      <c r="Q31" s="4" t="s">
        <v>86</v>
      </c>
      <c r="R31" s="4" cm="1">
        <f t="array" ref="R31">_xlfn.IFS('Matthew''s Trait dataset'!W31="High", 1, 'Matthew''s Trait dataset'!W31="Low", 0)</f>
        <v>1</v>
      </c>
      <c r="S31" s="4" t="s">
        <v>88</v>
      </c>
      <c r="T31" s="4" cm="1">
        <f t="array" ref="T31">_xlfn.IFS('Matthew''s Trait dataset'!Z31="High", 1, 'Matthew''s Trait dataset'!Z31="Low", 0)</f>
        <v>1</v>
      </c>
    </row>
    <row r="32" spans="1:20" x14ac:dyDescent="0.3">
      <c r="A32" s="4" t="s">
        <v>365</v>
      </c>
      <c r="B32" s="4" t="s">
        <v>32</v>
      </c>
      <c r="C32">
        <v>1</v>
      </c>
      <c r="D32">
        <v>0</v>
      </c>
      <c r="E32" s="4" t="str" cm="1">
        <f t="array" ref="E32">_xlfn.IFS('Matthew''s Trait dataset'!D32&lt;5, "A", AND('Matthew''s Trait dataset'!D32&lt;10, 'Matthew''s Trait dataset'!D32&gt;=5), "B", AND('Matthew''s Trait dataset'!D32&lt;15, 'Matthew''s Trait dataset'!D32&gt;=10), "C", 'Matthew''s Trait dataset'!D32&gt;=15, "D")</f>
        <v>A</v>
      </c>
      <c r="F32" s="4" cm="1">
        <f t="array" ref="F32">_xlfn.IFS('Matthew''s Trait dataset'!F32="High", 1, 'Matthew''s Trait dataset'!F32="Low", 0)</f>
        <v>1</v>
      </c>
      <c r="G32" s="4" t="str" cm="1">
        <f t="array" ref="G32">_xlfn.IFS('Matthew''s Trait dataset'!G32&lt;100,"A",AND('Matthew''s Trait dataset'!G32&gt;=100,'Matthew''s Trait dataset'!G32&lt;1000),"B",AND('Matthew''s Trait dataset'!G32&gt;=1000,'Matthew''s Trait dataset'!G32&lt;10000),"C",'Matthew''s Trait dataset'!G32&gt;=10000,"D")</f>
        <v>B</v>
      </c>
      <c r="H32" s="4" cm="1">
        <f t="array" ref="H32">_xlfn.IFS('Matthew''s Trait dataset'!I32="High", 1, 'Matthew''s Trait dataset'!I32="Low", 0)</f>
        <v>1</v>
      </c>
      <c r="I32" s="4" t="str" cm="1">
        <f t="array" ref="I32">_xlfn.IFS('Matthew''s Trait dataset'!J32&lt;100,"A",AND('Matthew''s Trait dataset'!J32&gt;=100,'Matthew''s Trait dataset'!J32&lt;1000),"B", 'Matthew''s Trait dataset'!J32&gt;=1000, "C")</f>
        <v>B</v>
      </c>
      <c r="J32" s="4" cm="1">
        <f t="array" ref="J32">_xlfn.IFS('Matthew''s Trait dataset'!K32="High", 1, 'Matthew''s Trait dataset'!K32="Low", 0)</f>
        <v>1</v>
      </c>
      <c r="K32" s="4" t="str" cm="1">
        <f t="array" ref="K32">_xlfn.IFS('Matthew''s Trait dataset'!L32="LB", "A", 'Matthew''s Trait dataset'!L32="SB", "B", 'Matthew''s Trait dataset'!L32="FCT", "C", 'Matthew''s Trait dataset'!L32="NFCT", "D")</f>
        <v>C</v>
      </c>
      <c r="L32" s="4" cm="1">
        <f t="array" ref="L32">_xlfn.IFS('Matthew''s Trait dataset'!N32="High", 1, 'Matthew''s Trait dataset'!N32="Low", 0)</f>
        <v>1</v>
      </c>
      <c r="M32" s="4" t="str" cm="1">
        <f t="array" ref="M32">_xlfn.IFS('Matthew''s Trait dataset'!O32="Migratory", "A", 'Matthew''s Trait dataset'!O32="Mixed", "B", 'Matthew''s Trait dataset'!O32="Non-Migratory", "C")</f>
        <v>C</v>
      </c>
      <c r="N32" s="4" cm="1">
        <f t="array" ref="N32">_xlfn.IFS('Matthew''s Trait dataset'!Q32="High", 1, 'Matthew''s Trait dataset'!Q32="Low", 0)</f>
        <v>1</v>
      </c>
      <c r="O32" s="4" t="e" cm="1">
        <f t="array" ref="O32">_xlfn.IFS('Matthew''s Trait dataset'!R32="0-200m", "A", 'Matthew''s Trait dataset'!R32="200-500m", "B",'Matthew''s Trait dataset'!R32="500-1000m", "C", 'Matthew''s Trait dataset'!R32="1000m+", "D")</f>
        <v>#N/A</v>
      </c>
      <c r="P32" s="4" cm="1">
        <f t="array" ref="P32">_xlfn.IFS('Matthew''s Trait dataset'!T32="High", 1, 'Matthew''s Trait dataset'!T32="Low", 0)</f>
        <v>1</v>
      </c>
      <c r="Q32" s="4" t="s">
        <v>87</v>
      </c>
      <c r="R32" s="4" cm="1">
        <f t="array" ref="R32">_xlfn.IFS('Matthew''s Trait dataset'!W32="High", 1, 'Matthew''s Trait dataset'!W32="Low", 0)</f>
        <v>1</v>
      </c>
      <c r="S32" s="4" t="s">
        <v>88</v>
      </c>
      <c r="T32" s="4" cm="1">
        <f t="array" ref="T32">_xlfn.IFS('Matthew''s Trait dataset'!Z32="High", 1, 'Matthew''s Trait dataset'!Z32="Low", 0)</f>
        <v>1</v>
      </c>
    </row>
    <row r="33" spans="1:20" x14ac:dyDescent="0.3">
      <c r="A33" s="4" t="s">
        <v>365</v>
      </c>
      <c r="B33" s="4" t="s">
        <v>33</v>
      </c>
      <c r="C33">
        <v>1</v>
      </c>
      <c r="D33">
        <v>0</v>
      </c>
      <c r="E33" s="4" t="str" cm="1">
        <f t="array" ref="E33">_xlfn.IFS('Matthew''s Trait dataset'!D33&lt;5, "A", AND('Matthew''s Trait dataset'!D33&lt;10, 'Matthew''s Trait dataset'!D33&gt;=5), "B", AND('Matthew''s Trait dataset'!D33&lt;15, 'Matthew''s Trait dataset'!D33&gt;=10), "C", 'Matthew''s Trait dataset'!D33&gt;=15, "D")</f>
        <v>A</v>
      </c>
      <c r="F33" s="4" cm="1">
        <f t="array" ref="F33">_xlfn.IFS('Matthew''s Trait dataset'!F33="High", 1, 'Matthew''s Trait dataset'!F33="Low", 0)</f>
        <v>1</v>
      </c>
      <c r="G33" s="4" t="str" cm="1">
        <f t="array" ref="G33">_xlfn.IFS('Matthew''s Trait dataset'!G33&lt;100,"A",AND('Matthew''s Trait dataset'!G33&gt;=100,'Matthew''s Trait dataset'!G33&lt;1000),"B",AND('Matthew''s Trait dataset'!G33&gt;=1000,'Matthew''s Trait dataset'!G33&lt;10000),"C",'Matthew''s Trait dataset'!G33&gt;=10000,"D")</f>
        <v>B</v>
      </c>
      <c r="H33" s="4" cm="1">
        <f t="array" ref="H33">_xlfn.IFS('Matthew''s Trait dataset'!I33="High", 1, 'Matthew''s Trait dataset'!I33="Low", 0)</f>
        <v>1</v>
      </c>
      <c r="I33" s="4" t="str" cm="1">
        <f t="array" ref="I33">_xlfn.IFS('Matthew''s Trait dataset'!J33&lt;100,"A",AND('Matthew''s Trait dataset'!J33&gt;=100,'Matthew''s Trait dataset'!J33&lt;1000),"B", 'Matthew''s Trait dataset'!J33&gt;=1000, "C")</f>
        <v>B</v>
      </c>
      <c r="J33" s="4" cm="1">
        <f t="array" ref="J33">_xlfn.IFS('Matthew''s Trait dataset'!K33="High", 1, 'Matthew''s Trait dataset'!K33="Low", 0)</f>
        <v>1</v>
      </c>
      <c r="K33" s="4" t="str" cm="1">
        <f t="array" ref="K33">_xlfn.IFS('Matthew''s Trait dataset'!L33="LB", "A", 'Matthew''s Trait dataset'!L33="SB", "B", 'Matthew''s Trait dataset'!L33="FCT", "C", 'Matthew''s Trait dataset'!L33="NFCT", "D")</f>
        <v>C</v>
      </c>
      <c r="L33" s="4" cm="1">
        <f t="array" ref="L33">_xlfn.IFS('Matthew''s Trait dataset'!N33="High", 1, 'Matthew''s Trait dataset'!N33="Low", 0)</f>
        <v>1</v>
      </c>
      <c r="M33" s="4" t="str" cm="1">
        <f t="array" ref="M33">_xlfn.IFS('Matthew''s Trait dataset'!O33="Migratory", "A", 'Matthew''s Trait dataset'!O33="Mixed", "B", 'Matthew''s Trait dataset'!O33="Non-Migratory", "C")</f>
        <v>C</v>
      </c>
      <c r="N33" s="4" cm="1">
        <f t="array" ref="N33">_xlfn.IFS('Matthew''s Trait dataset'!Q33="High", 1, 'Matthew''s Trait dataset'!Q33="Low", 0)</f>
        <v>1</v>
      </c>
      <c r="O33" s="4" t="e" cm="1">
        <f t="array" ref="O33">_xlfn.IFS('Matthew''s Trait dataset'!R33="0-200m", "A", 'Matthew''s Trait dataset'!R33="200-500m", "B",'Matthew''s Trait dataset'!R33="500-1000m", "C", 'Matthew''s Trait dataset'!R33="1000m+", "D")</f>
        <v>#N/A</v>
      </c>
      <c r="P33" s="4" cm="1">
        <f t="array" ref="P33">_xlfn.IFS('Matthew''s Trait dataset'!T33="High", 1, 'Matthew''s Trait dataset'!T33="Low", 0)</f>
        <v>1</v>
      </c>
      <c r="Q33" s="4" t="s">
        <v>88</v>
      </c>
      <c r="R33" s="4" cm="1">
        <f t="array" ref="R33">_xlfn.IFS('Matthew''s Trait dataset'!W33="High", 1, 'Matthew''s Trait dataset'!W33="Low", 0)</f>
        <v>1</v>
      </c>
      <c r="S33" s="4" t="s">
        <v>88</v>
      </c>
      <c r="T33" s="4" cm="1">
        <f t="array" ref="T33">_xlfn.IFS('Matthew''s Trait dataset'!Z33="High", 1, 'Matthew''s Trait dataset'!Z33="Low", 0)</f>
        <v>1</v>
      </c>
    </row>
    <row r="34" spans="1:20" x14ac:dyDescent="0.3">
      <c r="A34" s="4" t="s">
        <v>362</v>
      </c>
      <c r="B34" s="4" t="s">
        <v>34</v>
      </c>
      <c r="C34">
        <v>0</v>
      </c>
      <c r="D34">
        <v>1</v>
      </c>
      <c r="E34" s="4" t="str" cm="1">
        <f t="array" ref="E34">_xlfn.IFS('Matthew''s Trait dataset'!D34&lt;5, "A", AND('Matthew''s Trait dataset'!D34&lt;10, 'Matthew''s Trait dataset'!D34&gt;=5), "B", AND('Matthew''s Trait dataset'!D34&lt;15, 'Matthew''s Trait dataset'!D34&gt;=10), "C", 'Matthew''s Trait dataset'!D34&gt;=15, "D")</f>
        <v>A</v>
      </c>
      <c r="F34" s="4" cm="1">
        <f t="array" ref="F34">_xlfn.IFS('Matthew''s Trait dataset'!F34="High", 1, 'Matthew''s Trait dataset'!F34="Low", 0)</f>
        <v>1</v>
      </c>
      <c r="G34" s="4" t="str" cm="1">
        <f t="array" ref="G34">_xlfn.IFS('Matthew''s Trait dataset'!G34&lt;100,"A",AND('Matthew''s Trait dataset'!G34&gt;=100,'Matthew''s Trait dataset'!G34&lt;1000),"B",AND('Matthew''s Trait dataset'!G34&gt;=1000,'Matthew''s Trait dataset'!G34&lt;10000),"C",'Matthew''s Trait dataset'!G34&gt;=10000,"D")</f>
        <v>B</v>
      </c>
      <c r="H34" s="4" cm="1">
        <f t="array" ref="H34">_xlfn.IFS('Matthew''s Trait dataset'!I34="High", 1, 'Matthew''s Trait dataset'!I34="Low", 0)</f>
        <v>1</v>
      </c>
      <c r="I34" s="4" t="str" cm="1">
        <f t="array" ref="I34">_xlfn.IFS('Matthew''s Trait dataset'!J34&lt;100,"A",AND('Matthew''s Trait dataset'!J34&gt;=100,'Matthew''s Trait dataset'!J34&lt;1000),"B", 'Matthew''s Trait dataset'!J34&gt;=1000, "C")</f>
        <v>A</v>
      </c>
      <c r="J34" s="4" cm="1">
        <f t="array" ref="J34">_xlfn.IFS('Matthew''s Trait dataset'!K34="High", 1, 'Matthew''s Trait dataset'!K34="Low", 0)</f>
        <v>1</v>
      </c>
      <c r="K34" s="4" t="str" cm="1">
        <f t="array" ref="K34">_xlfn.IFS('Matthew''s Trait dataset'!L34="LB", "A", 'Matthew''s Trait dataset'!L34="SB", "B", 'Matthew''s Trait dataset'!L34="FCT", "C", 'Matthew''s Trait dataset'!L34="NFCT", "D")</f>
        <v>C</v>
      </c>
      <c r="L34" s="4" cm="1">
        <f t="array" ref="L34">_xlfn.IFS('Matthew''s Trait dataset'!N34="High", 1, 'Matthew''s Trait dataset'!N34="Low", 0)</f>
        <v>1</v>
      </c>
      <c r="M34" s="4" t="str" cm="1">
        <f t="array" ref="M34">_xlfn.IFS('Matthew''s Trait dataset'!O34="Migratory", "A", 'Matthew''s Trait dataset'!O34="Mixed", "B", 'Matthew''s Trait dataset'!O34="Non-Migratory", "C")</f>
        <v>C</v>
      </c>
      <c r="N34" s="4" cm="1">
        <f t="array" ref="N34">_xlfn.IFS('Matthew''s Trait dataset'!Q34="High", 1, 'Matthew''s Trait dataset'!Q34="Low", 0)</f>
        <v>0</v>
      </c>
      <c r="O34" s="4" t="e" cm="1">
        <f t="array" ref="O34">_xlfn.IFS('Matthew''s Trait dataset'!R34="0-200m", "A", 'Matthew''s Trait dataset'!R34="200-500m", "B",'Matthew''s Trait dataset'!R34="500-1000m", "C", 'Matthew''s Trait dataset'!R34="1000m+", "D")</f>
        <v>#N/A</v>
      </c>
      <c r="P34" s="4" cm="1">
        <f t="array" ref="P34">_xlfn.IFS('Matthew''s Trait dataset'!T34="High", 1, 'Matthew''s Trait dataset'!T34="Low", 0)</f>
        <v>1</v>
      </c>
      <c r="Q34" s="4" t="s">
        <v>555</v>
      </c>
      <c r="R34" s="4" cm="1">
        <f t="array" ref="R34">_xlfn.IFS('Matthew''s Trait dataset'!W34="High", 1, 'Matthew''s Trait dataset'!W34="Low", 0)</f>
        <v>1</v>
      </c>
      <c r="S34" s="4" t="s">
        <v>88</v>
      </c>
      <c r="T34" s="4" cm="1">
        <f t="array" ref="T34">_xlfn.IFS('Matthew''s Trait dataset'!Z34="High", 1, 'Matthew''s Trait dataset'!Z34="Low", 0)</f>
        <v>1</v>
      </c>
    </row>
    <row r="35" spans="1:20" x14ac:dyDescent="0.3">
      <c r="A35" s="4" t="s">
        <v>362</v>
      </c>
      <c r="B35" s="4" t="s">
        <v>35</v>
      </c>
      <c r="C35">
        <v>0</v>
      </c>
      <c r="D35">
        <v>1</v>
      </c>
      <c r="E35" s="4" t="str" cm="1">
        <f t="array" ref="E35">_xlfn.IFS('Matthew''s Trait dataset'!D35&lt;5, "A", AND('Matthew''s Trait dataset'!D35&lt;10, 'Matthew''s Trait dataset'!D35&gt;=5), "B", AND('Matthew''s Trait dataset'!D35&lt;15, 'Matthew''s Trait dataset'!D35&gt;=10), "C", 'Matthew''s Trait dataset'!D35&gt;=15, "D")</f>
        <v>A</v>
      </c>
      <c r="F35" s="4" cm="1">
        <f t="array" ref="F35">_xlfn.IFS('Matthew''s Trait dataset'!F35="High", 1, 'Matthew''s Trait dataset'!F35="Low", 0)</f>
        <v>1</v>
      </c>
      <c r="G35" s="4" t="str" cm="1">
        <f t="array" ref="G35">_xlfn.IFS('Matthew''s Trait dataset'!G35&lt;100,"A",AND('Matthew''s Trait dataset'!G35&gt;=100,'Matthew''s Trait dataset'!G35&lt;1000),"B",AND('Matthew''s Trait dataset'!G35&gt;=1000,'Matthew''s Trait dataset'!G35&lt;10000),"C",'Matthew''s Trait dataset'!G35&gt;=10000,"D")</f>
        <v>B</v>
      </c>
      <c r="H35" s="4" cm="1">
        <f t="array" ref="H35">_xlfn.IFS('Matthew''s Trait dataset'!I35="High", 1, 'Matthew''s Trait dataset'!I35="Low", 0)</f>
        <v>1</v>
      </c>
      <c r="I35" s="4" t="str" cm="1">
        <f t="array" ref="I35">_xlfn.IFS('Matthew''s Trait dataset'!J35&lt;100,"A",AND('Matthew''s Trait dataset'!J35&gt;=100,'Matthew''s Trait dataset'!J35&lt;1000),"B", 'Matthew''s Trait dataset'!J35&gt;=1000, "C")</f>
        <v>A</v>
      </c>
      <c r="J35" s="4" cm="1">
        <f t="array" ref="J35">_xlfn.IFS('Matthew''s Trait dataset'!K35="High", 1, 'Matthew''s Trait dataset'!K35="Low", 0)</f>
        <v>1</v>
      </c>
      <c r="K35" s="4" t="str" cm="1">
        <f t="array" ref="K35">_xlfn.IFS('Matthew''s Trait dataset'!L35="LB", "A", 'Matthew''s Trait dataset'!L35="SB", "B", 'Matthew''s Trait dataset'!L35="FCT", "C", 'Matthew''s Trait dataset'!L35="NFCT", "D")</f>
        <v>C</v>
      </c>
      <c r="L35" s="4" cm="1">
        <f t="array" ref="L35">_xlfn.IFS('Matthew''s Trait dataset'!N35="High", 1, 'Matthew''s Trait dataset'!N35="Low", 0)</f>
        <v>1</v>
      </c>
      <c r="M35" s="4" t="str" cm="1">
        <f t="array" ref="M35">_xlfn.IFS('Matthew''s Trait dataset'!O35="Migratory", "A", 'Matthew''s Trait dataset'!O35="Mixed", "B", 'Matthew''s Trait dataset'!O35="Non-Migratory", "C")</f>
        <v>A</v>
      </c>
      <c r="N35" s="4" cm="1">
        <f t="array" ref="N35">_xlfn.IFS('Matthew''s Trait dataset'!Q35="High", 1, 'Matthew''s Trait dataset'!Q35="Low", 0)</f>
        <v>1</v>
      </c>
      <c r="O35" s="4" t="e" cm="1">
        <f t="array" ref="O35">_xlfn.IFS('Matthew''s Trait dataset'!R35="0-200m", "A", 'Matthew''s Trait dataset'!R35="200-500m", "B",'Matthew''s Trait dataset'!R35="500-1000m", "C", 'Matthew''s Trait dataset'!R35="1000m+", "D")</f>
        <v>#N/A</v>
      </c>
      <c r="P35" s="4" cm="1">
        <f t="array" ref="P35">_xlfn.IFS('Matthew''s Trait dataset'!T35="High", 1, 'Matthew''s Trait dataset'!T35="Low", 0)</f>
        <v>0</v>
      </c>
      <c r="Q35" s="4" t="s">
        <v>556</v>
      </c>
      <c r="R35" s="4" cm="1">
        <f t="array" ref="R35">_xlfn.IFS('Matthew''s Trait dataset'!W35="High", 1, 'Matthew''s Trait dataset'!W35="Low", 0)</f>
        <v>1</v>
      </c>
      <c r="S35" s="4" t="s">
        <v>86</v>
      </c>
      <c r="T35" s="4" cm="1">
        <f t="array" ref="T35">_xlfn.IFS('Matthew''s Trait dataset'!Z35="High", 1, 'Matthew''s Trait dataset'!Z35="Low", 0)</f>
        <v>1</v>
      </c>
    </row>
    <row r="36" spans="1:20" x14ac:dyDescent="0.3">
      <c r="A36" s="4" t="s">
        <v>362</v>
      </c>
      <c r="B36" s="4" t="s">
        <v>36</v>
      </c>
      <c r="C36">
        <v>0</v>
      </c>
      <c r="D36">
        <v>1</v>
      </c>
      <c r="E36" s="4" t="str" cm="1">
        <f t="array" ref="E36">_xlfn.IFS('Matthew''s Trait dataset'!D36&lt;5, "A", AND('Matthew''s Trait dataset'!D36&lt;10, 'Matthew''s Trait dataset'!D36&gt;=5), "B", AND('Matthew''s Trait dataset'!D36&lt;15, 'Matthew''s Trait dataset'!D36&gt;=10), "C", 'Matthew''s Trait dataset'!D36&gt;=15, "D")</f>
        <v>A</v>
      </c>
      <c r="F36" s="4" cm="1">
        <f t="array" ref="F36">_xlfn.IFS('Matthew''s Trait dataset'!F36="High", 1, 'Matthew''s Trait dataset'!F36="Low", 0)</f>
        <v>1</v>
      </c>
      <c r="G36" s="4" t="str" cm="1">
        <f t="array" ref="G36">_xlfn.IFS('Matthew''s Trait dataset'!G36&lt;100,"A",AND('Matthew''s Trait dataset'!G36&gt;=100,'Matthew''s Trait dataset'!G36&lt;1000),"B",AND('Matthew''s Trait dataset'!G36&gt;=1000,'Matthew''s Trait dataset'!G36&lt;10000),"C",'Matthew''s Trait dataset'!G36&gt;=10000,"D")</f>
        <v>B</v>
      </c>
      <c r="H36" s="4" cm="1">
        <f t="array" ref="H36">_xlfn.IFS('Matthew''s Trait dataset'!I36="High", 1, 'Matthew''s Trait dataset'!I36="Low", 0)</f>
        <v>1</v>
      </c>
      <c r="I36" s="4" t="str" cm="1">
        <f t="array" ref="I36">_xlfn.IFS('Matthew''s Trait dataset'!J36&lt;100,"A",AND('Matthew''s Trait dataset'!J36&gt;=100,'Matthew''s Trait dataset'!J36&lt;1000),"B", 'Matthew''s Trait dataset'!J36&gt;=1000, "C")</f>
        <v>B</v>
      </c>
      <c r="J36" s="4" cm="1">
        <f t="array" ref="J36">_xlfn.IFS('Matthew''s Trait dataset'!K36="High", 1, 'Matthew''s Trait dataset'!K36="Low", 0)</f>
        <v>1</v>
      </c>
      <c r="K36" s="4" t="str" cm="1">
        <f t="array" ref="K36">_xlfn.IFS('Matthew''s Trait dataset'!L36="LB", "A", 'Matthew''s Trait dataset'!L36="SB", "B", 'Matthew''s Trait dataset'!L36="FCT", "C", 'Matthew''s Trait dataset'!L36="NFCT", "D")</f>
        <v>C</v>
      </c>
      <c r="L36" s="4" cm="1">
        <f t="array" ref="L36">_xlfn.IFS('Matthew''s Trait dataset'!N36="High", 1, 'Matthew''s Trait dataset'!N36="Low", 0)</f>
        <v>1</v>
      </c>
      <c r="M36" s="4" t="str" cm="1">
        <f t="array" ref="M36">_xlfn.IFS('Matthew''s Trait dataset'!O36="Migratory", "A", 'Matthew''s Trait dataset'!O36="Mixed", "B", 'Matthew''s Trait dataset'!O36="Non-Migratory", "C")</f>
        <v>C</v>
      </c>
      <c r="N36" s="4" cm="1">
        <f t="array" ref="N36">_xlfn.IFS('Matthew''s Trait dataset'!Q36="High", 1, 'Matthew''s Trait dataset'!Q36="Low", 0)</f>
        <v>1</v>
      </c>
      <c r="O36" s="4" t="e" cm="1">
        <f t="array" ref="O36">_xlfn.IFS('Matthew''s Trait dataset'!R36="0-200m", "A", 'Matthew''s Trait dataset'!R36="200-500m", "B",'Matthew''s Trait dataset'!R36="500-1000m", "C", 'Matthew''s Trait dataset'!R36="1000m+", "D")</f>
        <v>#N/A</v>
      </c>
      <c r="P36" s="4" cm="1">
        <f t="array" ref="P36">_xlfn.IFS('Matthew''s Trait dataset'!T36="High", 1, 'Matthew''s Trait dataset'!T36="Low", 0)</f>
        <v>0</v>
      </c>
      <c r="Q36" s="4" t="s">
        <v>88</v>
      </c>
      <c r="R36" s="4" cm="1">
        <f t="array" ref="R36">_xlfn.IFS('Matthew''s Trait dataset'!W36="High", 1, 'Matthew''s Trait dataset'!W36="Low", 0)</f>
        <v>1</v>
      </c>
      <c r="S36" s="4" t="s">
        <v>86</v>
      </c>
      <c r="T36" s="4" cm="1">
        <f t="array" ref="T36">_xlfn.IFS('Matthew''s Trait dataset'!Z36="High", 1, 'Matthew''s Trait dataset'!Z36="Low", 0)</f>
        <v>1</v>
      </c>
    </row>
    <row r="37" spans="1:20" x14ac:dyDescent="0.3">
      <c r="A37" s="4" t="s">
        <v>362</v>
      </c>
      <c r="B37" s="4" t="s">
        <v>37</v>
      </c>
      <c r="C37">
        <v>0</v>
      </c>
      <c r="D37">
        <v>1</v>
      </c>
      <c r="E37" s="4" t="str" cm="1">
        <f t="array" ref="E37">_xlfn.IFS('Matthew''s Trait dataset'!D37&lt;5, "A", AND('Matthew''s Trait dataset'!D37&lt;10, 'Matthew''s Trait dataset'!D37&gt;=5), "B", AND('Matthew''s Trait dataset'!D37&lt;15, 'Matthew''s Trait dataset'!D37&gt;=10), "C", 'Matthew''s Trait dataset'!D37&gt;=15, "D")</f>
        <v>A</v>
      </c>
      <c r="F37" s="4" cm="1">
        <f t="array" ref="F37">_xlfn.IFS('Matthew''s Trait dataset'!F37="High", 1, 'Matthew''s Trait dataset'!F37="Low", 0)</f>
        <v>1</v>
      </c>
      <c r="G37" s="4" t="str" cm="1">
        <f t="array" ref="G37">_xlfn.IFS('Matthew''s Trait dataset'!G37&lt;100,"A",AND('Matthew''s Trait dataset'!G37&gt;=100,'Matthew''s Trait dataset'!G37&lt;1000),"B",AND('Matthew''s Trait dataset'!G37&gt;=1000,'Matthew''s Trait dataset'!G37&lt;10000),"C",'Matthew''s Trait dataset'!G37&gt;=10000,"D")</f>
        <v>B</v>
      </c>
      <c r="H37" s="4" cm="1">
        <f t="array" ref="H37">_xlfn.IFS('Matthew''s Trait dataset'!I37="High", 1, 'Matthew''s Trait dataset'!I37="Low", 0)</f>
        <v>1</v>
      </c>
      <c r="I37" s="4" t="str" cm="1">
        <f t="array" ref="I37">_xlfn.IFS('Matthew''s Trait dataset'!J37&lt;100,"A",AND('Matthew''s Trait dataset'!J37&gt;=100,'Matthew''s Trait dataset'!J37&lt;1000),"B", 'Matthew''s Trait dataset'!J37&gt;=1000, "C")</f>
        <v>A</v>
      </c>
      <c r="J37" s="4" cm="1">
        <f t="array" ref="J37">_xlfn.IFS('Matthew''s Trait dataset'!K37="High", 1, 'Matthew''s Trait dataset'!K37="Low", 0)</f>
        <v>1</v>
      </c>
      <c r="K37" s="4" t="str" cm="1">
        <f t="array" ref="K37">_xlfn.IFS('Matthew''s Trait dataset'!L37="LB", "A", 'Matthew''s Trait dataset'!L37="SB", "B", 'Matthew''s Trait dataset'!L37="FCT", "C", 'Matthew''s Trait dataset'!L37="NFCT", "D")</f>
        <v>C</v>
      </c>
      <c r="L37" s="4" cm="1">
        <f t="array" ref="L37">_xlfn.IFS('Matthew''s Trait dataset'!N37="High", 1, 'Matthew''s Trait dataset'!N37="Low", 0)</f>
        <v>1</v>
      </c>
      <c r="M37" s="4" t="str" cm="1">
        <f t="array" ref="M37">_xlfn.IFS('Matthew''s Trait dataset'!O37="Migratory", "A", 'Matthew''s Trait dataset'!O37="Mixed", "B", 'Matthew''s Trait dataset'!O37="Non-Migratory", "C")</f>
        <v>C</v>
      </c>
      <c r="N37" s="4" cm="1">
        <f t="array" ref="N37">_xlfn.IFS('Matthew''s Trait dataset'!Q37="High", 1, 'Matthew''s Trait dataset'!Q37="Low", 0)</f>
        <v>1</v>
      </c>
      <c r="O37" s="4" t="e" cm="1">
        <f t="array" ref="O37">_xlfn.IFS('Matthew''s Trait dataset'!R37="0-200m", "A", 'Matthew''s Trait dataset'!R37="200-500m", "B",'Matthew''s Trait dataset'!R37="500-1000m", "C", 'Matthew''s Trait dataset'!R37="1000m+", "D")</f>
        <v>#N/A</v>
      </c>
      <c r="P37" s="4" cm="1">
        <f t="array" ref="P37">_xlfn.IFS('Matthew''s Trait dataset'!T37="High", 1, 'Matthew''s Trait dataset'!T37="Low", 0)</f>
        <v>1</v>
      </c>
      <c r="Q37" s="4" t="s">
        <v>87</v>
      </c>
      <c r="R37" s="4" cm="1">
        <f t="array" ref="R37">_xlfn.IFS('Matthew''s Trait dataset'!W37="High", 1, 'Matthew''s Trait dataset'!W37="Low", 0)</f>
        <v>1</v>
      </c>
      <c r="S37" s="4" t="s">
        <v>86</v>
      </c>
      <c r="T37" s="4" cm="1">
        <f t="array" ref="T37">_xlfn.IFS('Matthew''s Trait dataset'!Z37="High", 1, 'Matthew''s Trait dataset'!Z37="Low", 0)</f>
        <v>1</v>
      </c>
    </row>
    <row r="38" spans="1:20" x14ac:dyDescent="0.3">
      <c r="A38" s="4" t="s">
        <v>362</v>
      </c>
      <c r="B38" s="4" t="s">
        <v>38</v>
      </c>
      <c r="C38">
        <v>0</v>
      </c>
      <c r="D38">
        <v>1</v>
      </c>
      <c r="E38" s="4" t="str" cm="1">
        <f t="array" ref="E38">_xlfn.IFS('Matthew''s Trait dataset'!D38&lt;5, "A", AND('Matthew''s Trait dataset'!D38&lt;10, 'Matthew''s Trait dataset'!D38&gt;=5), "B", AND('Matthew''s Trait dataset'!D38&lt;15, 'Matthew''s Trait dataset'!D38&gt;=10), "C", 'Matthew''s Trait dataset'!D38&gt;=15, "D")</f>
        <v>A</v>
      </c>
      <c r="F38" s="4" cm="1">
        <f t="array" ref="F38">_xlfn.IFS('Matthew''s Trait dataset'!F38="High", 1, 'Matthew''s Trait dataset'!F38="Low", 0)</f>
        <v>1</v>
      </c>
      <c r="G38" s="4" t="str" cm="1">
        <f t="array" ref="G38">_xlfn.IFS('Matthew''s Trait dataset'!G38&lt;100,"A",AND('Matthew''s Trait dataset'!G38&gt;=100,'Matthew''s Trait dataset'!G38&lt;1000),"B",AND('Matthew''s Trait dataset'!G38&gt;=1000,'Matthew''s Trait dataset'!G38&lt;10000),"C",'Matthew''s Trait dataset'!G38&gt;=10000,"D")</f>
        <v>A</v>
      </c>
      <c r="H38" s="4" cm="1">
        <f t="array" ref="H38">_xlfn.IFS('Matthew''s Trait dataset'!I38="High", 1, 'Matthew''s Trait dataset'!I38="Low", 0)</f>
        <v>1</v>
      </c>
      <c r="I38" s="4" t="str" cm="1">
        <f t="array" ref="I38">_xlfn.IFS('Matthew''s Trait dataset'!J38&lt;100,"A",AND('Matthew''s Trait dataset'!J38&gt;=100,'Matthew''s Trait dataset'!J38&lt;1000),"B", 'Matthew''s Trait dataset'!J38&gt;=1000, "C")</f>
        <v>A</v>
      </c>
      <c r="J38" s="4" cm="1">
        <f t="array" ref="J38">_xlfn.IFS('Matthew''s Trait dataset'!K38="High", 1, 'Matthew''s Trait dataset'!K38="Low", 0)</f>
        <v>1</v>
      </c>
      <c r="K38" s="4" t="str" cm="1">
        <f t="array" ref="K38">_xlfn.IFS('Matthew''s Trait dataset'!L38="LB", "A", 'Matthew''s Trait dataset'!L38="SB", "B", 'Matthew''s Trait dataset'!L38="FCT", "C", 'Matthew''s Trait dataset'!L38="NFCT", "D")</f>
        <v>C</v>
      </c>
      <c r="L38" s="4" cm="1">
        <f t="array" ref="L38">_xlfn.IFS('Matthew''s Trait dataset'!N38="High", 1, 'Matthew''s Trait dataset'!N38="Low", 0)</f>
        <v>1</v>
      </c>
      <c r="M38" s="4" t="str" cm="1">
        <f t="array" ref="M38">_xlfn.IFS('Matthew''s Trait dataset'!O38="Migratory", "A", 'Matthew''s Trait dataset'!O38="Mixed", "B", 'Matthew''s Trait dataset'!O38="Non-Migratory", "C")</f>
        <v>C</v>
      </c>
      <c r="N38" s="4" cm="1">
        <f t="array" ref="N38">_xlfn.IFS('Matthew''s Trait dataset'!Q38="High", 1, 'Matthew''s Trait dataset'!Q38="Low", 0)</f>
        <v>0</v>
      </c>
      <c r="O38" s="4" t="e" cm="1">
        <f t="array" ref="O38">_xlfn.IFS('Matthew''s Trait dataset'!R38="0-200m", "A", 'Matthew''s Trait dataset'!R38="200-500m", "B",'Matthew''s Trait dataset'!R38="500-1000m", "C", 'Matthew''s Trait dataset'!R38="1000m+", "D")</f>
        <v>#N/A</v>
      </c>
      <c r="P38" s="4" cm="1">
        <f t="array" ref="P38">_xlfn.IFS('Matthew''s Trait dataset'!T38="High", 1, 'Matthew''s Trait dataset'!T38="Low", 0)</f>
        <v>0</v>
      </c>
      <c r="Q38" s="4" t="s">
        <v>88</v>
      </c>
      <c r="R38" s="4" cm="1">
        <f t="array" ref="R38">_xlfn.IFS('Matthew''s Trait dataset'!W38="High", 1, 'Matthew''s Trait dataset'!W38="Low", 0)</f>
        <v>1</v>
      </c>
      <c r="S38" s="4" t="s">
        <v>86</v>
      </c>
      <c r="T38" s="4" cm="1">
        <f t="array" ref="T38">_xlfn.IFS('Matthew''s Trait dataset'!Z38="High", 1, 'Matthew''s Trait dataset'!Z38="Low", 0)</f>
        <v>1</v>
      </c>
    </row>
    <row r="39" spans="1:20" x14ac:dyDescent="0.3">
      <c r="A39" s="4" t="s">
        <v>362</v>
      </c>
      <c r="B39" s="4" t="s">
        <v>39</v>
      </c>
      <c r="C39">
        <v>0</v>
      </c>
      <c r="D39">
        <v>1</v>
      </c>
      <c r="E39" s="4" t="str" cm="1">
        <f t="array" ref="E39">_xlfn.IFS('Matthew''s Trait dataset'!D39&lt;5, "A", AND('Matthew''s Trait dataset'!D39&lt;10, 'Matthew''s Trait dataset'!D39&gt;=5), "B", AND('Matthew''s Trait dataset'!D39&lt;15, 'Matthew''s Trait dataset'!D39&gt;=10), "C", 'Matthew''s Trait dataset'!D39&gt;=15, "D")</f>
        <v>A</v>
      </c>
      <c r="F39" s="4" cm="1">
        <f t="array" ref="F39">_xlfn.IFS('Matthew''s Trait dataset'!F39="High", 1, 'Matthew''s Trait dataset'!F39="Low", 0)</f>
        <v>1</v>
      </c>
      <c r="G39" s="4" t="str" cm="1">
        <f t="array" ref="G39">_xlfn.IFS('Matthew''s Trait dataset'!G39&lt;100,"A",AND('Matthew''s Trait dataset'!G39&gt;=100,'Matthew''s Trait dataset'!G39&lt;1000),"B",AND('Matthew''s Trait dataset'!G39&gt;=1000,'Matthew''s Trait dataset'!G39&lt;10000),"C",'Matthew''s Trait dataset'!G39&gt;=10000,"D")</f>
        <v>A</v>
      </c>
      <c r="H39" s="4" cm="1">
        <f t="array" ref="H39">_xlfn.IFS('Matthew''s Trait dataset'!I39="High", 1, 'Matthew''s Trait dataset'!I39="Low", 0)</f>
        <v>1</v>
      </c>
      <c r="I39" s="4" t="str" cm="1">
        <f t="array" ref="I39">_xlfn.IFS('Matthew''s Trait dataset'!J39&lt;100,"A",AND('Matthew''s Trait dataset'!J39&gt;=100,'Matthew''s Trait dataset'!J39&lt;1000),"B", 'Matthew''s Trait dataset'!J39&gt;=1000, "C")</f>
        <v>A</v>
      </c>
      <c r="J39" s="4" cm="1">
        <f t="array" ref="J39">_xlfn.IFS('Matthew''s Trait dataset'!K39="High", 1, 'Matthew''s Trait dataset'!K39="Low", 0)</f>
        <v>1</v>
      </c>
      <c r="K39" s="4" t="str" cm="1">
        <f t="array" ref="K39">_xlfn.IFS('Matthew''s Trait dataset'!L39="LB", "A", 'Matthew''s Trait dataset'!L39="SB", "B", 'Matthew''s Trait dataset'!L39="FCT", "C", 'Matthew''s Trait dataset'!L39="NFCT", "D")</f>
        <v>C</v>
      </c>
      <c r="L39" s="4" cm="1">
        <f t="array" ref="L39">_xlfn.IFS('Matthew''s Trait dataset'!N39="High", 1, 'Matthew''s Trait dataset'!N39="Low", 0)</f>
        <v>1</v>
      </c>
      <c r="M39" s="4" t="str" cm="1">
        <f t="array" ref="M39">_xlfn.IFS('Matthew''s Trait dataset'!O39="Migratory", "A", 'Matthew''s Trait dataset'!O39="Mixed", "B", 'Matthew''s Trait dataset'!O39="Non-Migratory", "C")</f>
        <v>C</v>
      </c>
      <c r="N39" s="4" cm="1">
        <f t="array" ref="N39">_xlfn.IFS('Matthew''s Trait dataset'!Q39="High", 1, 'Matthew''s Trait dataset'!Q39="Low", 0)</f>
        <v>1</v>
      </c>
      <c r="O39" s="4" t="e" cm="1">
        <f t="array" ref="O39">_xlfn.IFS('Matthew''s Trait dataset'!R39="0-200m", "A", 'Matthew''s Trait dataset'!R39="200-500m", "B",'Matthew''s Trait dataset'!R39="500-1000m", "C", 'Matthew''s Trait dataset'!R39="1000m+", "D")</f>
        <v>#N/A</v>
      </c>
      <c r="P39" s="4" cm="1">
        <f t="array" ref="P39">_xlfn.IFS('Matthew''s Trait dataset'!T39="High", 1, 'Matthew''s Trait dataset'!T39="Low", 0)</f>
        <v>1</v>
      </c>
      <c r="Q39" s="4" t="s">
        <v>88</v>
      </c>
      <c r="R39" s="4" cm="1">
        <f t="array" ref="R39">_xlfn.IFS('Matthew''s Trait dataset'!W39="High", 1, 'Matthew''s Trait dataset'!W39="Low", 0)</f>
        <v>1</v>
      </c>
      <c r="S39" s="4" t="s">
        <v>88</v>
      </c>
      <c r="T39" s="4" cm="1">
        <f t="array" ref="T39">_xlfn.IFS('Matthew''s Trait dataset'!Z39="High", 1, 'Matthew''s Trait dataset'!Z39="Low", 0)</f>
        <v>1</v>
      </c>
    </row>
    <row r="40" spans="1:20" x14ac:dyDescent="0.3">
      <c r="A40" s="4" t="s">
        <v>362</v>
      </c>
      <c r="B40" s="4" t="s">
        <v>40</v>
      </c>
      <c r="C40">
        <v>1</v>
      </c>
      <c r="D40">
        <v>0</v>
      </c>
      <c r="E40" s="4" t="str" cm="1">
        <f t="array" ref="E40">_xlfn.IFS('Matthew''s Trait dataset'!D40&lt;5, "A", AND('Matthew''s Trait dataset'!D40&lt;10, 'Matthew''s Trait dataset'!D40&gt;=5), "B", AND('Matthew''s Trait dataset'!D40&lt;15, 'Matthew''s Trait dataset'!D40&gt;=10), "C", 'Matthew''s Trait dataset'!D40&gt;=15, "D")</f>
        <v>A</v>
      </c>
      <c r="F40" s="4" cm="1">
        <f t="array" ref="F40">_xlfn.IFS('Matthew''s Trait dataset'!F40="High", 1, 'Matthew''s Trait dataset'!F40="Low", 0)</f>
        <v>1</v>
      </c>
      <c r="G40" s="4" t="str" cm="1">
        <f t="array" ref="G40">_xlfn.IFS('Matthew''s Trait dataset'!G40&lt;100,"A",AND('Matthew''s Trait dataset'!G40&gt;=100,'Matthew''s Trait dataset'!G40&lt;1000),"B",AND('Matthew''s Trait dataset'!G40&gt;=1000,'Matthew''s Trait dataset'!G40&lt;10000),"C",'Matthew''s Trait dataset'!G40&gt;=10000,"D")</f>
        <v>B</v>
      </c>
      <c r="H40" s="4" cm="1">
        <f t="array" ref="H40">_xlfn.IFS('Matthew''s Trait dataset'!I40="High", 1, 'Matthew''s Trait dataset'!I40="Low", 0)</f>
        <v>1</v>
      </c>
      <c r="I40" s="4" t="str" cm="1">
        <f t="array" ref="I40">_xlfn.IFS('Matthew''s Trait dataset'!J40&lt;100,"A",AND('Matthew''s Trait dataset'!J40&gt;=100,'Matthew''s Trait dataset'!J40&lt;1000),"B", 'Matthew''s Trait dataset'!J40&gt;=1000, "C")</f>
        <v>A</v>
      </c>
      <c r="J40" s="4" cm="1">
        <f t="array" ref="J40">_xlfn.IFS('Matthew''s Trait dataset'!K40="High", 1, 'Matthew''s Trait dataset'!K40="Low", 0)</f>
        <v>1</v>
      </c>
      <c r="K40" s="4" t="str" cm="1">
        <f t="array" ref="K40">_xlfn.IFS('Matthew''s Trait dataset'!L40="LB", "A", 'Matthew''s Trait dataset'!L40="SB", "B", 'Matthew''s Trait dataset'!L40="FCT", "C", 'Matthew''s Trait dataset'!L40="NFCT", "D")</f>
        <v>C</v>
      </c>
      <c r="L40" s="4" cm="1">
        <f t="array" ref="L40">_xlfn.IFS('Matthew''s Trait dataset'!N40="High", 1, 'Matthew''s Trait dataset'!N40="Low", 0)</f>
        <v>1</v>
      </c>
      <c r="M40" s="4" t="str" cm="1">
        <f t="array" ref="M40">_xlfn.IFS('Matthew''s Trait dataset'!O40="Migratory", "A", 'Matthew''s Trait dataset'!O40="Mixed", "B", 'Matthew''s Trait dataset'!O40="Non-Migratory", "C")</f>
        <v>A</v>
      </c>
      <c r="N40" s="4" cm="1">
        <f t="array" ref="N40">_xlfn.IFS('Matthew''s Trait dataset'!Q40="High", 1, 'Matthew''s Trait dataset'!Q40="Low", 0)</f>
        <v>1</v>
      </c>
      <c r="O40" s="4" t="e" cm="1">
        <f t="array" ref="O40">_xlfn.IFS('Matthew''s Trait dataset'!R40="0-200m", "A", 'Matthew''s Trait dataset'!R40="200-500m", "B",'Matthew''s Trait dataset'!R40="500-1000m", "C", 'Matthew''s Trait dataset'!R40="1000m+", "D")</f>
        <v>#N/A</v>
      </c>
      <c r="P40" s="4" cm="1">
        <f t="array" ref="P40">_xlfn.IFS('Matthew''s Trait dataset'!T40="High", 1, 'Matthew''s Trait dataset'!T40="Low", 0)</f>
        <v>0</v>
      </c>
      <c r="Q40" s="4" t="s">
        <v>555</v>
      </c>
      <c r="R40" s="4" cm="1">
        <f t="array" ref="R40">_xlfn.IFS('Matthew''s Trait dataset'!W40="High", 1, 'Matthew''s Trait dataset'!W40="Low", 0)</f>
        <v>1</v>
      </c>
      <c r="S40" s="4" t="s">
        <v>88</v>
      </c>
      <c r="T40" s="4" cm="1">
        <f t="array" ref="T40">_xlfn.IFS('Matthew''s Trait dataset'!Z40="High", 1, 'Matthew''s Trait dataset'!Z40="Low", 0)</f>
        <v>1</v>
      </c>
    </row>
    <row r="41" spans="1:20" x14ac:dyDescent="0.3">
      <c r="A41" s="4" t="s">
        <v>362</v>
      </c>
      <c r="B41" s="4" t="s">
        <v>41</v>
      </c>
      <c r="C41">
        <v>0</v>
      </c>
      <c r="D41">
        <v>1</v>
      </c>
      <c r="E41" s="4" t="str" cm="1">
        <f t="array" ref="E41">_xlfn.IFS('Matthew''s Trait dataset'!D41&lt;5, "A", AND('Matthew''s Trait dataset'!D41&lt;10, 'Matthew''s Trait dataset'!D41&gt;=5), "B", AND('Matthew''s Trait dataset'!D41&lt;15, 'Matthew''s Trait dataset'!D41&gt;=10), "C", 'Matthew''s Trait dataset'!D41&gt;=15, "D")</f>
        <v>A</v>
      </c>
      <c r="F41" s="4" cm="1">
        <f t="array" ref="F41">_xlfn.IFS('Matthew''s Trait dataset'!F41="High", 1, 'Matthew''s Trait dataset'!F41="Low", 0)</f>
        <v>1</v>
      </c>
      <c r="G41" s="4" t="str" cm="1">
        <f t="array" ref="G41">_xlfn.IFS('Matthew''s Trait dataset'!G41&lt;100,"A",AND('Matthew''s Trait dataset'!G41&gt;=100,'Matthew''s Trait dataset'!G41&lt;1000),"B",AND('Matthew''s Trait dataset'!G41&gt;=1000,'Matthew''s Trait dataset'!G41&lt;10000),"C",'Matthew''s Trait dataset'!G41&gt;=10000,"D")</f>
        <v>B</v>
      </c>
      <c r="H41" s="4" cm="1">
        <f t="array" ref="H41">_xlfn.IFS('Matthew''s Trait dataset'!I41="High", 1, 'Matthew''s Trait dataset'!I41="Low", 0)</f>
        <v>1</v>
      </c>
      <c r="I41" s="4" t="str" cm="1">
        <f t="array" ref="I41">_xlfn.IFS('Matthew''s Trait dataset'!J41&lt;100,"A",AND('Matthew''s Trait dataset'!J41&gt;=100,'Matthew''s Trait dataset'!J41&lt;1000),"B", 'Matthew''s Trait dataset'!J41&gt;=1000, "C")</f>
        <v>A</v>
      </c>
      <c r="J41" s="4" cm="1">
        <f t="array" ref="J41">_xlfn.IFS('Matthew''s Trait dataset'!K41="High", 1, 'Matthew''s Trait dataset'!K41="Low", 0)</f>
        <v>1</v>
      </c>
      <c r="K41" s="4" t="str" cm="1">
        <f t="array" ref="K41">_xlfn.IFS('Matthew''s Trait dataset'!L41="LB", "A", 'Matthew''s Trait dataset'!L41="SB", "B", 'Matthew''s Trait dataset'!L41="FCT", "C", 'Matthew''s Trait dataset'!L41="NFCT", "D")</f>
        <v>C</v>
      </c>
      <c r="L41" s="4" cm="1">
        <f t="array" ref="L41">_xlfn.IFS('Matthew''s Trait dataset'!N41="High", 1, 'Matthew''s Trait dataset'!N41="Low", 0)</f>
        <v>1</v>
      </c>
      <c r="M41" s="4" t="str" cm="1">
        <f t="array" ref="M41">_xlfn.IFS('Matthew''s Trait dataset'!O41="Migratory", "A", 'Matthew''s Trait dataset'!O41="Mixed", "B", 'Matthew''s Trait dataset'!O41="Non-Migratory", "C")</f>
        <v>B</v>
      </c>
      <c r="N41" s="4" cm="1">
        <f t="array" ref="N41">_xlfn.IFS('Matthew''s Trait dataset'!Q41="High", 1, 'Matthew''s Trait dataset'!Q41="Low", 0)</f>
        <v>1</v>
      </c>
      <c r="O41" s="4" t="e" cm="1">
        <f t="array" ref="O41">_xlfn.IFS('Matthew''s Trait dataset'!R41="0-200m", "A", 'Matthew''s Trait dataset'!R41="200-500m", "B",'Matthew''s Trait dataset'!R41="500-1000m", "C", 'Matthew''s Trait dataset'!R41="1000m+", "D")</f>
        <v>#N/A</v>
      </c>
      <c r="P41" s="4" cm="1">
        <f t="array" ref="P41">_xlfn.IFS('Matthew''s Trait dataset'!T41="High", 1, 'Matthew''s Trait dataset'!T41="Low", 0)</f>
        <v>0</v>
      </c>
      <c r="Q41" s="4" t="s">
        <v>555</v>
      </c>
      <c r="R41" s="4" cm="1">
        <f t="array" ref="R41">_xlfn.IFS('Matthew''s Trait dataset'!W41="High", 1, 'Matthew''s Trait dataset'!W41="Low", 0)</f>
        <v>1</v>
      </c>
      <c r="S41" s="4" t="s">
        <v>88</v>
      </c>
      <c r="T41" s="4" cm="1">
        <f t="array" ref="T41">_xlfn.IFS('Matthew''s Trait dataset'!Z41="High", 1, 'Matthew''s Trait dataset'!Z41="Low", 0)</f>
        <v>1</v>
      </c>
    </row>
    <row r="42" spans="1:20" x14ac:dyDescent="0.3">
      <c r="A42" s="4" t="s">
        <v>359</v>
      </c>
      <c r="B42" s="4" t="s">
        <v>42</v>
      </c>
      <c r="C42">
        <v>1</v>
      </c>
      <c r="D42">
        <v>0</v>
      </c>
      <c r="E42" s="4" t="str" cm="1">
        <f t="array" ref="E42">_xlfn.IFS('Matthew''s Trait dataset'!D42&lt;5, "A", AND('Matthew''s Trait dataset'!D42&lt;10, 'Matthew''s Trait dataset'!D42&gt;=5), "B", AND('Matthew''s Trait dataset'!D42&lt;15, 'Matthew''s Trait dataset'!D42&gt;=10), "C", 'Matthew''s Trait dataset'!D42&gt;=15, "D")</f>
        <v>D</v>
      </c>
      <c r="F42" s="4" cm="1">
        <f t="array" ref="F42">_xlfn.IFS('Matthew''s Trait dataset'!F42="High", 1, 'Matthew''s Trait dataset'!F42="Low", 0)</f>
        <v>1</v>
      </c>
      <c r="G42" s="4" t="str" cm="1">
        <f t="array" ref="G42">_xlfn.IFS('Matthew''s Trait dataset'!G42&lt;100,"A",AND('Matthew''s Trait dataset'!G42&gt;=100,'Matthew''s Trait dataset'!G42&lt;1000),"B",AND('Matthew''s Trait dataset'!G42&gt;=1000,'Matthew''s Trait dataset'!G42&lt;10000),"C",'Matthew''s Trait dataset'!G42&gt;=10000,"D")</f>
        <v>D</v>
      </c>
      <c r="H42" s="4" cm="1">
        <f t="array" ref="H42">_xlfn.IFS('Matthew''s Trait dataset'!I42="High", 1, 'Matthew''s Trait dataset'!I42="Low", 0)</f>
        <v>1</v>
      </c>
      <c r="I42" s="4" t="str" cm="1">
        <f t="array" ref="I42">_xlfn.IFS('Matthew''s Trait dataset'!J42&lt;100,"A",AND('Matthew''s Trait dataset'!J42&gt;=100,'Matthew''s Trait dataset'!J42&lt;1000),"B", 'Matthew''s Trait dataset'!J42&gt;=1000, "C")</f>
        <v>C</v>
      </c>
      <c r="J42" s="4" cm="1">
        <f t="array" ref="J42">_xlfn.IFS('Matthew''s Trait dataset'!K42="High", 1, 'Matthew''s Trait dataset'!K42="Low", 0)</f>
        <v>1</v>
      </c>
      <c r="K42" s="4" t="str" cm="1">
        <f t="array" ref="K42">_xlfn.IFS('Matthew''s Trait dataset'!L42="LB", "A", 'Matthew''s Trait dataset'!L42="SB", "B", 'Matthew''s Trait dataset'!L42="FCT", "C", 'Matthew''s Trait dataset'!L42="NFCT", "D")</f>
        <v>B</v>
      </c>
      <c r="L42" s="4" cm="1">
        <f t="array" ref="L42">_xlfn.IFS('Matthew''s Trait dataset'!N42="High", 1, 'Matthew''s Trait dataset'!N42="Low", 0)</f>
        <v>1</v>
      </c>
      <c r="M42" s="4" t="str" cm="1">
        <f t="array" ref="M42">_xlfn.IFS('Matthew''s Trait dataset'!O42="Migratory", "A", 'Matthew''s Trait dataset'!O42="Mixed", "B", 'Matthew''s Trait dataset'!O42="Non-Migratory", "C")</f>
        <v>A</v>
      </c>
      <c r="N42" s="4" cm="1">
        <f t="array" ref="N42">_xlfn.IFS('Matthew''s Trait dataset'!Q42="High", 1, 'Matthew''s Trait dataset'!Q42="Low", 0)</f>
        <v>1</v>
      </c>
      <c r="O42" s="4" t="e" cm="1">
        <f t="array" ref="O42">_xlfn.IFS('Matthew''s Trait dataset'!R42="0-200m", "A", 'Matthew''s Trait dataset'!R42="200-500m", "B",'Matthew''s Trait dataset'!R42="500-1000m", "C", 'Matthew''s Trait dataset'!R42="1000m+", "D")</f>
        <v>#N/A</v>
      </c>
      <c r="P42" s="4" cm="1">
        <f t="array" ref="P42">_xlfn.IFS('Matthew''s Trait dataset'!T42="High", 1, 'Matthew''s Trait dataset'!T42="Low", 0)</f>
        <v>1</v>
      </c>
      <c r="Q42" s="4" t="s">
        <v>87</v>
      </c>
      <c r="R42" s="4" cm="1">
        <f t="array" ref="R42">_xlfn.IFS('Matthew''s Trait dataset'!W42="High", 1, 'Matthew''s Trait dataset'!W42="Low", 0)</f>
        <v>1</v>
      </c>
      <c r="S42" s="4" t="s">
        <v>85</v>
      </c>
      <c r="T42" s="4" cm="1">
        <f t="array" ref="T42">_xlfn.IFS('Matthew''s Trait dataset'!Z42="High", 1, 'Matthew''s Trait dataset'!Z42="Low", 0)</f>
        <v>1</v>
      </c>
    </row>
    <row r="43" spans="1:20" x14ac:dyDescent="0.3">
      <c r="A43" s="4" t="s">
        <v>360</v>
      </c>
      <c r="B43" s="4" t="s">
        <v>43</v>
      </c>
      <c r="C43">
        <v>0</v>
      </c>
      <c r="D43">
        <v>1</v>
      </c>
      <c r="E43" s="4" t="str" cm="1">
        <f t="array" ref="E43">_xlfn.IFS('Matthew''s Trait dataset'!D43&lt;5, "A", AND('Matthew''s Trait dataset'!D43&lt;10, 'Matthew''s Trait dataset'!D43&gt;=5), "B", AND('Matthew''s Trait dataset'!D43&lt;15, 'Matthew''s Trait dataset'!D43&gt;=10), "C", 'Matthew''s Trait dataset'!D43&gt;=15, "D")</f>
        <v>B</v>
      </c>
      <c r="F43" s="4" cm="1">
        <f t="array" ref="F43">_xlfn.IFS('Matthew''s Trait dataset'!F43="High", 1, 'Matthew''s Trait dataset'!F43="Low", 0)</f>
        <v>1</v>
      </c>
      <c r="G43" s="4" t="str" cm="1">
        <f t="array" ref="G43">_xlfn.IFS('Matthew''s Trait dataset'!G43&lt;100,"A",AND('Matthew''s Trait dataset'!G43&gt;=100,'Matthew''s Trait dataset'!G43&lt;1000),"B",AND('Matthew''s Trait dataset'!G43&gt;=1000,'Matthew''s Trait dataset'!G43&lt;10000),"C",'Matthew''s Trait dataset'!G43&gt;=10000,"D")</f>
        <v>C</v>
      </c>
      <c r="H43" s="4" cm="1">
        <f t="array" ref="H43">_xlfn.IFS('Matthew''s Trait dataset'!I43="High", 1, 'Matthew''s Trait dataset'!I43="Low", 0)</f>
        <v>1</v>
      </c>
      <c r="I43" s="4" t="str" cm="1">
        <f t="array" ref="I43">_xlfn.IFS('Matthew''s Trait dataset'!J43&lt;100,"A",AND('Matthew''s Trait dataset'!J43&gt;=100,'Matthew''s Trait dataset'!J43&lt;1000),"B", 'Matthew''s Trait dataset'!J43&gt;=1000, "C")</f>
        <v>B</v>
      </c>
      <c r="J43" s="4" cm="1">
        <f t="array" ref="J43">_xlfn.IFS('Matthew''s Trait dataset'!K43="High", 1, 'Matthew''s Trait dataset'!K43="Low", 0)</f>
        <v>1</v>
      </c>
      <c r="K43" s="4" t="str" cm="1">
        <f t="array" ref="K43">_xlfn.IFS('Matthew''s Trait dataset'!L43="LB", "A", 'Matthew''s Trait dataset'!L43="SB", "B", 'Matthew''s Trait dataset'!L43="FCT", "C", 'Matthew''s Trait dataset'!L43="NFCT", "D")</f>
        <v>D</v>
      </c>
      <c r="L43" s="4" cm="1">
        <f t="array" ref="L43">_xlfn.IFS('Matthew''s Trait dataset'!N43="High", 1, 'Matthew''s Trait dataset'!N43="Low", 0)</f>
        <v>1</v>
      </c>
      <c r="M43" s="4" t="str" cm="1">
        <f t="array" ref="M43">_xlfn.IFS('Matthew''s Trait dataset'!O43="Migratory", "A", 'Matthew''s Trait dataset'!O43="Mixed", "B", 'Matthew''s Trait dataset'!O43="Non-Migratory", "C")</f>
        <v>C</v>
      </c>
      <c r="N43" s="4" cm="1">
        <f t="array" ref="N43">_xlfn.IFS('Matthew''s Trait dataset'!Q43="High", 1, 'Matthew''s Trait dataset'!Q43="Low", 0)</f>
        <v>0</v>
      </c>
      <c r="O43" s="4" t="e" cm="1">
        <f t="array" ref="O43">_xlfn.IFS('Matthew''s Trait dataset'!R43="0-200m", "A", 'Matthew''s Trait dataset'!R43="200-500m", "B",'Matthew''s Trait dataset'!R43="500-1000m", "C", 'Matthew''s Trait dataset'!R43="1000m+", "D")</f>
        <v>#N/A</v>
      </c>
      <c r="P43" s="4" cm="1">
        <f t="array" ref="P43">_xlfn.IFS('Matthew''s Trait dataset'!T43="High", 1, 'Matthew''s Trait dataset'!T43="Low", 0)</f>
        <v>1</v>
      </c>
      <c r="Q43" s="4" t="s">
        <v>87</v>
      </c>
      <c r="R43" s="4" cm="1">
        <f t="array" ref="R43">_xlfn.IFS('Matthew''s Trait dataset'!W43="High", 1, 'Matthew''s Trait dataset'!W43="Low", 0)</f>
        <v>1</v>
      </c>
      <c r="S43" s="4" t="s">
        <v>88</v>
      </c>
      <c r="T43" s="4" cm="1">
        <f t="array" ref="T43">_xlfn.IFS('Matthew''s Trait dataset'!Z43="High", 1, 'Matthew''s Trait dataset'!Z43="Low", 0)</f>
        <v>1</v>
      </c>
    </row>
    <row r="44" spans="1:20" x14ac:dyDescent="0.3">
      <c r="A44" s="4" t="s">
        <v>360</v>
      </c>
      <c r="B44" s="4" t="s">
        <v>44</v>
      </c>
      <c r="C44">
        <v>0</v>
      </c>
      <c r="D44">
        <v>1</v>
      </c>
      <c r="E44" s="4" t="str" cm="1">
        <f t="array" ref="E44">_xlfn.IFS('Matthew''s Trait dataset'!D44&lt;5, "A", AND('Matthew''s Trait dataset'!D44&lt;10, 'Matthew''s Trait dataset'!D44&gt;=5), "B", AND('Matthew''s Trait dataset'!D44&lt;15, 'Matthew''s Trait dataset'!D44&gt;=10), "C", 'Matthew''s Trait dataset'!D44&gt;=15, "D")</f>
        <v>A</v>
      </c>
      <c r="F44" s="4" cm="1">
        <f t="array" ref="F44">_xlfn.IFS('Matthew''s Trait dataset'!F44="High", 1, 'Matthew''s Trait dataset'!F44="Low", 0)</f>
        <v>1</v>
      </c>
      <c r="G44" s="4" t="str" cm="1">
        <f t="array" ref="G44">_xlfn.IFS('Matthew''s Trait dataset'!G44&lt;100,"A",AND('Matthew''s Trait dataset'!G44&gt;=100,'Matthew''s Trait dataset'!G44&lt;1000),"B",AND('Matthew''s Trait dataset'!G44&gt;=1000,'Matthew''s Trait dataset'!G44&lt;10000),"C",'Matthew''s Trait dataset'!G44&gt;=10000,"D")</f>
        <v>C</v>
      </c>
      <c r="H44" s="4" cm="1">
        <f t="array" ref="H44">_xlfn.IFS('Matthew''s Trait dataset'!I44="High", 1, 'Matthew''s Trait dataset'!I44="Low", 0)</f>
        <v>1</v>
      </c>
      <c r="I44" s="4" t="str" cm="1">
        <f t="array" ref="I44">_xlfn.IFS('Matthew''s Trait dataset'!J44&lt;100,"A",AND('Matthew''s Trait dataset'!J44&gt;=100,'Matthew''s Trait dataset'!J44&lt;1000),"B", 'Matthew''s Trait dataset'!J44&gt;=1000, "C")</f>
        <v>B</v>
      </c>
      <c r="J44" s="4" cm="1">
        <f t="array" ref="J44">_xlfn.IFS('Matthew''s Trait dataset'!K44="High", 1, 'Matthew''s Trait dataset'!K44="Low", 0)</f>
        <v>1</v>
      </c>
      <c r="K44" s="4" t="str" cm="1">
        <f t="array" ref="K44">_xlfn.IFS('Matthew''s Trait dataset'!L44="LB", "A", 'Matthew''s Trait dataset'!L44="SB", "B", 'Matthew''s Trait dataset'!L44="FCT", "C", 'Matthew''s Trait dataset'!L44="NFCT", "D")</f>
        <v>D</v>
      </c>
      <c r="L44" s="4" cm="1">
        <f t="array" ref="L44">_xlfn.IFS('Matthew''s Trait dataset'!N44="High", 1, 'Matthew''s Trait dataset'!N44="Low", 0)</f>
        <v>1</v>
      </c>
      <c r="M44" s="4" t="str" cm="1">
        <f t="array" ref="M44">_xlfn.IFS('Matthew''s Trait dataset'!O44="Migratory", "A", 'Matthew''s Trait dataset'!O44="Mixed", "B", 'Matthew''s Trait dataset'!O44="Non-Migratory", "C")</f>
        <v>A</v>
      </c>
      <c r="N44" s="4" cm="1">
        <f t="array" ref="N44">_xlfn.IFS('Matthew''s Trait dataset'!Q44="High", 1, 'Matthew''s Trait dataset'!Q44="Low", 0)</f>
        <v>0</v>
      </c>
      <c r="O44" s="4" t="e" cm="1">
        <f t="array" ref="O44">_xlfn.IFS('Matthew''s Trait dataset'!R44="0-200m", "A", 'Matthew''s Trait dataset'!R44="200-500m", "B",'Matthew''s Trait dataset'!R44="500-1000m", "C", 'Matthew''s Trait dataset'!R44="1000m+", "D")</f>
        <v>#N/A</v>
      </c>
      <c r="P44" s="4" cm="1">
        <f t="array" ref="P44">_xlfn.IFS('Matthew''s Trait dataset'!T44="High", 1, 'Matthew''s Trait dataset'!T44="Low", 0)</f>
        <v>0</v>
      </c>
      <c r="Q44" s="4" t="s">
        <v>87</v>
      </c>
      <c r="R44" s="4" cm="1">
        <f t="array" ref="R44">_xlfn.IFS('Matthew''s Trait dataset'!W44="High", 1, 'Matthew''s Trait dataset'!W44="Low", 0)</f>
        <v>1</v>
      </c>
      <c r="S44" s="4" t="s">
        <v>88</v>
      </c>
      <c r="T44" s="4" cm="1">
        <f t="array" ref="T44">_xlfn.IFS('Matthew''s Trait dataset'!Z44="High", 1, 'Matthew''s Trait dataset'!Z44="Low", 0)</f>
        <v>1</v>
      </c>
    </row>
    <row r="45" spans="1:20" x14ac:dyDescent="0.3">
      <c r="A45" s="4" t="s">
        <v>360</v>
      </c>
      <c r="B45" s="4" t="s">
        <v>45</v>
      </c>
      <c r="C45">
        <v>1</v>
      </c>
      <c r="D45">
        <v>0</v>
      </c>
      <c r="E45" s="4" t="str" cm="1">
        <f t="array" ref="E45">_xlfn.IFS('Matthew''s Trait dataset'!D45&lt;5, "A", AND('Matthew''s Trait dataset'!D45&lt;10, 'Matthew''s Trait dataset'!D45&gt;=5), "B", AND('Matthew''s Trait dataset'!D45&lt;15, 'Matthew''s Trait dataset'!D45&gt;=10), "C", 'Matthew''s Trait dataset'!D45&gt;=15, "D")</f>
        <v>B</v>
      </c>
      <c r="F45" s="4" cm="1">
        <f t="array" ref="F45">_xlfn.IFS('Matthew''s Trait dataset'!F45="High", 1, 'Matthew''s Trait dataset'!F45="Low", 0)</f>
        <v>1</v>
      </c>
      <c r="G45" s="4" t="str" cm="1">
        <f t="array" ref="G45">_xlfn.IFS('Matthew''s Trait dataset'!G45&lt;100,"A",AND('Matthew''s Trait dataset'!G45&gt;=100,'Matthew''s Trait dataset'!G45&lt;1000),"B",AND('Matthew''s Trait dataset'!G45&gt;=1000,'Matthew''s Trait dataset'!G45&lt;10000),"C",'Matthew''s Trait dataset'!G45&gt;=10000,"D")</f>
        <v>C</v>
      </c>
      <c r="H45" s="4" cm="1">
        <f t="array" ref="H45">_xlfn.IFS('Matthew''s Trait dataset'!I45="High", 1, 'Matthew''s Trait dataset'!I45="Low", 0)</f>
        <v>1</v>
      </c>
      <c r="I45" s="4" t="str" cm="1">
        <f t="array" ref="I45">_xlfn.IFS('Matthew''s Trait dataset'!J45&lt;100,"A",AND('Matthew''s Trait dataset'!J45&gt;=100,'Matthew''s Trait dataset'!J45&lt;1000),"B", 'Matthew''s Trait dataset'!J45&gt;=1000, "C")</f>
        <v>B</v>
      </c>
      <c r="J45" s="4" cm="1">
        <f t="array" ref="J45">_xlfn.IFS('Matthew''s Trait dataset'!K45="High", 1, 'Matthew''s Trait dataset'!K45="Low", 0)</f>
        <v>1</v>
      </c>
      <c r="K45" s="4" t="str" cm="1">
        <f t="array" ref="K45">_xlfn.IFS('Matthew''s Trait dataset'!L45="LB", "A", 'Matthew''s Trait dataset'!L45="SB", "B", 'Matthew''s Trait dataset'!L45="FCT", "C", 'Matthew''s Trait dataset'!L45="NFCT", "D")</f>
        <v>D</v>
      </c>
      <c r="L45" s="4" cm="1">
        <f t="array" ref="L45">_xlfn.IFS('Matthew''s Trait dataset'!N45="High", 1, 'Matthew''s Trait dataset'!N45="Low", 0)</f>
        <v>1</v>
      </c>
      <c r="M45" s="4" t="str" cm="1">
        <f t="array" ref="M45">_xlfn.IFS('Matthew''s Trait dataset'!O45="Migratory", "A", 'Matthew''s Trait dataset'!O45="Mixed", "B", 'Matthew''s Trait dataset'!O45="Non-Migratory", "C")</f>
        <v>A</v>
      </c>
      <c r="N45" s="4" cm="1">
        <f t="array" ref="N45">_xlfn.IFS('Matthew''s Trait dataset'!Q45="High", 1, 'Matthew''s Trait dataset'!Q45="Low", 0)</f>
        <v>0</v>
      </c>
      <c r="O45" s="4" t="e" cm="1">
        <f t="array" ref="O45">_xlfn.IFS('Matthew''s Trait dataset'!R45="0-200m", "A", 'Matthew''s Trait dataset'!R45="200-500m", "B",'Matthew''s Trait dataset'!R45="500-1000m", "C", 'Matthew''s Trait dataset'!R45="1000m+", "D")</f>
        <v>#N/A</v>
      </c>
      <c r="P45" s="4" cm="1">
        <f t="array" ref="P45">_xlfn.IFS('Matthew''s Trait dataset'!T45="High", 1, 'Matthew''s Trait dataset'!T45="Low", 0)</f>
        <v>0</v>
      </c>
      <c r="Q45" s="4" t="s">
        <v>87</v>
      </c>
      <c r="R45" s="4" cm="1">
        <f t="array" ref="R45">_xlfn.IFS('Matthew''s Trait dataset'!W45="High", 1, 'Matthew''s Trait dataset'!W45="Low", 0)</f>
        <v>1</v>
      </c>
      <c r="S45" s="4" t="s">
        <v>88</v>
      </c>
      <c r="T45" s="4" cm="1">
        <f t="array" ref="T45">_xlfn.IFS('Matthew''s Trait dataset'!Z45="High", 1, 'Matthew''s Trait dataset'!Z45="Low", 0)</f>
        <v>1</v>
      </c>
    </row>
    <row r="46" spans="1:20" x14ac:dyDescent="0.3">
      <c r="A46" s="4" t="s">
        <v>360</v>
      </c>
      <c r="B46" s="4" t="s">
        <v>46</v>
      </c>
      <c r="C46">
        <v>0</v>
      </c>
      <c r="D46">
        <v>1</v>
      </c>
      <c r="E46" s="4" t="str" cm="1">
        <f t="array" ref="E46">_xlfn.IFS('Matthew''s Trait dataset'!D46&lt;5, "A", AND('Matthew''s Trait dataset'!D46&lt;10, 'Matthew''s Trait dataset'!D46&gt;=5), "B", AND('Matthew''s Trait dataset'!D46&lt;15, 'Matthew''s Trait dataset'!D46&gt;=10), "C", 'Matthew''s Trait dataset'!D46&gt;=15, "D")</f>
        <v>A</v>
      </c>
      <c r="F46" s="4" cm="1">
        <f t="array" ref="F46">_xlfn.IFS('Matthew''s Trait dataset'!F46="High", 1, 'Matthew''s Trait dataset'!F46="Low", 0)</f>
        <v>1</v>
      </c>
      <c r="G46" s="4" t="str" cm="1">
        <f t="array" ref="G46">_xlfn.IFS('Matthew''s Trait dataset'!G46&lt;100,"A",AND('Matthew''s Trait dataset'!G46&gt;=100,'Matthew''s Trait dataset'!G46&lt;1000),"B",AND('Matthew''s Trait dataset'!G46&gt;=1000,'Matthew''s Trait dataset'!G46&lt;10000),"C",'Matthew''s Trait dataset'!G46&gt;=10000,"D")</f>
        <v>C</v>
      </c>
      <c r="H46" s="4" cm="1">
        <f t="array" ref="H46">_xlfn.IFS('Matthew''s Trait dataset'!I46="High", 1, 'Matthew''s Trait dataset'!I46="Low", 0)</f>
        <v>1</v>
      </c>
      <c r="I46" s="4" t="str" cm="1">
        <f t="array" ref="I46">_xlfn.IFS('Matthew''s Trait dataset'!J46&lt;100,"A",AND('Matthew''s Trait dataset'!J46&gt;=100,'Matthew''s Trait dataset'!J46&lt;1000),"B", 'Matthew''s Trait dataset'!J46&gt;=1000, "C")</f>
        <v>B</v>
      </c>
      <c r="J46" s="4" cm="1">
        <f t="array" ref="J46">_xlfn.IFS('Matthew''s Trait dataset'!K46="High", 1, 'Matthew''s Trait dataset'!K46="Low", 0)</f>
        <v>1</v>
      </c>
      <c r="K46" s="4" t="str" cm="1">
        <f t="array" ref="K46">_xlfn.IFS('Matthew''s Trait dataset'!L46="LB", "A", 'Matthew''s Trait dataset'!L46="SB", "B", 'Matthew''s Trait dataset'!L46="FCT", "C", 'Matthew''s Trait dataset'!L46="NFCT", "D")</f>
        <v>D</v>
      </c>
      <c r="L46" s="4" cm="1">
        <f t="array" ref="L46">_xlfn.IFS('Matthew''s Trait dataset'!N46="High", 1, 'Matthew''s Trait dataset'!N46="Low", 0)</f>
        <v>1</v>
      </c>
      <c r="M46" s="4" t="str" cm="1">
        <f t="array" ref="M46">_xlfn.IFS('Matthew''s Trait dataset'!O46="Migratory", "A", 'Matthew''s Trait dataset'!O46="Mixed", "B", 'Matthew''s Trait dataset'!O46="Non-Migratory", "C")</f>
        <v>C</v>
      </c>
      <c r="N46" s="4" cm="1">
        <f t="array" ref="N46">_xlfn.IFS('Matthew''s Trait dataset'!Q46="High", 1, 'Matthew''s Trait dataset'!Q46="Low", 0)</f>
        <v>1</v>
      </c>
      <c r="O46" s="4" t="e" cm="1">
        <f t="array" ref="O46">_xlfn.IFS('Matthew''s Trait dataset'!R46="0-200m", "A", 'Matthew''s Trait dataset'!R46="200-500m", "B",'Matthew''s Trait dataset'!R46="500-1000m", "C", 'Matthew''s Trait dataset'!R46="1000m+", "D")</f>
        <v>#N/A</v>
      </c>
      <c r="P46" s="4" cm="1">
        <f t="array" ref="P46">_xlfn.IFS('Matthew''s Trait dataset'!T46="High", 1, 'Matthew''s Trait dataset'!T46="Low", 0)</f>
        <v>1</v>
      </c>
      <c r="Q46" s="4" t="s">
        <v>87</v>
      </c>
      <c r="R46" s="4" cm="1">
        <f t="array" ref="R46">_xlfn.IFS('Matthew''s Trait dataset'!W46="High", 1, 'Matthew''s Trait dataset'!W46="Low", 0)</f>
        <v>1</v>
      </c>
      <c r="S46" s="4" t="s">
        <v>88</v>
      </c>
      <c r="T46" s="4" cm="1">
        <f t="array" ref="T46">_xlfn.IFS('Matthew''s Trait dataset'!Z46="High", 1, 'Matthew''s Trait dataset'!Z46="Low", 0)</f>
        <v>1</v>
      </c>
    </row>
    <row r="47" spans="1:20" x14ac:dyDescent="0.3">
      <c r="A47" s="4" t="s">
        <v>360</v>
      </c>
      <c r="B47" s="4" t="s">
        <v>194</v>
      </c>
      <c r="C47">
        <v>0</v>
      </c>
      <c r="D47">
        <v>1</v>
      </c>
      <c r="E47" s="4" t="str" cm="1">
        <f t="array" ref="E47">_xlfn.IFS('Matthew''s Trait dataset'!D47&lt;5, "A", AND('Matthew''s Trait dataset'!D47&lt;10, 'Matthew''s Trait dataset'!D47&gt;=5), "B", AND('Matthew''s Trait dataset'!D47&lt;15, 'Matthew''s Trait dataset'!D47&gt;=10), "C", 'Matthew''s Trait dataset'!D47&gt;=15, "D")</f>
        <v>B</v>
      </c>
      <c r="F47" s="4" cm="1">
        <f t="array" ref="F47">_xlfn.IFS('Matthew''s Trait dataset'!F47="High", 1, 'Matthew''s Trait dataset'!F47="Low", 0)</f>
        <v>1</v>
      </c>
      <c r="G47" s="4" t="str" cm="1">
        <f t="array" ref="G47">_xlfn.IFS('Matthew''s Trait dataset'!G47&lt;100,"A",AND('Matthew''s Trait dataset'!G47&gt;=100,'Matthew''s Trait dataset'!G47&lt;1000),"B",AND('Matthew''s Trait dataset'!G47&gt;=1000,'Matthew''s Trait dataset'!G47&lt;10000),"C",'Matthew''s Trait dataset'!G47&gt;=10000,"D")</f>
        <v>C</v>
      </c>
      <c r="H47" s="4" cm="1">
        <f t="array" ref="H47">_xlfn.IFS('Matthew''s Trait dataset'!I47="High", 1, 'Matthew''s Trait dataset'!I47="Low", 0)</f>
        <v>0</v>
      </c>
      <c r="I47" s="4" t="str" cm="1">
        <f t="array" ref="I47">_xlfn.IFS('Matthew''s Trait dataset'!J47&lt;100,"A",AND('Matthew''s Trait dataset'!J47&gt;=100,'Matthew''s Trait dataset'!J47&lt;1000),"B", 'Matthew''s Trait dataset'!J47&gt;=1000, "C")</f>
        <v>B</v>
      </c>
      <c r="J47" s="4" cm="1">
        <f t="array" ref="J47">_xlfn.IFS('Matthew''s Trait dataset'!K47="High", 1, 'Matthew''s Trait dataset'!K47="Low", 0)</f>
        <v>0</v>
      </c>
      <c r="K47" s="4" t="str" cm="1">
        <f t="array" ref="K47">_xlfn.IFS('Matthew''s Trait dataset'!L47="LB", "A", 'Matthew''s Trait dataset'!L47="SB", "B", 'Matthew''s Trait dataset'!L47="FCT", "C", 'Matthew''s Trait dataset'!L47="NFCT", "D")</f>
        <v>D</v>
      </c>
      <c r="L47" s="4" cm="1">
        <f t="array" ref="L47">_xlfn.IFS('Matthew''s Trait dataset'!N47="High", 1, 'Matthew''s Trait dataset'!N47="Low", 0)</f>
        <v>1</v>
      </c>
      <c r="M47" s="4" t="str" cm="1">
        <f t="array" ref="M47">_xlfn.IFS('Matthew''s Trait dataset'!O47="Migratory", "A", 'Matthew''s Trait dataset'!O47="Mixed", "B", 'Matthew''s Trait dataset'!O47="Non-Migratory", "C")</f>
        <v>A</v>
      </c>
      <c r="N47" s="4" cm="1">
        <f t="array" ref="N47">_xlfn.IFS('Matthew''s Trait dataset'!Q47="High", 1, 'Matthew''s Trait dataset'!Q47="Low", 0)</f>
        <v>0</v>
      </c>
      <c r="O47" s="4" t="e" cm="1">
        <f t="array" ref="O47">_xlfn.IFS('Matthew''s Trait dataset'!R47="0-200m", "A", 'Matthew''s Trait dataset'!R47="200-500m", "B",'Matthew''s Trait dataset'!R47="500-1000m", "C", 'Matthew''s Trait dataset'!R47="1000m+", "D")</f>
        <v>#N/A</v>
      </c>
      <c r="P47" s="4" cm="1">
        <f t="array" ref="P47">_xlfn.IFS('Matthew''s Trait dataset'!T47="High", 1, 'Matthew''s Trait dataset'!T47="Low", 0)</f>
        <v>0</v>
      </c>
      <c r="Q47" s="4" t="s">
        <v>87</v>
      </c>
      <c r="R47" s="4" cm="1">
        <f t="array" ref="R47">_xlfn.IFS('Matthew''s Trait dataset'!W47="High", 1, 'Matthew''s Trait dataset'!W47="Low", 0)</f>
        <v>1</v>
      </c>
      <c r="S47" s="4" t="s">
        <v>88</v>
      </c>
      <c r="T47" s="4" cm="1">
        <f t="array" ref="T47">_xlfn.IFS('Matthew''s Trait dataset'!Z47="High", 1, 'Matthew''s Trait dataset'!Z47="Low", 0)</f>
        <v>1</v>
      </c>
    </row>
    <row r="48" spans="1:20" x14ac:dyDescent="0.3">
      <c r="A48" s="4" t="s">
        <v>360</v>
      </c>
      <c r="B48" s="4" t="s">
        <v>47</v>
      </c>
      <c r="C48">
        <v>0</v>
      </c>
      <c r="D48">
        <v>1</v>
      </c>
      <c r="E48" s="4" t="str" cm="1">
        <f t="array" ref="E48">_xlfn.IFS('Matthew''s Trait dataset'!D48&lt;5, "A", AND('Matthew''s Trait dataset'!D48&lt;10, 'Matthew''s Trait dataset'!D48&gt;=5), "B", AND('Matthew''s Trait dataset'!D48&lt;15, 'Matthew''s Trait dataset'!D48&gt;=10), "C", 'Matthew''s Trait dataset'!D48&gt;=15, "D")</f>
        <v>A</v>
      </c>
      <c r="F48" s="4" cm="1">
        <f t="array" ref="F48">_xlfn.IFS('Matthew''s Trait dataset'!F48="High", 1, 'Matthew''s Trait dataset'!F48="Low", 0)</f>
        <v>1</v>
      </c>
      <c r="G48" s="4" t="str" cm="1">
        <f t="array" ref="G48">_xlfn.IFS('Matthew''s Trait dataset'!G48&lt;100,"A",AND('Matthew''s Trait dataset'!G48&gt;=100,'Matthew''s Trait dataset'!G48&lt;1000),"B",AND('Matthew''s Trait dataset'!G48&gt;=1000,'Matthew''s Trait dataset'!G48&lt;10000),"C",'Matthew''s Trait dataset'!G48&gt;=10000,"D")</f>
        <v>C</v>
      </c>
      <c r="H48" s="4" cm="1">
        <f t="array" ref="H48">_xlfn.IFS('Matthew''s Trait dataset'!I48="High", 1, 'Matthew''s Trait dataset'!I48="Low", 0)</f>
        <v>1</v>
      </c>
      <c r="I48" s="4" t="str" cm="1">
        <f t="array" ref="I48">_xlfn.IFS('Matthew''s Trait dataset'!J48&lt;100,"A",AND('Matthew''s Trait dataset'!J48&gt;=100,'Matthew''s Trait dataset'!J48&lt;1000),"B", 'Matthew''s Trait dataset'!J48&gt;=1000, "C")</f>
        <v>B</v>
      </c>
      <c r="J48" s="4" cm="1">
        <f t="array" ref="J48">_xlfn.IFS('Matthew''s Trait dataset'!K48="High", 1, 'Matthew''s Trait dataset'!K48="Low", 0)</f>
        <v>1</v>
      </c>
      <c r="K48" s="4" t="str" cm="1">
        <f t="array" ref="K48">_xlfn.IFS('Matthew''s Trait dataset'!L48="LB", "A", 'Matthew''s Trait dataset'!L48="SB", "B", 'Matthew''s Trait dataset'!L48="FCT", "C", 'Matthew''s Trait dataset'!L48="NFCT", "D")</f>
        <v>D</v>
      </c>
      <c r="L48" s="4" cm="1">
        <f t="array" ref="L48">_xlfn.IFS('Matthew''s Trait dataset'!N48="High", 1, 'Matthew''s Trait dataset'!N48="Low", 0)</f>
        <v>1</v>
      </c>
      <c r="M48" s="4" t="str" cm="1">
        <f t="array" ref="M48">_xlfn.IFS('Matthew''s Trait dataset'!O48="Migratory", "A", 'Matthew''s Trait dataset'!O48="Mixed", "B", 'Matthew''s Trait dataset'!O48="Non-Migratory", "C")</f>
        <v>A</v>
      </c>
      <c r="N48" s="4" cm="1">
        <f t="array" ref="N48">_xlfn.IFS('Matthew''s Trait dataset'!Q48="High", 1, 'Matthew''s Trait dataset'!Q48="Low", 0)</f>
        <v>0</v>
      </c>
      <c r="O48" s="4" t="e" cm="1">
        <f t="array" ref="O48">_xlfn.IFS('Matthew''s Trait dataset'!R48="0-200m", "A", 'Matthew''s Trait dataset'!R48="200-500m", "B",'Matthew''s Trait dataset'!R48="500-1000m", "C", 'Matthew''s Trait dataset'!R48="1000m+", "D")</f>
        <v>#N/A</v>
      </c>
      <c r="P48" s="4" cm="1">
        <f t="array" ref="P48">_xlfn.IFS('Matthew''s Trait dataset'!T48="High", 1, 'Matthew''s Trait dataset'!T48="Low", 0)</f>
        <v>1</v>
      </c>
      <c r="Q48" s="4" t="s">
        <v>87</v>
      </c>
      <c r="R48" s="4" cm="1">
        <f t="array" ref="R48">_xlfn.IFS('Matthew''s Trait dataset'!W48="High", 1, 'Matthew''s Trait dataset'!W48="Low", 0)</f>
        <v>1</v>
      </c>
      <c r="S48" s="4" t="s">
        <v>88</v>
      </c>
      <c r="T48" s="4" cm="1">
        <f t="array" ref="T48">_xlfn.IFS('Matthew''s Trait dataset'!Z48="High", 1, 'Matthew''s Trait dataset'!Z48="Low", 0)</f>
        <v>1</v>
      </c>
    </row>
    <row r="49" spans="1:20" x14ac:dyDescent="0.3">
      <c r="A49" s="4" t="s">
        <v>360</v>
      </c>
      <c r="B49" s="4" t="s">
        <v>48</v>
      </c>
      <c r="C49">
        <v>0</v>
      </c>
      <c r="D49">
        <v>1</v>
      </c>
      <c r="E49" s="4" t="str" cm="1">
        <f t="array" ref="E49">_xlfn.IFS('Matthew''s Trait dataset'!D49&lt;5, "A", AND('Matthew''s Trait dataset'!D49&lt;10, 'Matthew''s Trait dataset'!D49&gt;=5), "B", AND('Matthew''s Trait dataset'!D49&lt;15, 'Matthew''s Trait dataset'!D49&gt;=10), "C", 'Matthew''s Trait dataset'!D49&gt;=15, "D")</f>
        <v>B</v>
      </c>
      <c r="F49" s="4" cm="1">
        <f t="array" ref="F49">_xlfn.IFS('Matthew''s Trait dataset'!F49="High", 1, 'Matthew''s Trait dataset'!F49="Low", 0)</f>
        <v>1</v>
      </c>
      <c r="G49" s="4" t="str" cm="1">
        <f t="array" ref="G49">_xlfn.IFS('Matthew''s Trait dataset'!G49&lt;100,"A",AND('Matthew''s Trait dataset'!G49&gt;=100,'Matthew''s Trait dataset'!G49&lt;1000),"B",AND('Matthew''s Trait dataset'!G49&gt;=1000,'Matthew''s Trait dataset'!G49&lt;10000),"C",'Matthew''s Trait dataset'!G49&gt;=10000,"D")</f>
        <v>C</v>
      </c>
      <c r="H49" s="4" cm="1">
        <f t="array" ref="H49">_xlfn.IFS('Matthew''s Trait dataset'!I49="High", 1, 'Matthew''s Trait dataset'!I49="Low", 0)</f>
        <v>1</v>
      </c>
      <c r="I49" s="4" t="str" cm="1">
        <f t="array" ref="I49">_xlfn.IFS('Matthew''s Trait dataset'!J49&lt;100,"A",AND('Matthew''s Trait dataset'!J49&gt;=100,'Matthew''s Trait dataset'!J49&lt;1000),"B", 'Matthew''s Trait dataset'!J49&gt;=1000, "C")</f>
        <v>B</v>
      </c>
      <c r="J49" s="4" cm="1">
        <f t="array" ref="J49">_xlfn.IFS('Matthew''s Trait dataset'!K49="High", 1, 'Matthew''s Trait dataset'!K49="Low", 0)</f>
        <v>1</v>
      </c>
      <c r="K49" s="4" t="str" cm="1">
        <f t="array" ref="K49">_xlfn.IFS('Matthew''s Trait dataset'!L49="LB", "A", 'Matthew''s Trait dataset'!L49="SB", "B", 'Matthew''s Trait dataset'!L49="FCT", "C", 'Matthew''s Trait dataset'!L49="NFCT", "D")</f>
        <v>D</v>
      </c>
      <c r="L49" s="4" cm="1">
        <f t="array" ref="L49">_xlfn.IFS('Matthew''s Trait dataset'!N49="High", 1, 'Matthew''s Trait dataset'!N49="Low", 0)</f>
        <v>1</v>
      </c>
      <c r="M49" s="4" t="str" cm="1">
        <f t="array" ref="M49">_xlfn.IFS('Matthew''s Trait dataset'!O49="Migratory", "A", 'Matthew''s Trait dataset'!O49="Mixed", "B", 'Matthew''s Trait dataset'!O49="Non-Migratory", "C")</f>
        <v>C</v>
      </c>
      <c r="N49" s="4" cm="1">
        <f t="array" ref="N49">_xlfn.IFS('Matthew''s Trait dataset'!Q49="High", 1, 'Matthew''s Trait dataset'!Q49="Low", 0)</f>
        <v>1</v>
      </c>
      <c r="O49" s="4" t="e" cm="1">
        <f t="array" ref="O49">_xlfn.IFS('Matthew''s Trait dataset'!R49="0-200m", "A", 'Matthew''s Trait dataset'!R49="200-500m", "B",'Matthew''s Trait dataset'!R49="500-1000m", "C", 'Matthew''s Trait dataset'!R49="1000m+", "D")</f>
        <v>#N/A</v>
      </c>
      <c r="P49" s="4" cm="1">
        <f t="array" ref="P49">_xlfn.IFS('Matthew''s Trait dataset'!T49="High", 1, 'Matthew''s Trait dataset'!T49="Low", 0)</f>
        <v>0</v>
      </c>
      <c r="Q49" s="4" t="s">
        <v>87</v>
      </c>
      <c r="R49" s="4" cm="1">
        <f t="array" ref="R49">_xlfn.IFS('Matthew''s Trait dataset'!W49="High", 1, 'Matthew''s Trait dataset'!W49="Low", 0)</f>
        <v>1</v>
      </c>
      <c r="S49" s="4" t="s">
        <v>88</v>
      </c>
      <c r="T49" s="4" cm="1">
        <f t="array" ref="T49">_xlfn.IFS('Matthew''s Trait dataset'!Z49="High", 1, 'Matthew''s Trait dataset'!Z49="Low", 0)</f>
        <v>1</v>
      </c>
    </row>
    <row r="50" spans="1:20" x14ac:dyDescent="0.3">
      <c r="A50" s="4" t="s">
        <v>360</v>
      </c>
      <c r="B50" s="4" t="s">
        <v>49</v>
      </c>
      <c r="C50">
        <v>0</v>
      </c>
      <c r="D50">
        <v>1</v>
      </c>
      <c r="E50" s="4" t="str" cm="1">
        <f t="array" ref="E50">_xlfn.IFS('Matthew''s Trait dataset'!D50&lt;5, "A", AND('Matthew''s Trait dataset'!D50&lt;10, 'Matthew''s Trait dataset'!D50&gt;=5), "B", AND('Matthew''s Trait dataset'!D50&lt;15, 'Matthew''s Trait dataset'!D50&gt;=10), "C", 'Matthew''s Trait dataset'!D50&gt;=15, "D")</f>
        <v>B</v>
      </c>
      <c r="F50" s="4" cm="1">
        <f t="array" ref="F50">_xlfn.IFS('Matthew''s Trait dataset'!F50="High", 1, 'Matthew''s Trait dataset'!F50="Low", 0)</f>
        <v>1</v>
      </c>
      <c r="G50" s="4" t="str" cm="1">
        <f t="array" ref="G50">_xlfn.IFS('Matthew''s Trait dataset'!G50&lt;100,"A",AND('Matthew''s Trait dataset'!G50&gt;=100,'Matthew''s Trait dataset'!G50&lt;1000),"B",AND('Matthew''s Trait dataset'!G50&gt;=1000,'Matthew''s Trait dataset'!G50&lt;10000),"C",'Matthew''s Trait dataset'!G50&gt;=10000,"D")</f>
        <v>C</v>
      </c>
      <c r="H50" s="4" cm="1">
        <f t="array" ref="H50">_xlfn.IFS('Matthew''s Trait dataset'!I50="High", 1, 'Matthew''s Trait dataset'!I50="Low", 0)</f>
        <v>1</v>
      </c>
      <c r="I50" s="4" t="str" cm="1">
        <f t="array" ref="I50">_xlfn.IFS('Matthew''s Trait dataset'!J50&lt;100,"A",AND('Matthew''s Trait dataset'!J50&gt;=100,'Matthew''s Trait dataset'!J50&lt;1000),"B", 'Matthew''s Trait dataset'!J50&gt;=1000, "C")</f>
        <v>B</v>
      </c>
      <c r="J50" s="4" cm="1">
        <f t="array" ref="J50">_xlfn.IFS('Matthew''s Trait dataset'!K50="High", 1, 'Matthew''s Trait dataset'!K50="Low", 0)</f>
        <v>1</v>
      </c>
      <c r="K50" s="4" t="str" cm="1">
        <f t="array" ref="K50">_xlfn.IFS('Matthew''s Trait dataset'!L50="LB", "A", 'Matthew''s Trait dataset'!L50="SB", "B", 'Matthew''s Trait dataset'!L50="FCT", "C", 'Matthew''s Trait dataset'!L50="NFCT", "D")</f>
        <v>C</v>
      </c>
      <c r="L50" s="4" cm="1">
        <f t="array" ref="L50">_xlfn.IFS('Matthew''s Trait dataset'!N50="High", 1, 'Matthew''s Trait dataset'!N50="Low", 0)</f>
        <v>1</v>
      </c>
      <c r="M50" s="4" t="str" cm="1">
        <f t="array" ref="M50">_xlfn.IFS('Matthew''s Trait dataset'!O50="Migratory", "A", 'Matthew''s Trait dataset'!O50="Mixed", "B", 'Matthew''s Trait dataset'!O50="Non-Migratory", "C")</f>
        <v>A</v>
      </c>
      <c r="N50" s="4" cm="1">
        <f t="array" ref="N50">_xlfn.IFS('Matthew''s Trait dataset'!Q50="High", 1, 'Matthew''s Trait dataset'!Q50="Low", 0)</f>
        <v>0</v>
      </c>
      <c r="O50" s="4" t="e" cm="1">
        <f t="array" ref="O50">_xlfn.IFS('Matthew''s Trait dataset'!R50="0-200m", "A", 'Matthew''s Trait dataset'!R50="200-500m", "B",'Matthew''s Trait dataset'!R50="500-1000m", "C", 'Matthew''s Trait dataset'!R50="1000m+", "D")</f>
        <v>#N/A</v>
      </c>
      <c r="P50" s="4" cm="1">
        <f t="array" ref="P50">_xlfn.IFS('Matthew''s Trait dataset'!T50="High", 1, 'Matthew''s Trait dataset'!T50="Low", 0)</f>
        <v>1</v>
      </c>
      <c r="Q50" s="4" t="s">
        <v>87</v>
      </c>
      <c r="R50" s="4" cm="1">
        <f t="array" ref="R50">_xlfn.IFS('Matthew''s Trait dataset'!W50="High", 1, 'Matthew''s Trait dataset'!W50="Low", 0)</f>
        <v>1</v>
      </c>
      <c r="S50" s="4" t="s">
        <v>88</v>
      </c>
      <c r="T50" s="4" cm="1">
        <f t="array" ref="T50">_xlfn.IFS('Matthew''s Trait dataset'!Z50="High", 1, 'Matthew''s Trait dataset'!Z50="Low", 0)</f>
        <v>1</v>
      </c>
    </row>
    <row r="51" spans="1:20" x14ac:dyDescent="0.3">
      <c r="A51" s="4" t="s">
        <v>360</v>
      </c>
      <c r="B51" s="4" t="s">
        <v>50</v>
      </c>
      <c r="C51">
        <v>0</v>
      </c>
      <c r="D51">
        <v>1</v>
      </c>
      <c r="E51" s="4" t="str" cm="1">
        <f t="array" ref="E51">_xlfn.IFS('Matthew''s Trait dataset'!D51&lt;5, "A", AND('Matthew''s Trait dataset'!D51&lt;10, 'Matthew''s Trait dataset'!D51&gt;=5), "B", AND('Matthew''s Trait dataset'!D51&lt;15, 'Matthew''s Trait dataset'!D51&gt;=10), "C", 'Matthew''s Trait dataset'!D51&gt;=15, "D")</f>
        <v>A</v>
      </c>
      <c r="F51" s="4" cm="1">
        <f t="array" ref="F51">_xlfn.IFS('Matthew''s Trait dataset'!F51="High", 1, 'Matthew''s Trait dataset'!F51="Low", 0)</f>
        <v>1</v>
      </c>
      <c r="G51" s="4" t="str" cm="1">
        <f t="array" ref="G51">_xlfn.IFS('Matthew''s Trait dataset'!G51&lt;100,"A",AND('Matthew''s Trait dataset'!G51&gt;=100,'Matthew''s Trait dataset'!G51&lt;1000),"B",AND('Matthew''s Trait dataset'!G51&gt;=1000,'Matthew''s Trait dataset'!G51&lt;10000),"C",'Matthew''s Trait dataset'!G51&gt;=10000,"D")</f>
        <v>C</v>
      </c>
      <c r="H51" s="4" cm="1">
        <f t="array" ref="H51">_xlfn.IFS('Matthew''s Trait dataset'!I51="High", 1, 'Matthew''s Trait dataset'!I51="Low", 0)</f>
        <v>1</v>
      </c>
      <c r="I51" s="4" t="str" cm="1">
        <f t="array" ref="I51">_xlfn.IFS('Matthew''s Trait dataset'!J51&lt;100,"A",AND('Matthew''s Trait dataset'!J51&gt;=100,'Matthew''s Trait dataset'!J51&lt;1000),"B", 'Matthew''s Trait dataset'!J51&gt;=1000, "C")</f>
        <v>B</v>
      </c>
      <c r="J51" s="4" cm="1">
        <f t="array" ref="J51">_xlfn.IFS('Matthew''s Trait dataset'!K51="High", 1, 'Matthew''s Trait dataset'!K51="Low", 0)</f>
        <v>1</v>
      </c>
      <c r="K51" s="4" t="str" cm="1">
        <f t="array" ref="K51">_xlfn.IFS('Matthew''s Trait dataset'!L51="LB", "A", 'Matthew''s Trait dataset'!L51="SB", "B", 'Matthew''s Trait dataset'!L51="FCT", "C", 'Matthew''s Trait dataset'!L51="NFCT", "D")</f>
        <v>D</v>
      </c>
      <c r="L51" s="4" cm="1">
        <f t="array" ref="L51">_xlfn.IFS('Matthew''s Trait dataset'!N51="High", 1, 'Matthew''s Trait dataset'!N51="Low", 0)</f>
        <v>1</v>
      </c>
      <c r="M51" s="4" t="str" cm="1">
        <f t="array" ref="M51">_xlfn.IFS('Matthew''s Trait dataset'!O51="Migratory", "A", 'Matthew''s Trait dataset'!O51="Mixed", "B", 'Matthew''s Trait dataset'!O51="Non-Migratory", "C")</f>
        <v>A</v>
      </c>
      <c r="N51" s="4" cm="1">
        <f t="array" ref="N51">_xlfn.IFS('Matthew''s Trait dataset'!Q51="High", 1, 'Matthew''s Trait dataset'!Q51="Low", 0)</f>
        <v>0</v>
      </c>
      <c r="O51" s="4" t="e" cm="1">
        <f t="array" ref="O51">_xlfn.IFS('Matthew''s Trait dataset'!R51="0-200m", "A", 'Matthew''s Trait dataset'!R51="200-500m", "B",'Matthew''s Trait dataset'!R51="500-1000m", "C", 'Matthew''s Trait dataset'!R51="1000m+", "D")</f>
        <v>#N/A</v>
      </c>
      <c r="P51" s="4" cm="1">
        <f t="array" ref="P51">_xlfn.IFS('Matthew''s Trait dataset'!T51="High", 1, 'Matthew''s Trait dataset'!T51="Low", 0)</f>
        <v>0</v>
      </c>
      <c r="Q51" s="4" t="s">
        <v>87</v>
      </c>
      <c r="R51" s="4" cm="1">
        <f t="array" ref="R51">_xlfn.IFS('Matthew''s Trait dataset'!W51="High", 1, 'Matthew''s Trait dataset'!W51="Low", 0)</f>
        <v>1</v>
      </c>
      <c r="S51" s="4" t="s">
        <v>88</v>
      </c>
      <c r="T51" s="4" cm="1">
        <f t="array" ref="T51">_xlfn.IFS('Matthew''s Trait dataset'!Z51="High", 1, 'Matthew''s Trait dataset'!Z51="Low", 0)</f>
        <v>1</v>
      </c>
    </row>
    <row r="52" spans="1:20" x14ac:dyDescent="0.3">
      <c r="A52" s="4" t="s">
        <v>360</v>
      </c>
      <c r="B52" s="4" t="s">
        <v>248</v>
      </c>
      <c r="C52">
        <v>0</v>
      </c>
      <c r="D52">
        <v>1</v>
      </c>
      <c r="E52" s="4" t="str" cm="1">
        <f t="array" ref="E52">_xlfn.IFS('Matthew''s Trait dataset'!D52&lt;5, "A", AND('Matthew''s Trait dataset'!D52&lt;10, 'Matthew''s Trait dataset'!D52&gt;=5), "B", AND('Matthew''s Trait dataset'!D52&lt;15, 'Matthew''s Trait dataset'!D52&gt;=10), "C", 'Matthew''s Trait dataset'!D52&gt;=15, "D")</f>
        <v>A</v>
      </c>
      <c r="F52" s="4" cm="1">
        <f t="array" ref="F52">_xlfn.IFS('Matthew''s Trait dataset'!F52="High", 1, 'Matthew''s Trait dataset'!F52="Low", 0)</f>
        <v>1</v>
      </c>
      <c r="G52" s="4" t="str" cm="1">
        <f t="array" ref="G52">_xlfn.IFS('Matthew''s Trait dataset'!G52&lt;100,"A",AND('Matthew''s Trait dataset'!G52&gt;=100,'Matthew''s Trait dataset'!G52&lt;1000),"B",AND('Matthew''s Trait dataset'!G52&gt;=1000,'Matthew''s Trait dataset'!G52&lt;10000),"C",'Matthew''s Trait dataset'!G52&gt;=10000,"D")</f>
        <v>C</v>
      </c>
      <c r="H52" s="4" cm="1">
        <f t="array" ref="H52">_xlfn.IFS('Matthew''s Trait dataset'!I52="High", 1, 'Matthew''s Trait dataset'!I52="Low", 0)</f>
        <v>0</v>
      </c>
      <c r="I52" s="4" t="str" cm="1">
        <f t="array" ref="I52">_xlfn.IFS('Matthew''s Trait dataset'!J52&lt;100,"A",AND('Matthew''s Trait dataset'!J52&gt;=100,'Matthew''s Trait dataset'!J52&lt;1000),"B", 'Matthew''s Trait dataset'!J52&gt;=1000, "C")</f>
        <v>B</v>
      </c>
      <c r="J52" s="4" cm="1">
        <f t="array" ref="J52">_xlfn.IFS('Matthew''s Trait dataset'!K52="High", 1, 'Matthew''s Trait dataset'!K52="Low", 0)</f>
        <v>0</v>
      </c>
      <c r="K52" s="4" t="str" cm="1">
        <f t="array" ref="K52">_xlfn.IFS('Matthew''s Trait dataset'!L52="LB", "A", 'Matthew''s Trait dataset'!L52="SB", "B", 'Matthew''s Trait dataset'!L52="FCT", "C", 'Matthew''s Trait dataset'!L52="NFCT", "D")</f>
        <v>D</v>
      </c>
      <c r="L52" s="4" cm="1">
        <f t="array" ref="L52">_xlfn.IFS('Matthew''s Trait dataset'!N52="High", 1, 'Matthew''s Trait dataset'!N52="Low", 0)</f>
        <v>1</v>
      </c>
      <c r="M52" s="4" t="str" cm="1">
        <f t="array" ref="M52">_xlfn.IFS('Matthew''s Trait dataset'!O52="Migratory", "A", 'Matthew''s Trait dataset'!O52="Mixed", "B", 'Matthew''s Trait dataset'!O52="Non-Migratory", "C")</f>
        <v>A</v>
      </c>
      <c r="N52" s="4" cm="1">
        <f t="array" ref="N52">_xlfn.IFS('Matthew''s Trait dataset'!Q52="High", 1, 'Matthew''s Trait dataset'!Q52="Low", 0)</f>
        <v>0</v>
      </c>
      <c r="O52" s="4" t="e" cm="1">
        <f t="array" ref="O52">_xlfn.IFS('Matthew''s Trait dataset'!R52="0-200m", "A", 'Matthew''s Trait dataset'!R52="200-500m", "B",'Matthew''s Trait dataset'!R52="500-1000m", "C", 'Matthew''s Trait dataset'!R52="1000m+", "D")</f>
        <v>#N/A</v>
      </c>
      <c r="P52" s="4" cm="1">
        <f t="array" ref="P52">_xlfn.IFS('Matthew''s Trait dataset'!T52="High", 1, 'Matthew''s Trait dataset'!T52="Low", 0)</f>
        <v>0</v>
      </c>
      <c r="Q52" s="4" t="s">
        <v>87</v>
      </c>
      <c r="R52" s="4" cm="1">
        <f t="array" ref="R52">_xlfn.IFS('Matthew''s Trait dataset'!W52="High", 1, 'Matthew''s Trait dataset'!W52="Low", 0)</f>
        <v>0</v>
      </c>
      <c r="S52" s="4" t="s">
        <v>88</v>
      </c>
      <c r="T52" s="4" cm="1">
        <f t="array" ref="T52">_xlfn.IFS('Matthew''s Trait dataset'!Z52="High", 1, 'Matthew''s Trait dataset'!Z52="Low", 0)</f>
        <v>0</v>
      </c>
    </row>
    <row r="53" spans="1:20" x14ac:dyDescent="0.3">
      <c r="A53" s="4" t="s">
        <v>360</v>
      </c>
      <c r="B53" s="4" t="s">
        <v>51</v>
      </c>
      <c r="C53">
        <v>0</v>
      </c>
      <c r="D53">
        <v>1</v>
      </c>
      <c r="E53" s="4" t="str" cm="1">
        <f t="array" ref="E53">_xlfn.IFS('Matthew''s Trait dataset'!D53&lt;5, "A", AND('Matthew''s Trait dataset'!D53&lt;10, 'Matthew''s Trait dataset'!D53&gt;=5), "B", AND('Matthew''s Trait dataset'!D53&lt;15, 'Matthew''s Trait dataset'!D53&gt;=10), "C", 'Matthew''s Trait dataset'!D53&gt;=15, "D")</f>
        <v>B</v>
      </c>
      <c r="F53" s="4" cm="1">
        <f t="array" ref="F53">_xlfn.IFS('Matthew''s Trait dataset'!F53="High", 1, 'Matthew''s Trait dataset'!F53="Low", 0)</f>
        <v>1</v>
      </c>
      <c r="G53" s="4" t="str" cm="1">
        <f t="array" ref="G53">_xlfn.IFS('Matthew''s Trait dataset'!G53&lt;100,"A",AND('Matthew''s Trait dataset'!G53&gt;=100,'Matthew''s Trait dataset'!G53&lt;1000),"B",AND('Matthew''s Trait dataset'!G53&gt;=1000,'Matthew''s Trait dataset'!G53&lt;10000),"C",'Matthew''s Trait dataset'!G53&gt;=10000,"D")</f>
        <v>C</v>
      </c>
      <c r="H53" s="4" cm="1">
        <f t="array" ref="H53">_xlfn.IFS('Matthew''s Trait dataset'!I53="High", 1, 'Matthew''s Trait dataset'!I53="Low", 0)</f>
        <v>1</v>
      </c>
      <c r="I53" s="4" t="str" cm="1">
        <f t="array" ref="I53">_xlfn.IFS('Matthew''s Trait dataset'!J53&lt;100,"A",AND('Matthew''s Trait dataset'!J53&gt;=100,'Matthew''s Trait dataset'!J53&lt;1000),"B", 'Matthew''s Trait dataset'!J53&gt;=1000, "C")</f>
        <v>B</v>
      </c>
      <c r="J53" s="4" cm="1">
        <f t="array" ref="J53">_xlfn.IFS('Matthew''s Trait dataset'!K53="High", 1, 'Matthew''s Trait dataset'!K53="Low", 0)</f>
        <v>1</v>
      </c>
      <c r="K53" s="4" t="str" cm="1">
        <f t="array" ref="K53">_xlfn.IFS('Matthew''s Trait dataset'!L53="LB", "A", 'Matthew''s Trait dataset'!L53="SB", "B", 'Matthew''s Trait dataset'!L53="FCT", "C", 'Matthew''s Trait dataset'!L53="NFCT", "D")</f>
        <v>D</v>
      </c>
      <c r="L53" s="4" cm="1">
        <f t="array" ref="L53">_xlfn.IFS('Matthew''s Trait dataset'!N53="High", 1, 'Matthew''s Trait dataset'!N53="Low", 0)</f>
        <v>1</v>
      </c>
      <c r="M53" s="4" t="str" cm="1">
        <f t="array" ref="M53">_xlfn.IFS('Matthew''s Trait dataset'!O53="Migratory", "A", 'Matthew''s Trait dataset'!O53="Mixed", "B", 'Matthew''s Trait dataset'!O53="Non-Migratory", "C")</f>
        <v>A</v>
      </c>
      <c r="N53" s="4" cm="1">
        <f t="array" ref="N53">_xlfn.IFS('Matthew''s Trait dataset'!Q53="High", 1, 'Matthew''s Trait dataset'!Q53="Low", 0)</f>
        <v>1</v>
      </c>
      <c r="O53" s="4" t="e" cm="1">
        <f t="array" ref="O53">_xlfn.IFS('Matthew''s Trait dataset'!R53="0-200m", "A", 'Matthew''s Trait dataset'!R53="200-500m", "B",'Matthew''s Trait dataset'!R53="500-1000m", "C", 'Matthew''s Trait dataset'!R53="1000m+", "D")</f>
        <v>#N/A</v>
      </c>
      <c r="P53" s="4" cm="1">
        <f t="array" ref="P53">_xlfn.IFS('Matthew''s Trait dataset'!T53="High", 1, 'Matthew''s Trait dataset'!T53="Low", 0)</f>
        <v>1</v>
      </c>
      <c r="Q53" s="4" t="s">
        <v>87</v>
      </c>
      <c r="R53" s="4" cm="1">
        <f t="array" ref="R53">_xlfn.IFS('Matthew''s Trait dataset'!W53="High", 1, 'Matthew''s Trait dataset'!W53="Low", 0)</f>
        <v>1</v>
      </c>
      <c r="S53" s="4" t="s">
        <v>88</v>
      </c>
      <c r="T53" s="4" cm="1">
        <f t="array" ref="T53">_xlfn.IFS('Matthew''s Trait dataset'!Z53="High", 1, 'Matthew''s Trait dataset'!Z53="Low", 0)</f>
        <v>1</v>
      </c>
    </row>
    <row r="54" spans="1:20" x14ac:dyDescent="0.3">
      <c r="A54" s="4" t="s">
        <v>360</v>
      </c>
      <c r="B54" s="4" t="s">
        <v>52</v>
      </c>
      <c r="C54">
        <v>0</v>
      </c>
      <c r="D54">
        <v>1</v>
      </c>
      <c r="E54" s="4" t="str" cm="1">
        <f t="array" ref="E54">_xlfn.IFS('Matthew''s Trait dataset'!D54&lt;5, "A", AND('Matthew''s Trait dataset'!D54&lt;10, 'Matthew''s Trait dataset'!D54&gt;=5), "B", AND('Matthew''s Trait dataset'!D54&lt;15, 'Matthew''s Trait dataset'!D54&gt;=10), "C", 'Matthew''s Trait dataset'!D54&gt;=15, "D")</f>
        <v>B</v>
      </c>
      <c r="F54" s="4" cm="1">
        <f t="array" ref="F54">_xlfn.IFS('Matthew''s Trait dataset'!F54="High", 1, 'Matthew''s Trait dataset'!F54="Low", 0)</f>
        <v>1</v>
      </c>
      <c r="G54" s="4" t="str" cm="1">
        <f t="array" ref="G54">_xlfn.IFS('Matthew''s Trait dataset'!G54&lt;100,"A",AND('Matthew''s Trait dataset'!G54&gt;=100,'Matthew''s Trait dataset'!G54&lt;1000),"B",AND('Matthew''s Trait dataset'!G54&gt;=1000,'Matthew''s Trait dataset'!G54&lt;10000),"C",'Matthew''s Trait dataset'!G54&gt;=10000,"D")</f>
        <v>C</v>
      </c>
      <c r="H54" s="4" cm="1">
        <f t="array" ref="H54">_xlfn.IFS('Matthew''s Trait dataset'!I54="High", 1, 'Matthew''s Trait dataset'!I54="Low", 0)</f>
        <v>1</v>
      </c>
      <c r="I54" s="4" t="str" cm="1">
        <f t="array" ref="I54">_xlfn.IFS('Matthew''s Trait dataset'!J54&lt;100,"A",AND('Matthew''s Trait dataset'!J54&gt;=100,'Matthew''s Trait dataset'!J54&lt;1000),"B", 'Matthew''s Trait dataset'!J54&gt;=1000, "C")</f>
        <v>B</v>
      </c>
      <c r="J54" s="4" cm="1">
        <f t="array" ref="J54">_xlfn.IFS('Matthew''s Trait dataset'!K54="High", 1, 'Matthew''s Trait dataset'!K54="Low", 0)</f>
        <v>1</v>
      </c>
      <c r="K54" s="4" t="str" cm="1">
        <f t="array" ref="K54">_xlfn.IFS('Matthew''s Trait dataset'!L54="LB", "A", 'Matthew''s Trait dataset'!L54="SB", "B", 'Matthew''s Trait dataset'!L54="FCT", "C", 'Matthew''s Trait dataset'!L54="NFCT", "D")</f>
        <v>D</v>
      </c>
      <c r="L54" s="4" cm="1">
        <f t="array" ref="L54">_xlfn.IFS('Matthew''s Trait dataset'!N54="High", 1, 'Matthew''s Trait dataset'!N54="Low", 0)</f>
        <v>1</v>
      </c>
      <c r="M54" s="4" t="str" cm="1">
        <f t="array" ref="M54">_xlfn.IFS('Matthew''s Trait dataset'!O54="Migratory", "A", 'Matthew''s Trait dataset'!O54="Mixed", "B", 'Matthew''s Trait dataset'!O54="Non-Migratory", "C")</f>
        <v>A</v>
      </c>
      <c r="N54" s="4" cm="1">
        <f t="array" ref="N54">_xlfn.IFS('Matthew''s Trait dataset'!Q54="High", 1, 'Matthew''s Trait dataset'!Q54="Low", 0)</f>
        <v>0</v>
      </c>
      <c r="O54" s="4" t="e" cm="1">
        <f t="array" ref="O54">_xlfn.IFS('Matthew''s Trait dataset'!R54="0-200m", "A", 'Matthew''s Trait dataset'!R54="200-500m", "B",'Matthew''s Trait dataset'!R54="500-1000m", "C", 'Matthew''s Trait dataset'!R54="1000m+", "D")</f>
        <v>#N/A</v>
      </c>
      <c r="P54" s="4" cm="1">
        <f t="array" ref="P54">_xlfn.IFS('Matthew''s Trait dataset'!T54="High", 1, 'Matthew''s Trait dataset'!T54="Low", 0)</f>
        <v>1</v>
      </c>
      <c r="Q54" s="4" t="s">
        <v>87</v>
      </c>
      <c r="R54" s="4" cm="1">
        <f t="array" ref="R54">_xlfn.IFS('Matthew''s Trait dataset'!W54="High", 1, 'Matthew''s Trait dataset'!W54="Low", 0)</f>
        <v>1</v>
      </c>
      <c r="S54" s="4" t="s">
        <v>88</v>
      </c>
      <c r="T54" s="4" cm="1">
        <f t="array" ref="T54">_xlfn.IFS('Matthew''s Trait dataset'!Z54="High", 1, 'Matthew''s Trait dataset'!Z54="Low", 0)</f>
        <v>1</v>
      </c>
    </row>
    <row r="55" spans="1:20" x14ac:dyDescent="0.3">
      <c r="A55" s="4" t="s">
        <v>360</v>
      </c>
      <c r="B55" s="4" t="s">
        <v>53</v>
      </c>
      <c r="C55">
        <v>0</v>
      </c>
      <c r="D55">
        <v>1</v>
      </c>
      <c r="E55" s="4" t="str" cm="1">
        <f t="array" ref="E55">_xlfn.IFS('Matthew''s Trait dataset'!D55&lt;5, "A", AND('Matthew''s Trait dataset'!D55&lt;10, 'Matthew''s Trait dataset'!D55&gt;=5), "B", AND('Matthew''s Trait dataset'!D55&lt;15, 'Matthew''s Trait dataset'!D55&gt;=10), "C", 'Matthew''s Trait dataset'!D55&gt;=15, "D")</f>
        <v>A</v>
      </c>
      <c r="F55" s="4" cm="1">
        <f t="array" ref="F55">_xlfn.IFS('Matthew''s Trait dataset'!F55="High", 1, 'Matthew''s Trait dataset'!F55="Low", 0)</f>
        <v>1</v>
      </c>
      <c r="G55" s="4" t="str" cm="1">
        <f t="array" ref="G55">_xlfn.IFS('Matthew''s Trait dataset'!G55&lt;100,"A",AND('Matthew''s Trait dataset'!G55&gt;=100,'Matthew''s Trait dataset'!G55&lt;1000),"B",AND('Matthew''s Trait dataset'!G55&gt;=1000,'Matthew''s Trait dataset'!G55&lt;10000),"C",'Matthew''s Trait dataset'!G55&gt;=10000,"D")</f>
        <v>C</v>
      </c>
      <c r="H55" s="4" cm="1">
        <f t="array" ref="H55">_xlfn.IFS('Matthew''s Trait dataset'!I55="High", 1, 'Matthew''s Trait dataset'!I55="Low", 0)</f>
        <v>1</v>
      </c>
      <c r="I55" s="4" t="str" cm="1">
        <f t="array" ref="I55">_xlfn.IFS('Matthew''s Trait dataset'!J55&lt;100,"A",AND('Matthew''s Trait dataset'!J55&gt;=100,'Matthew''s Trait dataset'!J55&lt;1000),"B", 'Matthew''s Trait dataset'!J55&gt;=1000, "C")</f>
        <v>B</v>
      </c>
      <c r="J55" s="4" cm="1">
        <f t="array" ref="J55">_xlfn.IFS('Matthew''s Trait dataset'!K55="High", 1, 'Matthew''s Trait dataset'!K55="Low", 0)</f>
        <v>1</v>
      </c>
      <c r="K55" s="4" t="str" cm="1">
        <f t="array" ref="K55">_xlfn.IFS('Matthew''s Trait dataset'!L55="LB", "A", 'Matthew''s Trait dataset'!L55="SB", "B", 'Matthew''s Trait dataset'!L55="FCT", "C", 'Matthew''s Trait dataset'!L55="NFCT", "D")</f>
        <v>D</v>
      </c>
      <c r="L55" s="4" cm="1">
        <f t="array" ref="L55">_xlfn.IFS('Matthew''s Trait dataset'!N55="High", 1, 'Matthew''s Trait dataset'!N55="Low", 0)</f>
        <v>1</v>
      </c>
      <c r="M55" s="4" t="str" cm="1">
        <f t="array" ref="M55">_xlfn.IFS('Matthew''s Trait dataset'!O55="Migratory", "A", 'Matthew''s Trait dataset'!O55="Mixed", "B", 'Matthew''s Trait dataset'!O55="Non-Migratory", "C")</f>
        <v>A</v>
      </c>
      <c r="N55" s="4" cm="1">
        <f t="array" ref="N55">_xlfn.IFS('Matthew''s Trait dataset'!Q55="High", 1, 'Matthew''s Trait dataset'!Q55="Low", 0)</f>
        <v>1</v>
      </c>
      <c r="O55" s="4" t="e" cm="1">
        <f t="array" ref="O55">_xlfn.IFS('Matthew''s Trait dataset'!R55="0-200m", "A", 'Matthew''s Trait dataset'!R55="200-500m", "B",'Matthew''s Trait dataset'!R55="500-1000m", "C", 'Matthew''s Trait dataset'!R55="1000m+", "D")</f>
        <v>#N/A</v>
      </c>
      <c r="P55" s="4" cm="1">
        <f t="array" ref="P55">_xlfn.IFS('Matthew''s Trait dataset'!T55="High", 1, 'Matthew''s Trait dataset'!T55="Low", 0)</f>
        <v>0</v>
      </c>
      <c r="Q55" s="4" t="s">
        <v>87</v>
      </c>
      <c r="R55" s="4" cm="1">
        <f t="array" ref="R55">_xlfn.IFS('Matthew''s Trait dataset'!W55="High", 1, 'Matthew''s Trait dataset'!W55="Low", 0)</f>
        <v>1</v>
      </c>
      <c r="S55" s="4" t="s">
        <v>88</v>
      </c>
      <c r="T55" s="4" cm="1">
        <f t="array" ref="T55">_xlfn.IFS('Matthew''s Trait dataset'!Z55="High", 1, 'Matthew''s Trait dataset'!Z55="Low", 0)</f>
        <v>1</v>
      </c>
    </row>
    <row r="56" spans="1:20" x14ac:dyDescent="0.3">
      <c r="A56" s="4" t="s">
        <v>360</v>
      </c>
      <c r="B56" s="4" t="s">
        <v>54</v>
      </c>
      <c r="C56">
        <v>0</v>
      </c>
      <c r="D56">
        <v>1</v>
      </c>
      <c r="E56" s="4" t="str" cm="1">
        <f t="array" ref="E56">_xlfn.IFS('Matthew''s Trait dataset'!D56&lt;5, "A", AND('Matthew''s Trait dataset'!D56&lt;10, 'Matthew''s Trait dataset'!D56&gt;=5), "B", AND('Matthew''s Trait dataset'!D56&lt;15, 'Matthew''s Trait dataset'!D56&gt;=10), "C", 'Matthew''s Trait dataset'!D56&gt;=15, "D")</f>
        <v>A</v>
      </c>
      <c r="F56" s="4" cm="1">
        <f t="array" ref="F56">_xlfn.IFS('Matthew''s Trait dataset'!F56="High", 1, 'Matthew''s Trait dataset'!F56="Low", 0)</f>
        <v>1</v>
      </c>
      <c r="G56" s="4" t="str" cm="1">
        <f t="array" ref="G56">_xlfn.IFS('Matthew''s Trait dataset'!G56&lt;100,"A",AND('Matthew''s Trait dataset'!G56&gt;=100,'Matthew''s Trait dataset'!G56&lt;1000),"B",AND('Matthew''s Trait dataset'!G56&gt;=1000,'Matthew''s Trait dataset'!G56&lt;10000),"C",'Matthew''s Trait dataset'!G56&gt;=10000,"D")</f>
        <v>B</v>
      </c>
      <c r="H56" s="4" cm="1">
        <f t="array" ref="H56">_xlfn.IFS('Matthew''s Trait dataset'!I56="High", 1, 'Matthew''s Trait dataset'!I56="Low", 0)</f>
        <v>1</v>
      </c>
      <c r="I56" s="4" t="str" cm="1">
        <f t="array" ref="I56">_xlfn.IFS('Matthew''s Trait dataset'!J56&lt;100,"A",AND('Matthew''s Trait dataset'!J56&gt;=100,'Matthew''s Trait dataset'!J56&lt;1000),"B", 'Matthew''s Trait dataset'!J56&gt;=1000, "C")</f>
        <v>B</v>
      </c>
      <c r="J56" s="4" cm="1">
        <f t="array" ref="J56">_xlfn.IFS('Matthew''s Trait dataset'!K56="High", 1, 'Matthew''s Trait dataset'!K56="Low", 0)</f>
        <v>1</v>
      </c>
      <c r="K56" s="4" t="str" cm="1">
        <f t="array" ref="K56">_xlfn.IFS('Matthew''s Trait dataset'!L56="LB", "A", 'Matthew''s Trait dataset'!L56="SB", "B", 'Matthew''s Trait dataset'!L56="FCT", "C", 'Matthew''s Trait dataset'!L56="NFCT", "D")</f>
        <v>D</v>
      </c>
      <c r="L56" s="4" cm="1">
        <f t="array" ref="L56">_xlfn.IFS('Matthew''s Trait dataset'!N56="High", 1, 'Matthew''s Trait dataset'!N56="Low", 0)</f>
        <v>1</v>
      </c>
      <c r="M56" s="4" t="str" cm="1">
        <f t="array" ref="M56">_xlfn.IFS('Matthew''s Trait dataset'!O56="Migratory", "A", 'Matthew''s Trait dataset'!O56="Mixed", "B", 'Matthew''s Trait dataset'!O56="Non-Migratory", "C")</f>
        <v>A</v>
      </c>
      <c r="N56" s="4" cm="1">
        <f t="array" ref="N56">_xlfn.IFS('Matthew''s Trait dataset'!Q56="High", 1, 'Matthew''s Trait dataset'!Q56="Low", 0)</f>
        <v>1</v>
      </c>
      <c r="O56" s="4" t="e" cm="1">
        <f t="array" ref="O56">_xlfn.IFS('Matthew''s Trait dataset'!R56="0-200m", "A", 'Matthew''s Trait dataset'!R56="200-500m", "B",'Matthew''s Trait dataset'!R56="500-1000m", "C", 'Matthew''s Trait dataset'!R56="1000m+", "D")</f>
        <v>#N/A</v>
      </c>
      <c r="P56" s="4" cm="1">
        <f t="array" ref="P56">_xlfn.IFS('Matthew''s Trait dataset'!T56="High", 1, 'Matthew''s Trait dataset'!T56="Low", 0)</f>
        <v>0</v>
      </c>
      <c r="Q56" s="4" t="s">
        <v>87</v>
      </c>
      <c r="R56" s="4" cm="1">
        <f t="array" ref="R56">_xlfn.IFS('Matthew''s Trait dataset'!W56="High", 1, 'Matthew''s Trait dataset'!W56="Low", 0)</f>
        <v>1</v>
      </c>
      <c r="S56" s="4" t="s">
        <v>88</v>
      </c>
      <c r="T56" s="4" cm="1">
        <f t="array" ref="T56">_xlfn.IFS('Matthew''s Trait dataset'!Z56="High", 1, 'Matthew''s Trait dataset'!Z56="Low", 0)</f>
        <v>1</v>
      </c>
    </row>
    <row r="57" spans="1:20" x14ac:dyDescent="0.3">
      <c r="A57" s="4" t="s">
        <v>360</v>
      </c>
      <c r="B57" s="4" t="s">
        <v>55</v>
      </c>
      <c r="C57">
        <v>1</v>
      </c>
      <c r="D57">
        <v>0</v>
      </c>
      <c r="E57" s="4" t="str" cm="1">
        <f t="array" ref="E57">_xlfn.IFS('Matthew''s Trait dataset'!D57&lt;5, "A", AND('Matthew''s Trait dataset'!D57&lt;10, 'Matthew''s Trait dataset'!D57&gt;=5), "B", AND('Matthew''s Trait dataset'!D57&lt;15, 'Matthew''s Trait dataset'!D57&gt;=10), "C", 'Matthew''s Trait dataset'!D57&gt;=15, "D")</f>
        <v>B</v>
      </c>
      <c r="F57" s="4" cm="1">
        <f t="array" ref="F57">_xlfn.IFS('Matthew''s Trait dataset'!F57="High", 1, 'Matthew''s Trait dataset'!F57="Low", 0)</f>
        <v>1</v>
      </c>
      <c r="G57" s="4" t="str" cm="1">
        <f t="array" ref="G57">_xlfn.IFS('Matthew''s Trait dataset'!G57&lt;100,"A",AND('Matthew''s Trait dataset'!G57&gt;=100,'Matthew''s Trait dataset'!G57&lt;1000),"B",AND('Matthew''s Trait dataset'!G57&gt;=1000,'Matthew''s Trait dataset'!G57&lt;10000),"C",'Matthew''s Trait dataset'!G57&gt;=10000,"D")</f>
        <v>C</v>
      </c>
      <c r="H57" s="4" cm="1">
        <f t="array" ref="H57">_xlfn.IFS('Matthew''s Trait dataset'!I57="High", 1, 'Matthew''s Trait dataset'!I57="Low", 0)</f>
        <v>1</v>
      </c>
      <c r="I57" s="4" t="str" cm="1">
        <f t="array" ref="I57">_xlfn.IFS('Matthew''s Trait dataset'!J57&lt;100,"A",AND('Matthew''s Trait dataset'!J57&gt;=100,'Matthew''s Trait dataset'!J57&lt;1000),"B", 'Matthew''s Trait dataset'!J57&gt;=1000, "C")</f>
        <v>B</v>
      </c>
      <c r="J57" s="4" cm="1">
        <f t="array" ref="J57">_xlfn.IFS('Matthew''s Trait dataset'!K57="High", 1, 'Matthew''s Trait dataset'!K57="Low", 0)</f>
        <v>1</v>
      </c>
      <c r="K57" s="4" t="str" cm="1">
        <f t="array" ref="K57">_xlfn.IFS('Matthew''s Trait dataset'!L57="LB", "A", 'Matthew''s Trait dataset'!L57="SB", "B", 'Matthew''s Trait dataset'!L57="FCT", "C", 'Matthew''s Trait dataset'!L57="NFCT", "D")</f>
        <v>D</v>
      </c>
      <c r="L57" s="4" cm="1">
        <f t="array" ref="L57">_xlfn.IFS('Matthew''s Trait dataset'!N57="High", 1, 'Matthew''s Trait dataset'!N57="Low", 0)</f>
        <v>1</v>
      </c>
      <c r="M57" s="4" t="str" cm="1">
        <f t="array" ref="M57">_xlfn.IFS('Matthew''s Trait dataset'!O57="Migratory", "A", 'Matthew''s Trait dataset'!O57="Mixed", "B", 'Matthew''s Trait dataset'!O57="Non-Migratory", "C")</f>
        <v>A</v>
      </c>
      <c r="N57" s="4" cm="1">
        <f t="array" ref="N57">_xlfn.IFS('Matthew''s Trait dataset'!Q57="High", 1, 'Matthew''s Trait dataset'!Q57="Low", 0)</f>
        <v>1</v>
      </c>
      <c r="O57" s="4" t="e" cm="1">
        <f t="array" ref="O57">_xlfn.IFS('Matthew''s Trait dataset'!R57="0-200m", "A", 'Matthew''s Trait dataset'!R57="200-500m", "B",'Matthew''s Trait dataset'!R57="500-1000m", "C", 'Matthew''s Trait dataset'!R57="1000m+", "D")</f>
        <v>#N/A</v>
      </c>
      <c r="P57" s="4" cm="1">
        <f t="array" ref="P57">_xlfn.IFS('Matthew''s Trait dataset'!T57="High", 1, 'Matthew''s Trait dataset'!T57="Low", 0)</f>
        <v>1</v>
      </c>
      <c r="Q57" s="4" t="s">
        <v>87</v>
      </c>
      <c r="R57" s="4" cm="1">
        <f t="array" ref="R57">_xlfn.IFS('Matthew''s Trait dataset'!W57="High", 1, 'Matthew''s Trait dataset'!W57="Low", 0)</f>
        <v>1</v>
      </c>
      <c r="S57" s="4" t="s">
        <v>88</v>
      </c>
      <c r="T57" s="4" cm="1">
        <f t="array" ref="T57">_xlfn.IFS('Matthew''s Trait dataset'!Z57="High", 1, 'Matthew''s Trait dataset'!Z57="Low", 0)</f>
        <v>1</v>
      </c>
    </row>
    <row r="58" spans="1:20" x14ac:dyDescent="0.3">
      <c r="A58" s="4" t="s">
        <v>360</v>
      </c>
      <c r="B58" s="4" t="s">
        <v>56</v>
      </c>
      <c r="C58">
        <v>0</v>
      </c>
      <c r="D58">
        <v>1</v>
      </c>
      <c r="E58" s="4" t="str" cm="1">
        <f t="array" ref="E58">_xlfn.IFS('Matthew''s Trait dataset'!D58&lt;5, "A", AND('Matthew''s Trait dataset'!D58&lt;10, 'Matthew''s Trait dataset'!D58&gt;=5), "B", AND('Matthew''s Trait dataset'!D58&lt;15, 'Matthew''s Trait dataset'!D58&gt;=10), "C", 'Matthew''s Trait dataset'!D58&gt;=15, "D")</f>
        <v>B</v>
      </c>
      <c r="F58" s="4" cm="1">
        <f t="array" ref="F58">_xlfn.IFS('Matthew''s Trait dataset'!F58="High", 1, 'Matthew''s Trait dataset'!F58="Low", 0)</f>
        <v>0</v>
      </c>
      <c r="G58" s="4" t="str" cm="1">
        <f t="array" ref="G58">_xlfn.IFS('Matthew''s Trait dataset'!G58&lt;100,"A",AND('Matthew''s Trait dataset'!G58&gt;=100,'Matthew''s Trait dataset'!G58&lt;1000),"B",AND('Matthew''s Trait dataset'!G58&gt;=1000,'Matthew''s Trait dataset'!G58&lt;10000),"C",'Matthew''s Trait dataset'!G58&gt;=10000,"D")</f>
        <v>C</v>
      </c>
      <c r="H58" s="4" cm="1">
        <f t="array" ref="H58">_xlfn.IFS('Matthew''s Trait dataset'!I58="High", 1, 'Matthew''s Trait dataset'!I58="Low", 0)</f>
        <v>1</v>
      </c>
      <c r="I58" s="4" t="str" cm="1">
        <f t="array" ref="I58">_xlfn.IFS('Matthew''s Trait dataset'!J58&lt;100,"A",AND('Matthew''s Trait dataset'!J58&gt;=100,'Matthew''s Trait dataset'!J58&lt;1000),"B", 'Matthew''s Trait dataset'!J58&gt;=1000, "C")</f>
        <v>B</v>
      </c>
      <c r="J58" s="4" cm="1">
        <f t="array" ref="J58">_xlfn.IFS('Matthew''s Trait dataset'!K58="High", 1, 'Matthew''s Trait dataset'!K58="Low", 0)</f>
        <v>0</v>
      </c>
      <c r="K58" s="4" t="str" cm="1">
        <f t="array" ref="K58">_xlfn.IFS('Matthew''s Trait dataset'!L58="LB", "A", 'Matthew''s Trait dataset'!L58="SB", "B", 'Matthew''s Trait dataset'!L58="FCT", "C", 'Matthew''s Trait dataset'!L58="NFCT", "D")</f>
        <v>D</v>
      </c>
      <c r="L58" s="4" cm="1">
        <f t="array" ref="L58">_xlfn.IFS('Matthew''s Trait dataset'!N58="High", 1, 'Matthew''s Trait dataset'!N58="Low", 0)</f>
        <v>1</v>
      </c>
      <c r="M58" s="4" t="str" cm="1">
        <f t="array" ref="M58">_xlfn.IFS('Matthew''s Trait dataset'!O58="Migratory", "A", 'Matthew''s Trait dataset'!O58="Mixed", "B", 'Matthew''s Trait dataset'!O58="Non-Migratory", "C")</f>
        <v>A</v>
      </c>
      <c r="N58" s="4" cm="1">
        <f t="array" ref="N58">_xlfn.IFS('Matthew''s Trait dataset'!Q58="High", 1, 'Matthew''s Trait dataset'!Q58="Low", 0)</f>
        <v>0</v>
      </c>
      <c r="O58" s="4" t="e" cm="1">
        <f t="array" ref="O58">_xlfn.IFS('Matthew''s Trait dataset'!R58="0-200m", "A", 'Matthew''s Trait dataset'!R58="200-500m", "B",'Matthew''s Trait dataset'!R58="500-1000m", "C", 'Matthew''s Trait dataset'!R58="1000m+", "D")</f>
        <v>#N/A</v>
      </c>
      <c r="P58" s="4" cm="1">
        <f t="array" ref="P58">_xlfn.IFS('Matthew''s Trait dataset'!T58="High", 1, 'Matthew''s Trait dataset'!T58="Low", 0)</f>
        <v>0</v>
      </c>
      <c r="Q58" s="4" t="s">
        <v>87</v>
      </c>
      <c r="R58" s="4" cm="1">
        <f t="array" ref="R58">_xlfn.IFS('Matthew''s Trait dataset'!W58="High", 1, 'Matthew''s Trait dataset'!W58="Low", 0)</f>
        <v>1</v>
      </c>
      <c r="S58" s="4" t="s">
        <v>88</v>
      </c>
      <c r="T58" s="4" cm="1">
        <f t="array" ref="T58">_xlfn.IFS('Matthew''s Trait dataset'!Z58="High", 1, 'Matthew''s Trait dataset'!Z58="Low", 0)</f>
        <v>1</v>
      </c>
    </row>
    <row r="59" spans="1:20" x14ac:dyDescent="0.3">
      <c r="A59" s="4" t="s">
        <v>363</v>
      </c>
      <c r="B59" s="4" t="s">
        <v>57</v>
      </c>
      <c r="C59">
        <v>0</v>
      </c>
      <c r="D59">
        <v>1</v>
      </c>
      <c r="E59" s="4" t="str" cm="1">
        <f t="array" ref="E59">_xlfn.IFS('Matthew''s Trait dataset'!D59&lt;5, "A", AND('Matthew''s Trait dataset'!D59&lt;10, 'Matthew''s Trait dataset'!D59&gt;=5), "B", AND('Matthew''s Trait dataset'!D59&lt;15, 'Matthew''s Trait dataset'!D59&gt;=10), "C", 'Matthew''s Trait dataset'!D59&gt;=15, "D")</f>
        <v>A</v>
      </c>
      <c r="F59" s="4" cm="1">
        <f t="array" ref="F59">_xlfn.IFS('Matthew''s Trait dataset'!F59="High", 1, 'Matthew''s Trait dataset'!F59="Low", 0)</f>
        <v>1</v>
      </c>
      <c r="G59" s="4" t="str" cm="1">
        <f t="array" ref="G59">_xlfn.IFS('Matthew''s Trait dataset'!G59&lt;100,"A",AND('Matthew''s Trait dataset'!G59&gt;=100,'Matthew''s Trait dataset'!G59&lt;1000),"B",AND('Matthew''s Trait dataset'!G59&gt;=1000,'Matthew''s Trait dataset'!G59&lt;10000),"C",'Matthew''s Trait dataset'!G59&gt;=10000,"D")</f>
        <v>C</v>
      </c>
      <c r="H59" s="4" cm="1">
        <f t="array" ref="H59">_xlfn.IFS('Matthew''s Trait dataset'!I59="High", 1, 'Matthew''s Trait dataset'!I59="Low", 0)</f>
        <v>1</v>
      </c>
      <c r="I59" s="4" t="str" cm="1">
        <f t="array" ref="I59">_xlfn.IFS('Matthew''s Trait dataset'!J59&lt;100,"A",AND('Matthew''s Trait dataset'!J59&gt;=100,'Matthew''s Trait dataset'!J59&lt;1000),"B", 'Matthew''s Trait dataset'!J59&gt;=1000, "C")</f>
        <v>B</v>
      </c>
      <c r="J59" s="4" cm="1">
        <f t="array" ref="J59">_xlfn.IFS('Matthew''s Trait dataset'!K59="High", 1, 'Matthew''s Trait dataset'!K59="Low", 0)</f>
        <v>1</v>
      </c>
      <c r="K59" s="4" t="str" cm="1">
        <f t="array" ref="K59">_xlfn.IFS('Matthew''s Trait dataset'!L59="LB", "A", 'Matthew''s Trait dataset'!L59="SB", "B", 'Matthew''s Trait dataset'!L59="FCT", "C", 'Matthew''s Trait dataset'!L59="NFCT", "D")</f>
        <v>D</v>
      </c>
      <c r="L59" s="4" cm="1">
        <f t="array" ref="L59">_xlfn.IFS('Matthew''s Trait dataset'!N59="High", 1, 'Matthew''s Trait dataset'!N59="Low", 0)</f>
        <v>1</v>
      </c>
      <c r="M59" s="4" t="str" cm="1">
        <f t="array" ref="M59">_xlfn.IFS('Matthew''s Trait dataset'!O59="Migratory", "A", 'Matthew''s Trait dataset'!O59="Mixed", "B", 'Matthew''s Trait dataset'!O59="Non-Migratory", "C")</f>
        <v>A</v>
      </c>
      <c r="N59" s="4" cm="1">
        <f t="array" ref="N59">_xlfn.IFS('Matthew''s Trait dataset'!Q59="High", 1, 'Matthew''s Trait dataset'!Q59="Low", 0)</f>
        <v>1</v>
      </c>
      <c r="O59" s="4" t="e" cm="1">
        <f t="array" ref="O59">_xlfn.IFS('Matthew''s Trait dataset'!R59="0-200m", "A", 'Matthew''s Trait dataset'!R59="200-500m", "B",'Matthew''s Trait dataset'!R59="500-1000m", "C", 'Matthew''s Trait dataset'!R59="1000m+", "D")</f>
        <v>#N/A</v>
      </c>
      <c r="P59" s="4" cm="1">
        <f t="array" ref="P59">_xlfn.IFS('Matthew''s Trait dataset'!T59="High", 1, 'Matthew''s Trait dataset'!T59="Low", 0)</f>
        <v>1</v>
      </c>
      <c r="Q59" s="4" t="s">
        <v>88</v>
      </c>
      <c r="R59" s="4" cm="1">
        <f t="array" ref="R59">_xlfn.IFS('Matthew''s Trait dataset'!W59="High", 1, 'Matthew''s Trait dataset'!W59="Low", 0)</f>
        <v>1</v>
      </c>
      <c r="S59" s="4" t="s">
        <v>86</v>
      </c>
      <c r="T59" s="4" cm="1">
        <f t="array" ref="T59">_xlfn.IFS('Matthew''s Trait dataset'!Z59="High", 1, 'Matthew''s Trait dataset'!Z59="Low", 0)</f>
        <v>1</v>
      </c>
    </row>
    <row r="60" spans="1:20" x14ac:dyDescent="0.3">
      <c r="A60" s="4" t="s">
        <v>366</v>
      </c>
      <c r="B60" s="4" t="s">
        <v>58</v>
      </c>
      <c r="C60">
        <v>0</v>
      </c>
      <c r="D60">
        <v>1</v>
      </c>
      <c r="E60" s="4" t="str" cm="1">
        <f t="array" ref="E60">_xlfn.IFS('Matthew''s Trait dataset'!D60&lt;5, "A", AND('Matthew''s Trait dataset'!D60&lt;10, 'Matthew''s Trait dataset'!D60&gt;=5), "B", AND('Matthew''s Trait dataset'!D60&lt;15, 'Matthew''s Trait dataset'!D60&gt;=10), "C", 'Matthew''s Trait dataset'!D60&gt;=15, "D")</f>
        <v>A</v>
      </c>
      <c r="F60" s="4" cm="1">
        <f t="array" ref="F60">_xlfn.IFS('Matthew''s Trait dataset'!F60="High", 1, 'Matthew''s Trait dataset'!F60="Low", 0)</f>
        <v>1</v>
      </c>
      <c r="G60" s="4" t="str" cm="1">
        <f t="array" ref="G60">_xlfn.IFS('Matthew''s Trait dataset'!G60&lt;100,"A",AND('Matthew''s Trait dataset'!G60&gt;=100,'Matthew''s Trait dataset'!G60&lt;1000),"B",AND('Matthew''s Trait dataset'!G60&gt;=1000,'Matthew''s Trait dataset'!G60&lt;10000),"C",'Matthew''s Trait dataset'!G60&gt;=10000,"D")</f>
        <v>A</v>
      </c>
      <c r="H60" s="4" cm="1">
        <f t="array" ref="H60">_xlfn.IFS('Matthew''s Trait dataset'!I60="High", 1, 'Matthew''s Trait dataset'!I60="Low", 0)</f>
        <v>1</v>
      </c>
      <c r="I60" s="4" t="str" cm="1">
        <f t="array" ref="I60">_xlfn.IFS('Matthew''s Trait dataset'!J60&lt;100,"A",AND('Matthew''s Trait dataset'!J60&gt;=100,'Matthew''s Trait dataset'!J60&lt;1000),"B", 'Matthew''s Trait dataset'!J60&gt;=1000, "C")</f>
        <v>A</v>
      </c>
      <c r="J60" s="4" cm="1">
        <f t="array" ref="J60">_xlfn.IFS('Matthew''s Trait dataset'!K60="High", 1, 'Matthew''s Trait dataset'!K60="Low", 0)</f>
        <v>1</v>
      </c>
      <c r="K60" s="4" t="str" cm="1">
        <f t="array" ref="K60">_xlfn.IFS('Matthew''s Trait dataset'!L60="LB", "A", 'Matthew''s Trait dataset'!L60="SB", "B", 'Matthew''s Trait dataset'!L60="FCT", "C", 'Matthew''s Trait dataset'!L60="NFCT", "D")</f>
        <v>C</v>
      </c>
      <c r="L60" s="4" cm="1">
        <f t="array" ref="L60">_xlfn.IFS('Matthew''s Trait dataset'!N60="High", 1, 'Matthew''s Trait dataset'!N60="Low", 0)</f>
        <v>1</v>
      </c>
      <c r="M60" s="4" t="str" cm="1">
        <f t="array" ref="M60">_xlfn.IFS('Matthew''s Trait dataset'!O60="Migratory", "A", 'Matthew''s Trait dataset'!O60="Mixed", "B", 'Matthew''s Trait dataset'!O60="Non-Migratory", "C")</f>
        <v>C</v>
      </c>
      <c r="N60" s="4" cm="1">
        <f t="array" ref="N60">_xlfn.IFS('Matthew''s Trait dataset'!Q60="High", 1, 'Matthew''s Trait dataset'!Q60="Low", 0)</f>
        <v>1</v>
      </c>
      <c r="O60" s="4" t="e" cm="1">
        <f t="array" ref="O60">_xlfn.IFS('Matthew''s Trait dataset'!R60="0-200m", "A", 'Matthew''s Trait dataset'!R60="200-500m", "B",'Matthew''s Trait dataset'!R60="500-1000m", "C", 'Matthew''s Trait dataset'!R60="1000m+", "D")</f>
        <v>#N/A</v>
      </c>
      <c r="P60" s="4" cm="1">
        <f t="array" ref="P60">_xlfn.IFS('Matthew''s Trait dataset'!T60="High", 1, 'Matthew''s Trait dataset'!T60="Low", 0)</f>
        <v>0</v>
      </c>
      <c r="Q60" s="4" t="s">
        <v>87</v>
      </c>
      <c r="R60" s="4" cm="1">
        <f t="array" ref="R60">_xlfn.IFS('Matthew''s Trait dataset'!W60="High", 1, 'Matthew''s Trait dataset'!W60="Low", 0)</f>
        <v>1</v>
      </c>
      <c r="S60" s="4" t="s">
        <v>86</v>
      </c>
      <c r="T60" s="4" cm="1">
        <f t="array" ref="T60">_xlfn.IFS('Matthew''s Trait dataset'!Z60="High", 1, 'Matthew''s Trait dataset'!Z60="Low", 0)</f>
        <v>1</v>
      </c>
    </row>
    <row r="61" spans="1:20" x14ac:dyDescent="0.3">
      <c r="A61" s="4" t="s">
        <v>366</v>
      </c>
      <c r="B61" s="4" t="s">
        <v>59</v>
      </c>
      <c r="C61">
        <v>0</v>
      </c>
      <c r="D61">
        <v>1</v>
      </c>
      <c r="E61" s="4" t="str" cm="1">
        <f t="array" ref="E61">_xlfn.IFS('Matthew''s Trait dataset'!D61&lt;5, "A", AND('Matthew''s Trait dataset'!D61&lt;10, 'Matthew''s Trait dataset'!D61&gt;=5), "B", AND('Matthew''s Trait dataset'!D61&lt;15, 'Matthew''s Trait dataset'!D61&gt;=10), "C", 'Matthew''s Trait dataset'!D61&gt;=15, "D")</f>
        <v>A</v>
      </c>
      <c r="F61" s="4" cm="1">
        <f t="array" ref="F61">_xlfn.IFS('Matthew''s Trait dataset'!F61="High", 1, 'Matthew''s Trait dataset'!F61="Low", 0)</f>
        <v>1</v>
      </c>
      <c r="G61" s="4" t="str" cm="1">
        <f t="array" ref="G61">_xlfn.IFS('Matthew''s Trait dataset'!G61&lt;100,"A",AND('Matthew''s Trait dataset'!G61&gt;=100,'Matthew''s Trait dataset'!G61&lt;1000),"B",AND('Matthew''s Trait dataset'!G61&gt;=1000,'Matthew''s Trait dataset'!G61&lt;10000),"C",'Matthew''s Trait dataset'!G61&gt;=10000,"D")</f>
        <v>B</v>
      </c>
      <c r="H61" s="4" cm="1">
        <f t="array" ref="H61">_xlfn.IFS('Matthew''s Trait dataset'!I61="High", 1, 'Matthew''s Trait dataset'!I61="Low", 0)</f>
        <v>1</v>
      </c>
      <c r="I61" s="4" t="str" cm="1">
        <f t="array" ref="I61">_xlfn.IFS('Matthew''s Trait dataset'!J61&lt;100,"A",AND('Matthew''s Trait dataset'!J61&gt;=100,'Matthew''s Trait dataset'!J61&lt;1000),"B", 'Matthew''s Trait dataset'!J61&gt;=1000, "C")</f>
        <v>B</v>
      </c>
      <c r="J61" s="4" cm="1">
        <f t="array" ref="J61">_xlfn.IFS('Matthew''s Trait dataset'!K61="High", 1, 'Matthew''s Trait dataset'!K61="Low", 0)</f>
        <v>1</v>
      </c>
      <c r="K61" s="4" t="str" cm="1">
        <f t="array" ref="K61">_xlfn.IFS('Matthew''s Trait dataset'!L61="LB", "A", 'Matthew''s Trait dataset'!L61="SB", "B", 'Matthew''s Trait dataset'!L61="FCT", "C", 'Matthew''s Trait dataset'!L61="NFCT", "D")</f>
        <v>C</v>
      </c>
      <c r="L61" s="4" cm="1">
        <f t="array" ref="L61">_xlfn.IFS('Matthew''s Trait dataset'!N61="High", 1, 'Matthew''s Trait dataset'!N61="Low", 0)</f>
        <v>1</v>
      </c>
      <c r="M61" s="4" t="str" cm="1">
        <f t="array" ref="M61">_xlfn.IFS('Matthew''s Trait dataset'!O61="Migratory", "A", 'Matthew''s Trait dataset'!O61="Mixed", "B", 'Matthew''s Trait dataset'!O61="Non-Migratory", "C")</f>
        <v>C</v>
      </c>
      <c r="N61" s="4" cm="1">
        <f t="array" ref="N61">_xlfn.IFS('Matthew''s Trait dataset'!Q61="High", 1, 'Matthew''s Trait dataset'!Q61="Low", 0)</f>
        <v>1</v>
      </c>
      <c r="O61" s="4" t="e" cm="1">
        <f t="array" ref="O61">_xlfn.IFS('Matthew''s Trait dataset'!R61="0-200m", "A", 'Matthew''s Trait dataset'!R61="200-500m", "B",'Matthew''s Trait dataset'!R61="500-1000m", "C", 'Matthew''s Trait dataset'!R61="1000m+", "D")</f>
        <v>#N/A</v>
      </c>
      <c r="P61" s="4" cm="1">
        <f t="array" ref="P61">_xlfn.IFS('Matthew''s Trait dataset'!T61="High", 1, 'Matthew''s Trait dataset'!T61="Low", 0)</f>
        <v>1</v>
      </c>
      <c r="Q61" s="4" t="s">
        <v>87</v>
      </c>
      <c r="R61" s="4" cm="1">
        <f t="array" ref="R61">_xlfn.IFS('Matthew''s Trait dataset'!W61="High", 1, 'Matthew''s Trait dataset'!W61="Low", 0)</f>
        <v>1</v>
      </c>
      <c r="S61" s="4" t="s">
        <v>88</v>
      </c>
      <c r="T61" s="4" cm="1">
        <f t="array" ref="T61">_xlfn.IFS('Matthew''s Trait dataset'!Z61="High", 1, 'Matthew''s Trait dataset'!Z61="Low", 0)</f>
        <v>1</v>
      </c>
    </row>
    <row r="62" spans="1:20" x14ac:dyDescent="0.3">
      <c r="A62" s="4" t="s">
        <v>362</v>
      </c>
      <c r="B62" s="4" t="s">
        <v>60</v>
      </c>
      <c r="C62">
        <v>0</v>
      </c>
      <c r="D62">
        <v>1</v>
      </c>
      <c r="E62" s="4" t="str" cm="1">
        <f t="array" ref="E62">_xlfn.IFS('Matthew''s Trait dataset'!D62&lt;5, "A", AND('Matthew''s Trait dataset'!D62&lt;10, 'Matthew''s Trait dataset'!D62&gt;=5), "B", AND('Matthew''s Trait dataset'!D62&lt;15, 'Matthew''s Trait dataset'!D62&gt;=10), "C", 'Matthew''s Trait dataset'!D62&gt;=15, "D")</f>
        <v>A</v>
      </c>
      <c r="F62" s="4" cm="1">
        <f t="array" ref="F62">_xlfn.IFS('Matthew''s Trait dataset'!F62="High", 1, 'Matthew''s Trait dataset'!F62="Low", 0)</f>
        <v>1</v>
      </c>
      <c r="G62" s="4" t="str" cm="1">
        <f t="array" ref="G62">_xlfn.IFS('Matthew''s Trait dataset'!G62&lt;100,"A",AND('Matthew''s Trait dataset'!G62&gt;=100,'Matthew''s Trait dataset'!G62&lt;1000),"B",AND('Matthew''s Trait dataset'!G62&gt;=1000,'Matthew''s Trait dataset'!G62&lt;10000),"C",'Matthew''s Trait dataset'!G62&gt;=10000,"D")</f>
        <v>B</v>
      </c>
      <c r="H62" s="4" cm="1">
        <f t="array" ref="H62">_xlfn.IFS('Matthew''s Trait dataset'!I62="High", 1, 'Matthew''s Trait dataset'!I62="Low", 0)</f>
        <v>1</v>
      </c>
      <c r="I62" s="4" t="str" cm="1">
        <f t="array" ref="I62">_xlfn.IFS('Matthew''s Trait dataset'!J62&lt;100,"A",AND('Matthew''s Trait dataset'!J62&gt;=100,'Matthew''s Trait dataset'!J62&lt;1000),"B", 'Matthew''s Trait dataset'!J62&gt;=1000, "C")</f>
        <v>A</v>
      </c>
      <c r="J62" s="4" cm="1">
        <f t="array" ref="J62">_xlfn.IFS('Matthew''s Trait dataset'!K62="High", 1, 'Matthew''s Trait dataset'!K62="Low", 0)</f>
        <v>1</v>
      </c>
      <c r="K62" s="4" t="str" cm="1">
        <f t="array" ref="K62">_xlfn.IFS('Matthew''s Trait dataset'!L62="LB", "A", 'Matthew''s Trait dataset'!L62="SB", "B", 'Matthew''s Trait dataset'!L62="FCT", "C", 'Matthew''s Trait dataset'!L62="NFCT", "D")</f>
        <v>C</v>
      </c>
      <c r="L62" s="4" cm="1">
        <f t="array" ref="L62">_xlfn.IFS('Matthew''s Trait dataset'!N62="High", 1, 'Matthew''s Trait dataset'!N62="Low", 0)</f>
        <v>1</v>
      </c>
      <c r="M62" s="4" t="str" cm="1">
        <f t="array" ref="M62">_xlfn.IFS('Matthew''s Trait dataset'!O62="Migratory", "A", 'Matthew''s Trait dataset'!O62="Mixed", "B", 'Matthew''s Trait dataset'!O62="Non-Migratory", "C")</f>
        <v>C</v>
      </c>
      <c r="N62" s="4" cm="1">
        <f t="array" ref="N62">_xlfn.IFS('Matthew''s Trait dataset'!Q62="High", 1, 'Matthew''s Trait dataset'!Q62="Low", 0)</f>
        <v>1</v>
      </c>
      <c r="O62" s="4" t="e" cm="1">
        <f t="array" ref="O62">_xlfn.IFS('Matthew''s Trait dataset'!R62="0-200m", "A", 'Matthew''s Trait dataset'!R62="200-500m", "B",'Matthew''s Trait dataset'!R62="500-1000m", "C", 'Matthew''s Trait dataset'!R62="1000m+", "D")</f>
        <v>#N/A</v>
      </c>
      <c r="P62" s="4" cm="1">
        <f t="array" ref="P62">_xlfn.IFS('Matthew''s Trait dataset'!T62="High", 1, 'Matthew''s Trait dataset'!T62="Low", 0)</f>
        <v>1</v>
      </c>
      <c r="Q62" s="4" t="s">
        <v>87</v>
      </c>
      <c r="R62" s="4" cm="1">
        <f t="array" ref="R62">_xlfn.IFS('Matthew''s Trait dataset'!W62="High", 1, 'Matthew''s Trait dataset'!W62="Low", 0)</f>
        <v>1</v>
      </c>
      <c r="S62" s="4" t="s">
        <v>86</v>
      </c>
      <c r="T62" s="4" cm="1">
        <f t="array" ref="T62">_xlfn.IFS('Matthew''s Trait dataset'!Z62="High", 1, 'Matthew''s Trait dataset'!Z62="Low", 0)</f>
        <v>1</v>
      </c>
    </row>
    <row r="63" spans="1:20" x14ac:dyDescent="0.3">
      <c r="A63" s="4" t="s">
        <v>362</v>
      </c>
      <c r="B63" s="4" t="s">
        <v>61</v>
      </c>
      <c r="C63">
        <v>0</v>
      </c>
      <c r="D63">
        <v>1</v>
      </c>
      <c r="E63" s="4" t="str" cm="1">
        <f t="array" ref="E63">_xlfn.IFS('Matthew''s Trait dataset'!D63&lt;5, "A", AND('Matthew''s Trait dataset'!D63&lt;10, 'Matthew''s Trait dataset'!D63&gt;=5), "B", AND('Matthew''s Trait dataset'!D63&lt;15, 'Matthew''s Trait dataset'!D63&gt;=10), "C", 'Matthew''s Trait dataset'!D63&gt;=15, "D")</f>
        <v>A</v>
      </c>
      <c r="F63" s="4" cm="1">
        <f t="array" ref="F63">_xlfn.IFS('Matthew''s Trait dataset'!F63="High", 1, 'Matthew''s Trait dataset'!F63="Low", 0)</f>
        <v>1</v>
      </c>
      <c r="G63" s="4" t="str" cm="1">
        <f t="array" ref="G63">_xlfn.IFS('Matthew''s Trait dataset'!G63&lt;100,"A",AND('Matthew''s Trait dataset'!G63&gt;=100,'Matthew''s Trait dataset'!G63&lt;1000),"B",AND('Matthew''s Trait dataset'!G63&gt;=1000,'Matthew''s Trait dataset'!G63&lt;10000),"C",'Matthew''s Trait dataset'!G63&gt;=10000,"D")</f>
        <v>B</v>
      </c>
      <c r="H63" s="4" cm="1">
        <f t="array" ref="H63">_xlfn.IFS('Matthew''s Trait dataset'!I63="High", 1, 'Matthew''s Trait dataset'!I63="Low", 0)</f>
        <v>1</v>
      </c>
      <c r="I63" s="4" t="str" cm="1">
        <f t="array" ref="I63">_xlfn.IFS('Matthew''s Trait dataset'!J63&lt;100,"A",AND('Matthew''s Trait dataset'!J63&gt;=100,'Matthew''s Trait dataset'!J63&lt;1000),"B", 'Matthew''s Trait dataset'!J63&gt;=1000, "C")</f>
        <v>A</v>
      </c>
      <c r="J63" s="4" cm="1">
        <f t="array" ref="J63">_xlfn.IFS('Matthew''s Trait dataset'!K63="High", 1, 'Matthew''s Trait dataset'!K63="Low", 0)</f>
        <v>1</v>
      </c>
      <c r="K63" s="4" t="str" cm="1">
        <f t="array" ref="K63">_xlfn.IFS('Matthew''s Trait dataset'!L63="LB", "A", 'Matthew''s Trait dataset'!L63="SB", "B", 'Matthew''s Trait dataset'!L63="FCT", "C", 'Matthew''s Trait dataset'!L63="NFCT", "D")</f>
        <v>C</v>
      </c>
      <c r="L63" s="4" cm="1">
        <f t="array" ref="L63">_xlfn.IFS('Matthew''s Trait dataset'!N63="High", 1, 'Matthew''s Trait dataset'!N63="Low", 0)</f>
        <v>1</v>
      </c>
      <c r="M63" s="4" t="str" cm="1">
        <f t="array" ref="M63">_xlfn.IFS('Matthew''s Trait dataset'!O63="Migratory", "A", 'Matthew''s Trait dataset'!O63="Mixed", "B", 'Matthew''s Trait dataset'!O63="Non-Migratory", "C")</f>
        <v>C</v>
      </c>
      <c r="N63" s="4" cm="1">
        <f t="array" ref="N63">_xlfn.IFS('Matthew''s Trait dataset'!Q63="High", 1, 'Matthew''s Trait dataset'!Q63="Low", 0)</f>
        <v>1</v>
      </c>
      <c r="O63" s="4" t="e" cm="1">
        <f t="array" ref="O63">_xlfn.IFS('Matthew''s Trait dataset'!R63="0-200m", "A", 'Matthew''s Trait dataset'!R63="200-500m", "B",'Matthew''s Trait dataset'!R63="500-1000m", "C", 'Matthew''s Trait dataset'!R63="1000m+", "D")</f>
        <v>#N/A</v>
      </c>
      <c r="P63" s="4" cm="1">
        <f t="array" ref="P63">_xlfn.IFS('Matthew''s Trait dataset'!T63="High", 1, 'Matthew''s Trait dataset'!T63="Low", 0)</f>
        <v>1</v>
      </c>
      <c r="Q63" s="4" t="s">
        <v>87</v>
      </c>
      <c r="R63" s="4" cm="1">
        <f t="array" ref="R63">_xlfn.IFS('Matthew''s Trait dataset'!W63="High", 1, 'Matthew''s Trait dataset'!W63="Low", 0)</f>
        <v>1</v>
      </c>
      <c r="S63" s="4" t="s">
        <v>86</v>
      </c>
      <c r="T63" s="4" cm="1">
        <f t="array" ref="T63">_xlfn.IFS('Matthew''s Trait dataset'!Z63="High", 1, 'Matthew''s Trait dataset'!Z63="Low", 0)</f>
        <v>1</v>
      </c>
    </row>
    <row r="64" spans="1:20" x14ac:dyDescent="0.3">
      <c r="A64" s="4" t="s">
        <v>362</v>
      </c>
      <c r="B64" s="4" t="s">
        <v>62</v>
      </c>
      <c r="C64">
        <v>1</v>
      </c>
      <c r="D64">
        <v>0</v>
      </c>
      <c r="E64" s="4" t="str" cm="1">
        <f t="array" ref="E64">_xlfn.IFS('Matthew''s Trait dataset'!D64&lt;5, "A", AND('Matthew''s Trait dataset'!D64&lt;10, 'Matthew''s Trait dataset'!D64&gt;=5), "B", AND('Matthew''s Trait dataset'!D64&lt;15, 'Matthew''s Trait dataset'!D64&gt;=10), "C", 'Matthew''s Trait dataset'!D64&gt;=15, "D")</f>
        <v>B</v>
      </c>
      <c r="F64" s="4" cm="1">
        <f t="array" ref="F64">_xlfn.IFS('Matthew''s Trait dataset'!F64="High", 1, 'Matthew''s Trait dataset'!F64="Low", 0)</f>
        <v>1</v>
      </c>
      <c r="G64" s="4" t="str" cm="1">
        <f t="array" ref="G64">_xlfn.IFS('Matthew''s Trait dataset'!G64&lt;100,"A",AND('Matthew''s Trait dataset'!G64&gt;=100,'Matthew''s Trait dataset'!G64&lt;1000),"B",AND('Matthew''s Trait dataset'!G64&gt;=1000,'Matthew''s Trait dataset'!G64&lt;10000),"C",'Matthew''s Trait dataset'!G64&gt;=10000,"D")</f>
        <v>C</v>
      </c>
      <c r="H64" s="4" cm="1">
        <f t="array" ref="H64">_xlfn.IFS('Matthew''s Trait dataset'!I64="High", 1, 'Matthew''s Trait dataset'!I64="Low", 0)</f>
        <v>1</v>
      </c>
      <c r="I64" s="4" t="str" cm="1">
        <f t="array" ref="I64">_xlfn.IFS('Matthew''s Trait dataset'!J64&lt;100,"A",AND('Matthew''s Trait dataset'!J64&gt;=100,'Matthew''s Trait dataset'!J64&lt;1000),"B", 'Matthew''s Trait dataset'!J64&gt;=1000, "C")</f>
        <v>B</v>
      </c>
      <c r="J64" s="4" cm="1">
        <f t="array" ref="J64">_xlfn.IFS('Matthew''s Trait dataset'!K64="High", 1, 'Matthew''s Trait dataset'!K64="Low", 0)</f>
        <v>1</v>
      </c>
      <c r="K64" s="4" t="str" cm="1">
        <f t="array" ref="K64">_xlfn.IFS('Matthew''s Trait dataset'!L64="LB", "A", 'Matthew''s Trait dataset'!L64="SB", "B", 'Matthew''s Trait dataset'!L64="FCT", "C", 'Matthew''s Trait dataset'!L64="NFCT", "D")</f>
        <v>C</v>
      </c>
      <c r="L64" s="4" cm="1">
        <f t="array" ref="L64">_xlfn.IFS('Matthew''s Trait dataset'!N64="High", 1, 'Matthew''s Trait dataset'!N64="Low", 0)</f>
        <v>1</v>
      </c>
      <c r="M64" s="4" t="str" cm="1">
        <f t="array" ref="M64">_xlfn.IFS('Matthew''s Trait dataset'!O64="Migratory", "A", 'Matthew''s Trait dataset'!O64="Mixed", "B", 'Matthew''s Trait dataset'!O64="Non-Migratory", "C")</f>
        <v>B</v>
      </c>
      <c r="N64" s="4" cm="1">
        <f t="array" ref="N64">_xlfn.IFS('Matthew''s Trait dataset'!Q64="High", 1, 'Matthew''s Trait dataset'!Q64="Low", 0)</f>
        <v>1</v>
      </c>
      <c r="O64" s="4" t="e" cm="1">
        <f t="array" ref="O64">_xlfn.IFS('Matthew''s Trait dataset'!R64="0-200m", "A", 'Matthew''s Trait dataset'!R64="200-500m", "B",'Matthew''s Trait dataset'!R64="500-1000m", "C", 'Matthew''s Trait dataset'!R64="1000m+", "D")</f>
        <v>#N/A</v>
      </c>
      <c r="P64" s="4" cm="1">
        <f t="array" ref="P64">_xlfn.IFS('Matthew''s Trait dataset'!T64="High", 1, 'Matthew''s Trait dataset'!T64="Low", 0)</f>
        <v>1</v>
      </c>
      <c r="Q64" s="4" t="s">
        <v>86</v>
      </c>
      <c r="R64" s="4" cm="1">
        <f t="array" ref="R64">_xlfn.IFS('Matthew''s Trait dataset'!W64="High", 1, 'Matthew''s Trait dataset'!W64="Low", 0)</f>
        <v>1</v>
      </c>
      <c r="S64" s="4" t="s">
        <v>556</v>
      </c>
      <c r="T64" s="4" cm="1">
        <f t="array" ref="T64">_xlfn.IFS('Matthew''s Trait dataset'!Z64="High", 1, 'Matthew''s Trait dataset'!Z64="Low", 0)</f>
        <v>1</v>
      </c>
    </row>
    <row r="65" spans="1:20" x14ac:dyDescent="0.3">
      <c r="A65" s="4" t="s">
        <v>362</v>
      </c>
      <c r="B65" s="4" t="s">
        <v>63</v>
      </c>
      <c r="C65">
        <v>0</v>
      </c>
      <c r="D65">
        <v>1</v>
      </c>
      <c r="E65" s="4" t="str" cm="1">
        <f t="array" ref="E65">_xlfn.IFS('Matthew''s Trait dataset'!D65&lt;5, "A", AND('Matthew''s Trait dataset'!D65&lt;10, 'Matthew''s Trait dataset'!D65&gt;=5), "B", AND('Matthew''s Trait dataset'!D65&lt;15, 'Matthew''s Trait dataset'!D65&gt;=10), "C", 'Matthew''s Trait dataset'!D65&gt;=15, "D")</f>
        <v>A</v>
      </c>
      <c r="F65" s="4" cm="1">
        <f t="array" ref="F65">_xlfn.IFS('Matthew''s Trait dataset'!F65="High", 1, 'Matthew''s Trait dataset'!F65="Low", 0)</f>
        <v>1</v>
      </c>
      <c r="G65" s="4" t="str" cm="1">
        <f t="array" ref="G65">_xlfn.IFS('Matthew''s Trait dataset'!G65&lt;100,"A",AND('Matthew''s Trait dataset'!G65&gt;=100,'Matthew''s Trait dataset'!G65&lt;1000),"B",AND('Matthew''s Trait dataset'!G65&gt;=1000,'Matthew''s Trait dataset'!G65&lt;10000),"C",'Matthew''s Trait dataset'!G65&gt;=10000,"D")</f>
        <v>B</v>
      </c>
      <c r="H65" s="4" cm="1">
        <f t="array" ref="H65">_xlfn.IFS('Matthew''s Trait dataset'!I65="High", 1, 'Matthew''s Trait dataset'!I65="Low", 0)</f>
        <v>1</v>
      </c>
      <c r="I65" s="4" t="str" cm="1">
        <f t="array" ref="I65">_xlfn.IFS('Matthew''s Trait dataset'!J65&lt;100,"A",AND('Matthew''s Trait dataset'!J65&gt;=100,'Matthew''s Trait dataset'!J65&lt;1000),"B", 'Matthew''s Trait dataset'!J65&gt;=1000, "C")</f>
        <v>B</v>
      </c>
      <c r="J65" s="4" cm="1">
        <f t="array" ref="J65">_xlfn.IFS('Matthew''s Trait dataset'!K65="High", 1, 'Matthew''s Trait dataset'!K65="Low", 0)</f>
        <v>1</v>
      </c>
      <c r="K65" s="4" t="str" cm="1">
        <f t="array" ref="K65">_xlfn.IFS('Matthew''s Trait dataset'!L65="LB", "A", 'Matthew''s Trait dataset'!L65="SB", "B", 'Matthew''s Trait dataset'!L65="FCT", "C", 'Matthew''s Trait dataset'!L65="NFCT", "D")</f>
        <v>C</v>
      </c>
      <c r="L65" s="4" cm="1">
        <f t="array" ref="L65">_xlfn.IFS('Matthew''s Trait dataset'!N65="High", 1, 'Matthew''s Trait dataset'!N65="Low", 0)</f>
        <v>1</v>
      </c>
      <c r="M65" s="4" t="str" cm="1">
        <f t="array" ref="M65">_xlfn.IFS('Matthew''s Trait dataset'!O65="Migratory", "A", 'Matthew''s Trait dataset'!O65="Mixed", "B", 'Matthew''s Trait dataset'!O65="Non-Migratory", "C")</f>
        <v>C</v>
      </c>
      <c r="N65" s="4" cm="1">
        <f t="array" ref="N65">_xlfn.IFS('Matthew''s Trait dataset'!Q65="High", 1, 'Matthew''s Trait dataset'!Q65="Low", 0)</f>
        <v>1</v>
      </c>
      <c r="O65" s="4" t="e" cm="1">
        <f t="array" ref="O65">_xlfn.IFS('Matthew''s Trait dataset'!R65="0-200m", "A", 'Matthew''s Trait dataset'!R65="200-500m", "B",'Matthew''s Trait dataset'!R65="500-1000m", "C", 'Matthew''s Trait dataset'!R65="1000m+", "D")</f>
        <v>#N/A</v>
      </c>
      <c r="P65" s="4" cm="1">
        <f t="array" ref="P65">_xlfn.IFS('Matthew''s Trait dataset'!T65="High", 1, 'Matthew''s Trait dataset'!T65="Low", 0)</f>
        <v>1</v>
      </c>
      <c r="Q65" s="4" t="s">
        <v>555</v>
      </c>
      <c r="R65" s="4" cm="1">
        <f t="array" ref="R65">_xlfn.IFS('Matthew''s Trait dataset'!W65="High", 1, 'Matthew''s Trait dataset'!W65="Low", 0)</f>
        <v>1</v>
      </c>
      <c r="S65" s="4" t="s">
        <v>88</v>
      </c>
      <c r="T65" s="4" cm="1">
        <f t="array" ref="T65">_xlfn.IFS('Matthew''s Trait dataset'!Z65="High", 1, 'Matthew''s Trait dataset'!Z65="Low", 0)</f>
        <v>1</v>
      </c>
    </row>
    <row r="66" spans="1:20" x14ac:dyDescent="0.3">
      <c r="A66" s="4" t="s">
        <v>366</v>
      </c>
      <c r="B66" s="4" t="s">
        <v>64</v>
      </c>
      <c r="C66">
        <v>0</v>
      </c>
      <c r="D66">
        <v>1</v>
      </c>
      <c r="E66" s="4" t="str" cm="1">
        <f t="array" ref="E66">_xlfn.IFS('Matthew''s Trait dataset'!D66&lt;5, "A", AND('Matthew''s Trait dataset'!D66&lt;10, 'Matthew''s Trait dataset'!D66&gt;=5), "B", AND('Matthew''s Trait dataset'!D66&lt;15, 'Matthew''s Trait dataset'!D66&gt;=10), "C", 'Matthew''s Trait dataset'!D66&gt;=15, "D")</f>
        <v>A</v>
      </c>
      <c r="F66" s="4" cm="1">
        <f t="array" ref="F66">_xlfn.IFS('Matthew''s Trait dataset'!F66="High", 1, 'Matthew''s Trait dataset'!F66="Low", 0)</f>
        <v>1</v>
      </c>
      <c r="G66" s="4" t="str" cm="1">
        <f t="array" ref="G66">_xlfn.IFS('Matthew''s Trait dataset'!G66&lt;100,"A",AND('Matthew''s Trait dataset'!G66&gt;=100,'Matthew''s Trait dataset'!G66&lt;1000),"B",AND('Matthew''s Trait dataset'!G66&gt;=1000,'Matthew''s Trait dataset'!G66&lt;10000),"C",'Matthew''s Trait dataset'!G66&gt;=10000,"D")</f>
        <v>B</v>
      </c>
      <c r="H66" s="4" cm="1">
        <f t="array" ref="H66">_xlfn.IFS('Matthew''s Trait dataset'!I66="High", 1, 'Matthew''s Trait dataset'!I66="Low", 0)</f>
        <v>1</v>
      </c>
      <c r="I66" s="4" t="str" cm="1">
        <f t="array" ref="I66">_xlfn.IFS('Matthew''s Trait dataset'!J66&lt;100,"A",AND('Matthew''s Trait dataset'!J66&gt;=100,'Matthew''s Trait dataset'!J66&lt;1000),"B", 'Matthew''s Trait dataset'!J66&gt;=1000, "C")</f>
        <v>A</v>
      </c>
      <c r="J66" s="4" cm="1">
        <f t="array" ref="J66">_xlfn.IFS('Matthew''s Trait dataset'!K66="High", 1, 'Matthew''s Trait dataset'!K66="Low", 0)</f>
        <v>1</v>
      </c>
      <c r="K66" s="4" t="str" cm="1">
        <f t="array" ref="K66">_xlfn.IFS('Matthew''s Trait dataset'!L66="LB", "A", 'Matthew''s Trait dataset'!L66="SB", "B", 'Matthew''s Trait dataset'!L66="FCT", "C", 'Matthew''s Trait dataset'!L66="NFCT", "D")</f>
        <v>C</v>
      </c>
      <c r="L66" s="4" cm="1">
        <f t="array" ref="L66">_xlfn.IFS('Matthew''s Trait dataset'!N66="High", 1, 'Matthew''s Trait dataset'!N66="Low", 0)</f>
        <v>1</v>
      </c>
      <c r="M66" s="4" t="str" cm="1">
        <f t="array" ref="M66">_xlfn.IFS('Matthew''s Trait dataset'!O66="Migratory", "A", 'Matthew''s Trait dataset'!O66="Mixed", "B", 'Matthew''s Trait dataset'!O66="Non-Migratory", "C")</f>
        <v>A</v>
      </c>
      <c r="N66" s="4" cm="1">
        <f t="array" ref="N66">_xlfn.IFS('Matthew''s Trait dataset'!Q66="High", 1, 'Matthew''s Trait dataset'!Q66="Low", 0)</f>
        <v>1</v>
      </c>
      <c r="O66" s="4" t="e" cm="1">
        <f t="array" ref="O66">_xlfn.IFS('Matthew''s Trait dataset'!R66="0-200m", "A", 'Matthew''s Trait dataset'!R66="200-500m", "B",'Matthew''s Trait dataset'!R66="500-1000m", "C", 'Matthew''s Trait dataset'!R66="1000m+", "D")</f>
        <v>#N/A</v>
      </c>
      <c r="P66" s="4" cm="1">
        <f t="array" ref="P66">_xlfn.IFS('Matthew''s Trait dataset'!T66="High", 1, 'Matthew''s Trait dataset'!T66="Low", 0)</f>
        <v>0</v>
      </c>
      <c r="Q66" s="4" t="s">
        <v>87</v>
      </c>
      <c r="R66" s="4" cm="1">
        <f t="array" ref="R66">_xlfn.IFS('Matthew''s Trait dataset'!W66="High", 1, 'Matthew''s Trait dataset'!W66="Low", 0)</f>
        <v>1</v>
      </c>
      <c r="S66" s="4" t="s">
        <v>86</v>
      </c>
      <c r="T66" s="4" cm="1">
        <f t="array" ref="T66">_xlfn.IFS('Matthew''s Trait dataset'!Z66="High", 1, 'Matthew''s Trait dataset'!Z66="Low", 0)</f>
        <v>1</v>
      </c>
    </row>
    <row r="67" spans="1:20" x14ac:dyDescent="0.3">
      <c r="A67" s="4" t="s">
        <v>366</v>
      </c>
      <c r="B67" s="4" t="s">
        <v>65</v>
      </c>
      <c r="C67">
        <v>1</v>
      </c>
      <c r="D67">
        <v>0</v>
      </c>
      <c r="E67" s="4" t="str" cm="1">
        <f t="array" ref="E67">_xlfn.IFS('Matthew''s Trait dataset'!D67&lt;5, "A", AND('Matthew''s Trait dataset'!D67&lt;10, 'Matthew''s Trait dataset'!D67&gt;=5), "B", AND('Matthew''s Trait dataset'!D67&lt;15, 'Matthew''s Trait dataset'!D67&gt;=10), "C", 'Matthew''s Trait dataset'!D67&gt;=15, "D")</f>
        <v>A</v>
      </c>
      <c r="F67" s="4" cm="1">
        <f t="array" ref="F67">_xlfn.IFS('Matthew''s Trait dataset'!F67="High", 1, 'Matthew''s Trait dataset'!F67="Low", 0)</f>
        <v>1</v>
      </c>
      <c r="G67" s="4" t="str" cm="1">
        <f t="array" ref="G67">_xlfn.IFS('Matthew''s Trait dataset'!G67&lt;100,"A",AND('Matthew''s Trait dataset'!G67&gt;=100,'Matthew''s Trait dataset'!G67&lt;1000),"B",AND('Matthew''s Trait dataset'!G67&gt;=1000,'Matthew''s Trait dataset'!G67&lt;10000),"C",'Matthew''s Trait dataset'!G67&gt;=10000,"D")</f>
        <v>A</v>
      </c>
      <c r="H67" s="4" cm="1">
        <f t="array" ref="H67">_xlfn.IFS('Matthew''s Trait dataset'!I67="High", 1, 'Matthew''s Trait dataset'!I67="Low", 0)</f>
        <v>1</v>
      </c>
      <c r="I67" s="4" t="str" cm="1">
        <f t="array" ref="I67">_xlfn.IFS('Matthew''s Trait dataset'!J67&lt;100,"A",AND('Matthew''s Trait dataset'!J67&gt;=100,'Matthew''s Trait dataset'!J67&lt;1000),"B", 'Matthew''s Trait dataset'!J67&gt;=1000, "C")</f>
        <v>A</v>
      </c>
      <c r="J67" s="4" cm="1">
        <f t="array" ref="J67">_xlfn.IFS('Matthew''s Trait dataset'!K67="High", 1, 'Matthew''s Trait dataset'!K67="Low", 0)</f>
        <v>1</v>
      </c>
      <c r="K67" s="4" t="str" cm="1">
        <f t="array" ref="K67">_xlfn.IFS('Matthew''s Trait dataset'!L67="LB", "A", 'Matthew''s Trait dataset'!L67="SB", "B", 'Matthew''s Trait dataset'!L67="FCT", "C", 'Matthew''s Trait dataset'!L67="NFCT", "D")</f>
        <v>C</v>
      </c>
      <c r="L67" s="4" cm="1">
        <f t="array" ref="L67">_xlfn.IFS('Matthew''s Trait dataset'!N67="High", 1, 'Matthew''s Trait dataset'!N67="Low", 0)</f>
        <v>1</v>
      </c>
      <c r="M67" s="4" t="str" cm="1">
        <f t="array" ref="M67">_xlfn.IFS('Matthew''s Trait dataset'!O67="Migratory", "A", 'Matthew''s Trait dataset'!O67="Mixed", "B", 'Matthew''s Trait dataset'!O67="Non-Migratory", "C")</f>
        <v>B</v>
      </c>
      <c r="N67" s="4" cm="1">
        <f t="array" ref="N67">_xlfn.IFS('Matthew''s Trait dataset'!Q67="High", 1, 'Matthew''s Trait dataset'!Q67="Low", 0)</f>
        <v>1</v>
      </c>
      <c r="O67" s="4" t="e" cm="1">
        <f t="array" ref="O67">_xlfn.IFS('Matthew''s Trait dataset'!R67="0-200m", "A", 'Matthew''s Trait dataset'!R67="200-500m", "B",'Matthew''s Trait dataset'!R67="500-1000m", "C", 'Matthew''s Trait dataset'!R67="1000m+", "D")</f>
        <v>#N/A</v>
      </c>
      <c r="P67" s="4" cm="1">
        <f t="array" ref="P67">_xlfn.IFS('Matthew''s Trait dataset'!T67="High", 1, 'Matthew''s Trait dataset'!T67="Low", 0)</f>
        <v>1</v>
      </c>
      <c r="Q67" s="4" t="s">
        <v>87</v>
      </c>
      <c r="R67" s="4" cm="1">
        <f t="array" ref="R67">_xlfn.IFS('Matthew''s Trait dataset'!W67="High", 1, 'Matthew''s Trait dataset'!W67="Low", 0)</f>
        <v>1</v>
      </c>
      <c r="S67" s="4" t="s">
        <v>86</v>
      </c>
      <c r="T67" s="4" cm="1">
        <f t="array" ref="T67">_xlfn.IFS('Matthew''s Trait dataset'!Z67="High", 1, 'Matthew''s Trait dataset'!Z67="Low", 0)</f>
        <v>1</v>
      </c>
    </row>
    <row r="68" spans="1:20" x14ac:dyDescent="0.3">
      <c r="A68" s="4" t="s">
        <v>366</v>
      </c>
      <c r="B68" s="4" t="s">
        <v>66</v>
      </c>
      <c r="C68">
        <v>0</v>
      </c>
      <c r="D68">
        <v>1</v>
      </c>
      <c r="E68" s="4" t="str" cm="1">
        <f t="array" ref="E68">_xlfn.IFS('Matthew''s Trait dataset'!D68&lt;5, "A", AND('Matthew''s Trait dataset'!D68&lt;10, 'Matthew''s Trait dataset'!D68&gt;=5), "B", AND('Matthew''s Trait dataset'!D68&lt;15, 'Matthew''s Trait dataset'!D68&gt;=10), "C", 'Matthew''s Trait dataset'!D68&gt;=15, "D")</f>
        <v>A</v>
      </c>
      <c r="F68" s="4" cm="1">
        <f t="array" ref="F68">_xlfn.IFS('Matthew''s Trait dataset'!F68="High", 1, 'Matthew''s Trait dataset'!F68="Low", 0)</f>
        <v>1</v>
      </c>
      <c r="G68" s="4" t="str" cm="1">
        <f t="array" ref="G68">_xlfn.IFS('Matthew''s Trait dataset'!G68&lt;100,"A",AND('Matthew''s Trait dataset'!G68&gt;=100,'Matthew''s Trait dataset'!G68&lt;1000),"B",AND('Matthew''s Trait dataset'!G68&gt;=1000,'Matthew''s Trait dataset'!G68&lt;10000),"C",'Matthew''s Trait dataset'!G68&gt;=10000,"D")</f>
        <v>A</v>
      </c>
      <c r="H68" s="4" cm="1">
        <f t="array" ref="H68">_xlfn.IFS('Matthew''s Trait dataset'!I68="High", 1, 'Matthew''s Trait dataset'!I68="Low", 0)</f>
        <v>1</v>
      </c>
      <c r="I68" s="4" t="str" cm="1">
        <f t="array" ref="I68">_xlfn.IFS('Matthew''s Trait dataset'!J68&lt;100,"A",AND('Matthew''s Trait dataset'!J68&gt;=100,'Matthew''s Trait dataset'!J68&lt;1000),"B", 'Matthew''s Trait dataset'!J68&gt;=1000, "C")</f>
        <v>A</v>
      </c>
      <c r="J68" s="4" cm="1">
        <f t="array" ref="J68">_xlfn.IFS('Matthew''s Trait dataset'!K68="High", 1, 'Matthew''s Trait dataset'!K68="Low", 0)</f>
        <v>1</v>
      </c>
      <c r="K68" s="4" t="str" cm="1">
        <f t="array" ref="K68">_xlfn.IFS('Matthew''s Trait dataset'!L68="LB", "A", 'Matthew''s Trait dataset'!L68="SB", "B", 'Matthew''s Trait dataset'!L68="FCT", "C", 'Matthew''s Trait dataset'!L68="NFCT", "D")</f>
        <v>C</v>
      </c>
      <c r="L68" s="4" cm="1">
        <f t="array" ref="L68">_xlfn.IFS('Matthew''s Trait dataset'!N68="High", 1, 'Matthew''s Trait dataset'!N68="Low", 0)</f>
        <v>1</v>
      </c>
      <c r="M68" s="4" t="str" cm="1">
        <f t="array" ref="M68">_xlfn.IFS('Matthew''s Trait dataset'!O68="Migratory", "A", 'Matthew''s Trait dataset'!O68="Mixed", "B", 'Matthew''s Trait dataset'!O68="Non-Migratory", "C")</f>
        <v>C</v>
      </c>
      <c r="N68" s="4" cm="1">
        <f t="array" ref="N68">_xlfn.IFS('Matthew''s Trait dataset'!Q68="High", 1, 'Matthew''s Trait dataset'!Q68="Low", 0)</f>
        <v>1</v>
      </c>
      <c r="O68" s="4" t="e" cm="1">
        <f t="array" ref="O68">_xlfn.IFS('Matthew''s Trait dataset'!R68="0-200m", "A", 'Matthew''s Trait dataset'!R68="200-500m", "B",'Matthew''s Trait dataset'!R68="500-1000m", "C", 'Matthew''s Trait dataset'!R68="1000m+", "D")</f>
        <v>#N/A</v>
      </c>
      <c r="P68" s="4" cm="1">
        <f t="array" ref="P68">_xlfn.IFS('Matthew''s Trait dataset'!T68="High", 1, 'Matthew''s Trait dataset'!T68="Low", 0)</f>
        <v>1</v>
      </c>
      <c r="Q68" s="4" t="s">
        <v>85</v>
      </c>
      <c r="R68" s="4" cm="1">
        <f t="array" ref="R68">_xlfn.IFS('Matthew''s Trait dataset'!W68="High", 1, 'Matthew''s Trait dataset'!W68="Low", 0)</f>
        <v>1</v>
      </c>
      <c r="S68" s="4" t="s">
        <v>86</v>
      </c>
      <c r="T68" s="4" cm="1">
        <f t="array" ref="T68">_xlfn.IFS('Matthew''s Trait dataset'!Z68="High", 1, 'Matthew''s Trait dataset'!Z68="Low", 0)</f>
        <v>1</v>
      </c>
    </row>
    <row r="69" spans="1:20" x14ac:dyDescent="0.3">
      <c r="A69" s="4" t="s">
        <v>366</v>
      </c>
      <c r="B69" s="4" t="s">
        <v>67</v>
      </c>
      <c r="C69">
        <v>0</v>
      </c>
      <c r="D69">
        <v>1</v>
      </c>
      <c r="E69" s="4" t="str" cm="1">
        <f t="array" ref="E69">_xlfn.IFS('Matthew''s Trait dataset'!D69&lt;5, "A", AND('Matthew''s Trait dataset'!D69&lt;10, 'Matthew''s Trait dataset'!D69&gt;=5), "B", AND('Matthew''s Trait dataset'!D69&lt;15, 'Matthew''s Trait dataset'!D69&gt;=10), "C", 'Matthew''s Trait dataset'!D69&gt;=15, "D")</f>
        <v>A</v>
      </c>
      <c r="F69" s="4" cm="1">
        <f t="array" ref="F69">_xlfn.IFS('Matthew''s Trait dataset'!F69="High", 1, 'Matthew''s Trait dataset'!F69="Low", 0)</f>
        <v>1</v>
      </c>
      <c r="G69" s="4" t="str" cm="1">
        <f t="array" ref="G69">_xlfn.IFS('Matthew''s Trait dataset'!G69&lt;100,"A",AND('Matthew''s Trait dataset'!G69&gt;=100,'Matthew''s Trait dataset'!G69&lt;1000),"B",AND('Matthew''s Trait dataset'!G69&gt;=1000,'Matthew''s Trait dataset'!G69&lt;10000),"C",'Matthew''s Trait dataset'!G69&gt;=10000,"D")</f>
        <v>A</v>
      </c>
      <c r="H69" s="4" cm="1">
        <f t="array" ref="H69">_xlfn.IFS('Matthew''s Trait dataset'!I69="High", 1, 'Matthew''s Trait dataset'!I69="Low", 0)</f>
        <v>1</v>
      </c>
      <c r="I69" s="4" t="str" cm="1">
        <f t="array" ref="I69">_xlfn.IFS('Matthew''s Trait dataset'!J69&lt;100,"A",AND('Matthew''s Trait dataset'!J69&gt;=100,'Matthew''s Trait dataset'!J69&lt;1000),"B", 'Matthew''s Trait dataset'!J69&gt;=1000, "C")</f>
        <v>A</v>
      </c>
      <c r="J69" s="4" cm="1">
        <f t="array" ref="J69">_xlfn.IFS('Matthew''s Trait dataset'!K69="High", 1, 'Matthew''s Trait dataset'!K69="Low", 0)</f>
        <v>1</v>
      </c>
      <c r="K69" s="4" t="str" cm="1">
        <f t="array" ref="K69">_xlfn.IFS('Matthew''s Trait dataset'!L69="LB", "A", 'Matthew''s Trait dataset'!L69="SB", "B", 'Matthew''s Trait dataset'!L69="FCT", "C", 'Matthew''s Trait dataset'!L69="NFCT", "D")</f>
        <v>C</v>
      </c>
      <c r="L69" s="4" cm="1">
        <f t="array" ref="L69">_xlfn.IFS('Matthew''s Trait dataset'!N69="High", 1, 'Matthew''s Trait dataset'!N69="Low", 0)</f>
        <v>1</v>
      </c>
      <c r="M69" s="4" t="str" cm="1">
        <f t="array" ref="M69">_xlfn.IFS('Matthew''s Trait dataset'!O69="Migratory", "A", 'Matthew''s Trait dataset'!O69="Mixed", "B", 'Matthew''s Trait dataset'!O69="Non-Migratory", "C")</f>
        <v>C</v>
      </c>
      <c r="N69" s="4" cm="1">
        <f t="array" ref="N69">_xlfn.IFS('Matthew''s Trait dataset'!Q69="High", 1, 'Matthew''s Trait dataset'!Q69="Low", 0)</f>
        <v>1</v>
      </c>
      <c r="O69" s="4" t="e" cm="1">
        <f t="array" ref="O69">_xlfn.IFS('Matthew''s Trait dataset'!R69="0-200m", "A", 'Matthew''s Trait dataset'!R69="200-500m", "B",'Matthew''s Trait dataset'!R69="500-1000m", "C", 'Matthew''s Trait dataset'!R69="1000m+", "D")</f>
        <v>#N/A</v>
      </c>
      <c r="P69" s="4" cm="1">
        <f t="array" ref="P69">_xlfn.IFS('Matthew''s Trait dataset'!T69="High", 1, 'Matthew''s Trait dataset'!T69="Low", 0)</f>
        <v>0</v>
      </c>
      <c r="Q69" s="4" t="s">
        <v>88</v>
      </c>
      <c r="R69" s="4" cm="1">
        <f t="array" ref="R69">_xlfn.IFS('Matthew''s Trait dataset'!W69="High", 1, 'Matthew''s Trait dataset'!W69="Low", 0)</f>
        <v>1</v>
      </c>
      <c r="S69" s="4" t="s">
        <v>86</v>
      </c>
      <c r="T69" s="4" cm="1">
        <f t="array" ref="T69">_xlfn.IFS('Matthew''s Trait dataset'!Z69="High", 1, 'Matthew''s Trait dataset'!Z69="Low", 0)</f>
        <v>1</v>
      </c>
    </row>
    <row r="70" spans="1:20" x14ac:dyDescent="0.3">
      <c r="A70" s="4" t="s">
        <v>366</v>
      </c>
      <c r="B70" s="4" t="s">
        <v>68</v>
      </c>
      <c r="C70">
        <v>1</v>
      </c>
      <c r="D70">
        <v>0</v>
      </c>
      <c r="E70" s="4" t="str" cm="1">
        <f t="array" ref="E70">_xlfn.IFS('Matthew''s Trait dataset'!D70&lt;5, "A", AND('Matthew''s Trait dataset'!D70&lt;10, 'Matthew''s Trait dataset'!D70&gt;=5), "B", AND('Matthew''s Trait dataset'!D70&lt;15, 'Matthew''s Trait dataset'!D70&gt;=10), "C", 'Matthew''s Trait dataset'!D70&gt;=15, "D")</f>
        <v>A</v>
      </c>
      <c r="F70" s="4" cm="1">
        <f t="array" ref="F70">_xlfn.IFS('Matthew''s Trait dataset'!F70="High", 1, 'Matthew''s Trait dataset'!F70="Low", 0)</f>
        <v>1</v>
      </c>
      <c r="G70" s="4" t="str" cm="1">
        <f t="array" ref="G70">_xlfn.IFS('Matthew''s Trait dataset'!G70&lt;100,"A",AND('Matthew''s Trait dataset'!G70&gt;=100,'Matthew''s Trait dataset'!G70&lt;1000),"B",AND('Matthew''s Trait dataset'!G70&gt;=1000,'Matthew''s Trait dataset'!G70&lt;10000),"C",'Matthew''s Trait dataset'!G70&gt;=10000,"D")</f>
        <v>B</v>
      </c>
      <c r="H70" s="4" cm="1">
        <f t="array" ref="H70">_xlfn.IFS('Matthew''s Trait dataset'!I70="High", 1, 'Matthew''s Trait dataset'!I70="Low", 0)</f>
        <v>1</v>
      </c>
      <c r="I70" s="4" t="str" cm="1">
        <f t="array" ref="I70">_xlfn.IFS('Matthew''s Trait dataset'!J70&lt;100,"A",AND('Matthew''s Trait dataset'!J70&gt;=100,'Matthew''s Trait dataset'!J70&lt;1000),"B", 'Matthew''s Trait dataset'!J70&gt;=1000, "C")</f>
        <v>A</v>
      </c>
      <c r="J70" s="4" cm="1">
        <f t="array" ref="J70">_xlfn.IFS('Matthew''s Trait dataset'!K70="High", 1, 'Matthew''s Trait dataset'!K70="Low", 0)</f>
        <v>1</v>
      </c>
      <c r="K70" s="4" t="str" cm="1">
        <f t="array" ref="K70">_xlfn.IFS('Matthew''s Trait dataset'!L70="LB", "A", 'Matthew''s Trait dataset'!L70="SB", "B", 'Matthew''s Trait dataset'!L70="FCT", "C", 'Matthew''s Trait dataset'!L70="NFCT", "D")</f>
        <v>C</v>
      </c>
      <c r="L70" s="4" cm="1">
        <f t="array" ref="L70">_xlfn.IFS('Matthew''s Trait dataset'!N70="High", 1, 'Matthew''s Trait dataset'!N70="Low", 0)</f>
        <v>1</v>
      </c>
      <c r="M70" s="4" t="str" cm="1">
        <f t="array" ref="M70">_xlfn.IFS('Matthew''s Trait dataset'!O70="Migratory", "A", 'Matthew''s Trait dataset'!O70="Mixed", "B", 'Matthew''s Trait dataset'!O70="Non-Migratory", "C")</f>
        <v>A</v>
      </c>
      <c r="N70" s="4" cm="1">
        <f t="array" ref="N70">_xlfn.IFS('Matthew''s Trait dataset'!Q70="High", 1, 'Matthew''s Trait dataset'!Q70="Low", 0)</f>
        <v>1</v>
      </c>
      <c r="O70" s="4" t="e" cm="1">
        <f t="array" ref="O70">_xlfn.IFS('Matthew''s Trait dataset'!R70="0-200m", "A", 'Matthew''s Trait dataset'!R70="200-500m", "B",'Matthew''s Trait dataset'!R70="500-1000m", "C", 'Matthew''s Trait dataset'!R70="1000m+", "D")</f>
        <v>#N/A</v>
      </c>
      <c r="P70" s="4" cm="1">
        <f t="array" ref="P70">_xlfn.IFS('Matthew''s Trait dataset'!T70="High", 1, 'Matthew''s Trait dataset'!T70="Low", 0)</f>
        <v>1</v>
      </c>
      <c r="Q70" s="4" t="s">
        <v>88</v>
      </c>
      <c r="R70" s="4" cm="1">
        <f t="array" ref="R70">_xlfn.IFS('Matthew''s Trait dataset'!W70="High", 1, 'Matthew''s Trait dataset'!W70="Low", 0)</f>
        <v>1</v>
      </c>
      <c r="S70" s="4" t="s">
        <v>88</v>
      </c>
      <c r="T70" s="4" cm="1">
        <f t="array" ref="T70">_xlfn.IFS('Matthew''s Trait dataset'!Z70="High", 1, 'Matthew''s Trait dataset'!Z70="Low", 0)</f>
        <v>1</v>
      </c>
    </row>
    <row r="71" spans="1:20" x14ac:dyDescent="0.3">
      <c r="A71" s="4" t="s">
        <v>367</v>
      </c>
      <c r="B71" s="4" t="s">
        <v>69</v>
      </c>
      <c r="C71">
        <v>1</v>
      </c>
      <c r="D71">
        <v>0</v>
      </c>
      <c r="E71" s="4" t="str" cm="1">
        <f t="array" ref="E71">_xlfn.IFS('Matthew''s Trait dataset'!D71&lt;5, "A", AND('Matthew''s Trait dataset'!D71&lt;10, 'Matthew''s Trait dataset'!D71&gt;=5), "B", AND('Matthew''s Trait dataset'!D71&lt;15, 'Matthew''s Trait dataset'!D71&gt;=10), "C", 'Matthew''s Trait dataset'!D71&gt;=15, "D")</f>
        <v>D</v>
      </c>
      <c r="F71" s="4" cm="1">
        <f t="array" ref="F71">_xlfn.IFS('Matthew''s Trait dataset'!F71="High", 1, 'Matthew''s Trait dataset'!F71="Low", 0)</f>
        <v>1</v>
      </c>
      <c r="G71" s="4" t="str" cm="1">
        <f t="array" ref="G71">_xlfn.IFS('Matthew''s Trait dataset'!G71&lt;100,"A",AND('Matthew''s Trait dataset'!G71&gt;=100,'Matthew''s Trait dataset'!G71&lt;1000),"B",AND('Matthew''s Trait dataset'!G71&gt;=1000,'Matthew''s Trait dataset'!G71&lt;10000),"C",'Matthew''s Trait dataset'!G71&gt;=10000,"D")</f>
        <v>D</v>
      </c>
      <c r="H71" s="4" cm="1">
        <f t="array" ref="H71">_xlfn.IFS('Matthew''s Trait dataset'!I71="High", 1, 'Matthew''s Trait dataset'!I71="Low", 0)</f>
        <v>1</v>
      </c>
      <c r="I71" s="4" t="str" cm="1">
        <f t="array" ref="I71">_xlfn.IFS('Matthew''s Trait dataset'!J71&lt;100,"A",AND('Matthew''s Trait dataset'!J71&gt;=100,'Matthew''s Trait dataset'!J71&lt;1000),"B", 'Matthew''s Trait dataset'!J71&gt;=1000, "C")</f>
        <v>C</v>
      </c>
      <c r="J71" s="4" cm="1">
        <f t="array" ref="J71">_xlfn.IFS('Matthew''s Trait dataset'!K71="High", 1, 'Matthew''s Trait dataset'!K71="Low", 0)</f>
        <v>1</v>
      </c>
      <c r="K71" s="4" t="str" cm="1">
        <f t="array" ref="K71">_xlfn.IFS('Matthew''s Trait dataset'!L71="LB", "A", 'Matthew''s Trait dataset'!L71="SB", "B", 'Matthew''s Trait dataset'!L71="FCT", "C", 'Matthew''s Trait dataset'!L71="NFCT", "D")</f>
        <v>C</v>
      </c>
      <c r="L71" s="4" cm="1">
        <f t="array" ref="L71">_xlfn.IFS('Matthew''s Trait dataset'!N71="High", 1, 'Matthew''s Trait dataset'!N71="Low", 0)</f>
        <v>1</v>
      </c>
      <c r="M71" s="4" t="str" cm="1">
        <f t="array" ref="M71">_xlfn.IFS('Matthew''s Trait dataset'!O71="Migratory", "A", 'Matthew''s Trait dataset'!O71="Mixed", "B", 'Matthew''s Trait dataset'!O71="Non-Migratory", "C")</f>
        <v>B</v>
      </c>
      <c r="N71" s="4" cm="1">
        <f t="array" ref="N71">_xlfn.IFS('Matthew''s Trait dataset'!Q71="High", 1, 'Matthew''s Trait dataset'!Q71="Low", 0)</f>
        <v>1</v>
      </c>
      <c r="O71" s="4" t="e" cm="1">
        <f t="array" ref="O71">_xlfn.IFS('Matthew''s Trait dataset'!R71="0-200m", "A", 'Matthew''s Trait dataset'!R71="200-500m", "B",'Matthew''s Trait dataset'!R71="500-1000m", "C", 'Matthew''s Trait dataset'!R71="1000m+", "D")</f>
        <v>#N/A</v>
      </c>
      <c r="P71" s="4" cm="1">
        <f t="array" ref="P71">_xlfn.IFS('Matthew''s Trait dataset'!T71="High", 1, 'Matthew''s Trait dataset'!T71="Low", 0)</f>
        <v>1</v>
      </c>
      <c r="Q71" s="4" t="s">
        <v>86</v>
      </c>
      <c r="R71" s="4" cm="1">
        <f t="array" ref="R71">_xlfn.IFS('Matthew''s Trait dataset'!W71="High", 1, 'Matthew''s Trait dataset'!W71="Low", 0)</f>
        <v>1</v>
      </c>
      <c r="S71" s="4" t="s">
        <v>88</v>
      </c>
      <c r="T71" s="4" cm="1">
        <f t="array" ref="T71">_xlfn.IFS('Matthew''s Trait dataset'!Z71="High", 1, 'Matthew''s Trait dataset'!Z71="Low", 0)</f>
        <v>1</v>
      </c>
    </row>
    <row r="72" spans="1:20" x14ac:dyDescent="0.3">
      <c r="A72" s="4" t="s">
        <v>368</v>
      </c>
      <c r="B72" s="4" t="s">
        <v>70</v>
      </c>
      <c r="C72">
        <v>0</v>
      </c>
      <c r="D72">
        <v>1</v>
      </c>
      <c r="E72" s="4" t="str" cm="1">
        <f t="array" ref="E72">_xlfn.IFS('Matthew''s Trait dataset'!D72&lt;5, "A", AND('Matthew''s Trait dataset'!D72&lt;10, 'Matthew''s Trait dataset'!D72&gt;=5), "B", AND('Matthew''s Trait dataset'!D72&lt;15, 'Matthew''s Trait dataset'!D72&gt;=10), "C", 'Matthew''s Trait dataset'!D72&gt;=15, "D")</f>
        <v>A</v>
      </c>
      <c r="F72" s="4" cm="1">
        <f t="array" ref="F72">_xlfn.IFS('Matthew''s Trait dataset'!F72="High", 1, 'Matthew''s Trait dataset'!F72="Low", 0)</f>
        <v>1</v>
      </c>
      <c r="G72" s="4" t="str" cm="1">
        <f t="array" ref="G72">_xlfn.IFS('Matthew''s Trait dataset'!G72&lt;100,"A",AND('Matthew''s Trait dataset'!G72&gt;=100,'Matthew''s Trait dataset'!G72&lt;1000),"B",AND('Matthew''s Trait dataset'!G72&gt;=1000,'Matthew''s Trait dataset'!G72&lt;10000),"C",'Matthew''s Trait dataset'!G72&gt;=10000,"D")</f>
        <v>A</v>
      </c>
      <c r="H72" s="4" cm="1">
        <f t="array" ref="H72">_xlfn.IFS('Matthew''s Trait dataset'!I72="High", 1, 'Matthew''s Trait dataset'!I72="Low", 0)</f>
        <v>1</v>
      </c>
      <c r="I72" s="4" t="str" cm="1">
        <f t="array" ref="I72">_xlfn.IFS('Matthew''s Trait dataset'!J72&lt;100,"A",AND('Matthew''s Trait dataset'!J72&gt;=100,'Matthew''s Trait dataset'!J72&lt;1000),"B", 'Matthew''s Trait dataset'!J72&gt;=1000, "C")</f>
        <v>A</v>
      </c>
      <c r="J72" s="4" cm="1">
        <f t="array" ref="J72">_xlfn.IFS('Matthew''s Trait dataset'!K72="High", 1, 'Matthew''s Trait dataset'!K72="Low", 0)</f>
        <v>1</v>
      </c>
      <c r="K72" s="4" t="str" cm="1">
        <f t="array" ref="K72">_xlfn.IFS('Matthew''s Trait dataset'!L72="LB", "A", 'Matthew''s Trait dataset'!L72="SB", "B", 'Matthew''s Trait dataset'!L72="FCT", "C", 'Matthew''s Trait dataset'!L72="NFCT", "D")</f>
        <v>C</v>
      </c>
      <c r="L72" s="4" cm="1">
        <f t="array" ref="L72">_xlfn.IFS('Matthew''s Trait dataset'!N72="High", 1, 'Matthew''s Trait dataset'!N72="Low", 0)</f>
        <v>1</v>
      </c>
      <c r="M72" s="4" t="str" cm="1">
        <f t="array" ref="M72">_xlfn.IFS('Matthew''s Trait dataset'!O72="Migratory", "A", 'Matthew''s Trait dataset'!O72="Mixed", "B", 'Matthew''s Trait dataset'!O72="Non-Migratory", "C")</f>
        <v>C</v>
      </c>
      <c r="N72" s="4" cm="1">
        <f t="array" ref="N72">_xlfn.IFS('Matthew''s Trait dataset'!Q72="High", 1, 'Matthew''s Trait dataset'!Q72="Low", 0)</f>
        <v>1</v>
      </c>
      <c r="O72" s="4" t="e" cm="1">
        <f t="array" ref="O72">_xlfn.IFS('Matthew''s Trait dataset'!R72="0-200m", "A", 'Matthew''s Trait dataset'!R72="200-500m", "B",'Matthew''s Trait dataset'!R72="500-1000m", "C", 'Matthew''s Trait dataset'!R72="1000m+", "D")</f>
        <v>#N/A</v>
      </c>
      <c r="P72" s="4" cm="1">
        <f t="array" ref="P72">_xlfn.IFS('Matthew''s Trait dataset'!T72="High", 1, 'Matthew''s Trait dataset'!T72="Low", 0)</f>
        <v>1</v>
      </c>
      <c r="Q72" s="4" t="s">
        <v>88</v>
      </c>
      <c r="R72" s="4" cm="1">
        <f t="array" ref="R72">_xlfn.IFS('Matthew''s Trait dataset'!W72="High", 1, 'Matthew''s Trait dataset'!W72="Low", 0)</f>
        <v>1</v>
      </c>
      <c r="S72" s="4" t="s">
        <v>86</v>
      </c>
      <c r="T72" s="4" cm="1">
        <f t="array" ref="T72">_xlfn.IFS('Matthew''s Trait dataset'!Z72="High", 1, 'Matthew''s Trait dataset'!Z72="Low", 0)</f>
        <v>1</v>
      </c>
    </row>
    <row r="73" spans="1:20" x14ac:dyDescent="0.3">
      <c r="A73" s="4" t="s">
        <v>362</v>
      </c>
      <c r="B73" s="4" t="s">
        <v>71</v>
      </c>
      <c r="C73">
        <v>1</v>
      </c>
      <c r="D73">
        <v>0</v>
      </c>
      <c r="E73" s="4" t="str" cm="1">
        <f t="array" ref="E73">_xlfn.IFS('Matthew''s Trait dataset'!D73&lt;5, "A", AND('Matthew''s Trait dataset'!D73&lt;10, 'Matthew''s Trait dataset'!D73&gt;=5), "B", AND('Matthew''s Trait dataset'!D73&lt;15, 'Matthew''s Trait dataset'!D73&gt;=10), "C", 'Matthew''s Trait dataset'!D73&gt;=15, "D")</f>
        <v>B</v>
      </c>
      <c r="F73" s="4" cm="1">
        <f t="array" ref="F73">_xlfn.IFS('Matthew''s Trait dataset'!F73="High", 1, 'Matthew''s Trait dataset'!F73="Low", 0)</f>
        <v>1</v>
      </c>
      <c r="G73" s="4" t="str" cm="1">
        <f t="array" ref="G73">_xlfn.IFS('Matthew''s Trait dataset'!G73&lt;100,"A",AND('Matthew''s Trait dataset'!G73&gt;=100,'Matthew''s Trait dataset'!G73&lt;1000),"B",AND('Matthew''s Trait dataset'!G73&gt;=1000,'Matthew''s Trait dataset'!G73&lt;10000),"C",'Matthew''s Trait dataset'!G73&gt;=10000,"D")</f>
        <v>C</v>
      </c>
      <c r="H73" s="4" cm="1">
        <f t="array" ref="H73">_xlfn.IFS('Matthew''s Trait dataset'!I73="High", 1, 'Matthew''s Trait dataset'!I73="Low", 0)</f>
        <v>1</v>
      </c>
      <c r="I73" s="4" t="str" cm="1">
        <f t="array" ref="I73">_xlfn.IFS('Matthew''s Trait dataset'!J73&lt;100,"A",AND('Matthew''s Trait dataset'!J73&gt;=100,'Matthew''s Trait dataset'!J73&lt;1000),"B", 'Matthew''s Trait dataset'!J73&gt;=1000, "C")</f>
        <v>B</v>
      </c>
      <c r="J73" s="4" cm="1">
        <f t="array" ref="J73">_xlfn.IFS('Matthew''s Trait dataset'!K73="High", 1, 'Matthew''s Trait dataset'!K73="Low", 0)</f>
        <v>1</v>
      </c>
      <c r="K73" s="4" t="str" cm="1">
        <f t="array" ref="K73">_xlfn.IFS('Matthew''s Trait dataset'!L73="LB", "A", 'Matthew''s Trait dataset'!L73="SB", "B", 'Matthew''s Trait dataset'!L73="FCT", "C", 'Matthew''s Trait dataset'!L73="NFCT", "D")</f>
        <v>C</v>
      </c>
      <c r="L73" s="4" cm="1">
        <f t="array" ref="L73">_xlfn.IFS('Matthew''s Trait dataset'!N73="High", 1, 'Matthew''s Trait dataset'!N73="Low", 0)</f>
        <v>1</v>
      </c>
      <c r="M73" s="4" t="str" cm="1">
        <f t="array" ref="M73">_xlfn.IFS('Matthew''s Trait dataset'!O73="Migratory", "A", 'Matthew''s Trait dataset'!O73="Mixed", "B", 'Matthew''s Trait dataset'!O73="Non-Migratory", "C")</f>
        <v>B</v>
      </c>
      <c r="N73" s="4" cm="1">
        <f t="array" ref="N73">_xlfn.IFS('Matthew''s Trait dataset'!Q73="High", 1, 'Matthew''s Trait dataset'!Q73="Low", 0)</f>
        <v>1</v>
      </c>
      <c r="O73" s="4" t="e" cm="1">
        <f t="array" ref="O73">_xlfn.IFS('Matthew''s Trait dataset'!R73="0-200m", "A", 'Matthew''s Trait dataset'!R73="200-500m", "B",'Matthew''s Trait dataset'!R73="500-1000m", "C", 'Matthew''s Trait dataset'!R73="1000m+", "D")</f>
        <v>#N/A</v>
      </c>
      <c r="P73" s="4" cm="1">
        <f t="array" ref="P73">_xlfn.IFS('Matthew''s Trait dataset'!T73="High", 1, 'Matthew''s Trait dataset'!T73="Low", 0)</f>
        <v>1</v>
      </c>
      <c r="Q73" s="4" t="s">
        <v>86</v>
      </c>
      <c r="R73" s="4" cm="1">
        <f t="array" ref="R73">_xlfn.IFS('Matthew''s Trait dataset'!W73="High", 1, 'Matthew''s Trait dataset'!W73="Low", 0)</f>
        <v>1</v>
      </c>
      <c r="S73" s="4" t="s">
        <v>86</v>
      </c>
      <c r="T73" s="4" cm="1">
        <f t="array" ref="T73">_xlfn.IFS('Matthew''s Trait dataset'!Z73="High", 1, 'Matthew''s Trait dataset'!Z73="Low", 0)</f>
        <v>1</v>
      </c>
    </row>
    <row r="74" spans="1:20" x14ac:dyDescent="0.3">
      <c r="A74" s="4" t="s">
        <v>362</v>
      </c>
      <c r="B74" s="4" t="s">
        <v>193</v>
      </c>
      <c r="C74">
        <v>1</v>
      </c>
      <c r="D74">
        <v>0</v>
      </c>
      <c r="E74" s="4" t="str" cm="1">
        <f t="array" ref="E74">_xlfn.IFS('Matthew''s Trait dataset'!D74&lt;5, "A", AND('Matthew''s Trait dataset'!D74&lt;10, 'Matthew''s Trait dataset'!D74&gt;=5), "B", AND('Matthew''s Trait dataset'!D74&lt;15, 'Matthew''s Trait dataset'!D74&gt;=10), "C", 'Matthew''s Trait dataset'!D74&gt;=15, "D")</f>
        <v>A</v>
      </c>
      <c r="F74" s="4" cm="1">
        <f t="array" ref="F74">_xlfn.IFS('Matthew''s Trait dataset'!F74="High", 1, 'Matthew''s Trait dataset'!F74="Low", 0)</f>
        <v>1</v>
      </c>
      <c r="G74" s="4" t="str" cm="1">
        <f t="array" ref="G74">_xlfn.IFS('Matthew''s Trait dataset'!G74&lt;100,"A",AND('Matthew''s Trait dataset'!G74&gt;=100,'Matthew''s Trait dataset'!G74&lt;1000),"B",AND('Matthew''s Trait dataset'!G74&gt;=1000,'Matthew''s Trait dataset'!G74&lt;10000),"C",'Matthew''s Trait dataset'!G74&gt;=10000,"D")</f>
        <v>B</v>
      </c>
      <c r="H74" s="4" cm="1">
        <f t="array" ref="H74">_xlfn.IFS('Matthew''s Trait dataset'!I74="High", 1, 'Matthew''s Trait dataset'!I74="Low", 0)</f>
        <v>1</v>
      </c>
      <c r="I74" s="4" t="str" cm="1">
        <f t="array" ref="I74">_xlfn.IFS('Matthew''s Trait dataset'!J74&lt;100,"A",AND('Matthew''s Trait dataset'!J74&gt;=100,'Matthew''s Trait dataset'!J74&lt;1000),"B", 'Matthew''s Trait dataset'!J74&gt;=1000, "C")</f>
        <v>A</v>
      </c>
      <c r="J74" s="4" cm="1">
        <f t="array" ref="J74">_xlfn.IFS('Matthew''s Trait dataset'!K74="High", 1, 'Matthew''s Trait dataset'!K74="Low", 0)</f>
        <v>1</v>
      </c>
      <c r="K74" s="4" t="str" cm="1">
        <f t="array" ref="K74">_xlfn.IFS('Matthew''s Trait dataset'!L74="LB", "A", 'Matthew''s Trait dataset'!L74="SB", "B", 'Matthew''s Trait dataset'!L74="FCT", "C", 'Matthew''s Trait dataset'!L74="NFCT", "D")</f>
        <v>C</v>
      </c>
      <c r="L74" s="4" cm="1">
        <f t="array" ref="L74">_xlfn.IFS('Matthew''s Trait dataset'!N74="High", 1, 'Matthew''s Trait dataset'!N74="Low", 0)</f>
        <v>1</v>
      </c>
      <c r="M74" s="4" t="str" cm="1">
        <f t="array" ref="M74">_xlfn.IFS('Matthew''s Trait dataset'!O74="Migratory", "A", 'Matthew''s Trait dataset'!O74="Mixed", "B", 'Matthew''s Trait dataset'!O74="Non-Migratory", "C")</f>
        <v>C</v>
      </c>
      <c r="N74" s="4" cm="1">
        <f t="array" ref="N74">_xlfn.IFS('Matthew''s Trait dataset'!Q74="High", 1, 'Matthew''s Trait dataset'!Q74="Low", 0)</f>
        <v>1</v>
      </c>
      <c r="O74" s="4" t="e" cm="1">
        <f t="array" ref="O74">_xlfn.IFS('Matthew''s Trait dataset'!R74="0-200m", "A", 'Matthew''s Trait dataset'!R74="200-500m", "B",'Matthew''s Trait dataset'!R74="500-1000m", "C", 'Matthew''s Trait dataset'!R74="1000m+", "D")</f>
        <v>#N/A</v>
      </c>
      <c r="P74" s="4" cm="1">
        <f t="array" ref="P74">_xlfn.IFS('Matthew''s Trait dataset'!T74="High", 1, 'Matthew''s Trait dataset'!T74="Low", 0)</f>
        <v>1</v>
      </c>
      <c r="Q74" s="4" t="s">
        <v>88</v>
      </c>
      <c r="R74" s="4" cm="1">
        <f t="array" ref="R74">_xlfn.IFS('Matthew''s Trait dataset'!W74="High", 1, 'Matthew''s Trait dataset'!W74="Low", 0)</f>
        <v>1</v>
      </c>
      <c r="S74" s="4" t="s">
        <v>88</v>
      </c>
      <c r="T74" s="4" cm="1">
        <f t="array" ref="T74">_xlfn.IFS('Matthew''s Trait dataset'!Z74="High", 1, 'Matthew''s Trait dataset'!Z74="Low", 0)</f>
        <v>1</v>
      </c>
    </row>
    <row r="75" spans="1:20" x14ac:dyDescent="0.3">
      <c r="A75" s="4" t="s">
        <v>362</v>
      </c>
      <c r="B75" s="4" t="s">
        <v>72</v>
      </c>
      <c r="C75">
        <v>0</v>
      </c>
      <c r="D75">
        <v>1</v>
      </c>
      <c r="E75" s="4" t="str" cm="1">
        <f t="array" ref="E75">_xlfn.IFS('Matthew''s Trait dataset'!D75&lt;5, "A", AND('Matthew''s Trait dataset'!D75&lt;10, 'Matthew''s Trait dataset'!D75&gt;=5), "B", AND('Matthew''s Trait dataset'!D75&lt;15, 'Matthew''s Trait dataset'!D75&gt;=10), "C", 'Matthew''s Trait dataset'!D75&gt;=15, "D")</f>
        <v>A</v>
      </c>
      <c r="F75" s="4" cm="1">
        <f t="array" ref="F75">_xlfn.IFS('Matthew''s Trait dataset'!F75="High", 1, 'Matthew''s Trait dataset'!F75="Low", 0)</f>
        <v>1</v>
      </c>
      <c r="G75" s="4" t="str" cm="1">
        <f t="array" ref="G75">_xlfn.IFS('Matthew''s Trait dataset'!G75&lt;100,"A",AND('Matthew''s Trait dataset'!G75&gt;=100,'Matthew''s Trait dataset'!G75&lt;1000),"B",AND('Matthew''s Trait dataset'!G75&gt;=1000,'Matthew''s Trait dataset'!G75&lt;10000),"C",'Matthew''s Trait dataset'!G75&gt;=10000,"D")</f>
        <v>A</v>
      </c>
      <c r="H75" s="4" cm="1">
        <f t="array" ref="H75">_xlfn.IFS('Matthew''s Trait dataset'!I75="High", 1, 'Matthew''s Trait dataset'!I75="Low", 0)</f>
        <v>1</v>
      </c>
      <c r="I75" s="4" t="str" cm="1">
        <f t="array" ref="I75">_xlfn.IFS('Matthew''s Trait dataset'!J75&lt;100,"A",AND('Matthew''s Trait dataset'!J75&gt;=100,'Matthew''s Trait dataset'!J75&lt;1000),"B", 'Matthew''s Trait dataset'!J75&gt;=1000, "C")</f>
        <v>A</v>
      </c>
      <c r="J75" s="4" cm="1">
        <f t="array" ref="J75">_xlfn.IFS('Matthew''s Trait dataset'!K75="High", 1, 'Matthew''s Trait dataset'!K75="Low", 0)</f>
        <v>1</v>
      </c>
      <c r="K75" s="4" t="str" cm="1">
        <f t="array" ref="K75">_xlfn.IFS('Matthew''s Trait dataset'!L75="LB", "A", 'Matthew''s Trait dataset'!L75="SB", "B", 'Matthew''s Trait dataset'!L75="FCT", "C", 'Matthew''s Trait dataset'!L75="NFCT", "D")</f>
        <v>C</v>
      </c>
      <c r="L75" s="4" cm="1">
        <f t="array" ref="L75">_xlfn.IFS('Matthew''s Trait dataset'!N75="High", 1, 'Matthew''s Trait dataset'!N75="Low", 0)</f>
        <v>1</v>
      </c>
      <c r="M75" s="4" t="str" cm="1">
        <f t="array" ref="M75">_xlfn.IFS('Matthew''s Trait dataset'!O75="Migratory", "A", 'Matthew''s Trait dataset'!O75="Mixed", "B", 'Matthew''s Trait dataset'!O75="Non-Migratory", "C")</f>
        <v>C</v>
      </c>
      <c r="N75" s="4" cm="1">
        <f t="array" ref="N75">_xlfn.IFS('Matthew''s Trait dataset'!Q75="High", 1, 'Matthew''s Trait dataset'!Q75="Low", 0)</f>
        <v>1</v>
      </c>
      <c r="O75" s="4" t="e" cm="1">
        <f t="array" ref="O75">_xlfn.IFS('Matthew''s Trait dataset'!R75="0-200m", "A", 'Matthew''s Trait dataset'!R75="200-500m", "B",'Matthew''s Trait dataset'!R75="500-1000m", "C", 'Matthew''s Trait dataset'!R75="1000m+", "D")</f>
        <v>#N/A</v>
      </c>
      <c r="P75" s="4" cm="1">
        <f t="array" ref="P75">_xlfn.IFS('Matthew''s Trait dataset'!T75="High", 1, 'Matthew''s Trait dataset'!T75="Low", 0)</f>
        <v>1</v>
      </c>
      <c r="Q75" s="4" t="s">
        <v>87</v>
      </c>
      <c r="R75" s="4" cm="1">
        <f t="array" ref="R75">_xlfn.IFS('Matthew''s Trait dataset'!W75="High", 1, 'Matthew''s Trait dataset'!W75="Low", 0)</f>
        <v>1</v>
      </c>
      <c r="S75" s="4" t="s">
        <v>86</v>
      </c>
      <c r="T75" s="4" cm="1">
        <f t="array" ref="T75">_xlfn.IFS('Matthew''s Trait dataset'!Z75="High", 1, 'Matthew''s Trait dataset'!Z75="Low", 0)</f>
        <v>1</v>
      </c>
    </row>
    <row r="76" spans="1:20" x14ac:dyDescent="0.3">
      <c r="A76" s="4" t="s">
        <v>362</v>
      </c>
      <c r="B76" s="4" t="s">
        <v>73</v>
      </c>
      <c r="C76">
        <v>0</v>
      </c>
      <c r="D76">
        <v>1</v>
      </c>
      <c r="E76" s="4" t="str" cm="1">
        <f t="array" ref="E76">_xlfn.IFS('Matthew''s Trait dataset'!D76&lt;5, "A", AND('Matthew''s Trait dataset'!D76&lt;10, 'Matthew''s Trait dataset'!D76&gt;=5), "B", AND('Matthew''s Trait dataset'!D76&lt;15, 'Matthew''s Trait dataset'!D76&gt;=10), "C", 'Matthew''s Trait dataset'!D76&gt;=15, "D")</f>
        <v>A</v>
      </c>
      <c r="F76" s="4" cm="1">
        <f t="array" ref="F76">_xlfn.IFS('Matthew''s Trait dataset'!F76="High", 1, 'Matthew''s Trait dataset'!F76="Low", 0)</f>
        <v>1</v>
      </c>
      <c r="G76" s="4" t="str" cm="1">
        <f t="array" ref="G76">_xlfn.IFS('Matthew''s Trait dataset'!G76&lt;100,"A",AND('Matthew''s Trait dataset'!G76&gt;=100,'Matthew''s Trait dataset'!G76&lt;1000),"B",AND('Matthew''s Trait dataset'!G76&gt;=1000,'Matthew''s Trait dataset'!G76&lt;10000),"C",'Matthew''s Trait dataset'!G76&gt;=10000,"D")</f>
        <v>B</v>
      </c>
      <c r="H76" s="4" cm="1">
        <f t="array" ref="H76">_xlfn.IFS('Matthew''s Trait dataset'!I76="High", 1, 'Matthew''s Trait dataset'!I76="Low", 0)</f>
        <v>1</v>
      </c>
      <c r="I76" s="4" t="str" cm="1">
        <f t="array" ref="I76">_xlfn.IFS('Matthew''s Trait dataset'!J76&lt;100,"A",AND('Matthew''s Trait dataset'!J76&gt;=100,'Matthew''s Trait dataset'!J76&lt;1000),"B", 'Matthew''s Trait dataset'!J76&gt;=1000, "C")</f>
        <v>B</v>
      </c>
      <c r="J76" s="4" cm="1">
        <f t="array" ref="J76">_xlfn.IFS('Matthew''s Trait dataset'!K76="High", 1, 'Matthew''s Trait dataset'!K76="Low", 0)</f>
        <v>1</v>
      </c>
      <c r="K76" s="4" t="str" cm="1">
        <f t="array" ref="K76">_xlfn.IFS('Matthew''s Trait dataset'!L76="LB", "A", 'Matthew''s Trait dataset'!L76="SB", "B", 'Matthew''s Trait dataset'!L76="FCT", "C", 'Matthew''s Trait dataset'!L76="NFCT", "D")</f>
        <v>C</v>
      </c>
      <c r="L76" s="4" cm="1">
        <f t="array" ref="L76">_xlfn.IFS('Matthew''s Trait dataset'!N76="High", 1, 'Matthew''s Trait dataset'!N76="Low", 0)</f>
        <v>1</v>
      </c>
      <c r="M76" s="4" t="str" cm="1">
        <f t="array" ref="M76">_xlfn.IFS('Matthew''s Trait dataset'!O76="Migratory", "A", 'Matthew''s Trait dataset'!O76="Mixed", "B", 'Matthew''s Trait dataset'!O76="Non-Migratory", "C")</f>
        <v>C</v>
      </c>
      <c r="N76" s="4" cm="1">
        <f t="array" ref="N76">_xlfn.IFS('Matthew''s Trait dataset'!Q76="High", 1, 'Matthew''s Trait dataset'!Q76="Low", 0)</f>
        <v>1</v>
      </c>
      <c r="O76" s="4" t="e" cm="1">
        <f t="array" ref="O76">_xlfn.IFS('Matthew''s Trait dataset'!R76="0-200m", "A", 'Matthew''s Trait dataset'!R76="200-500m", "B",'Matthew''s Trait dataset'!R76="500-1000m", "C", 'Matthew''s Trait dataset'!R76="1000m+", "D")</f>
        <v>#N/A</v>
      </c>
      <c r="P76" s="4" cm="1">
        <f t="array" ref="P76">_xlfn.IFS('Matthew''s Trait dataset'!T76="High", 1, 'Matthew''s Trait dataset'!T76="Low", 0)</f>
        <v>1</v>
      </c>
      <c r="Q76" s="4" t="s">
        <v>85</v>
      </c>
      <c r="R76" s="4" cm="1">
        <f t="array" ref="R76">_xlfn.IFS('Matthew''s Trait dataset'!W76="High", 1, 'Matthew''s Trait dataset'!W76="Low", 0)</f>
        <v>1</v>
      </c>
      <c r="S76" s="4" t="s">
        <v>86</v>
      </c>
      <c r="T76" s="4" cm="1">
        <f t="array" ref="T76">_xlfn.IFS('Matthew''s Trait dataset'!Z76="High", 1, 'Matthew''s Trait dataset'!Z76="Low", 0)</f>
        <v>1</v>
      </c>
    </row>
    <row r="77" spans="1:20" x14ac:dyDescent="0.3">
      <c r="A77" s="4" t="s">
        <v>362</v>
      </c>
      <c r="B77" s="4" t="s">
        <v>249</v>
      </c>
      <c r="C77">
        <v>0</v>
      </c>
      <c r="D77">
        <v>1</v>
      </c>
      <c r="E77" s="4" t="str" cm="1">
        <f t="array" ref="E77">_xlfn.IFS('Matthew''s Trait dataset'!D77&lt;5, "A", AND('Matthew''s Trait dataset'!D77&lt;10, 'Matthew''s Trait dataset'!D77&gt;=5), "B", AND('Matthew''s Trait dataset'!D77&lt;15, 'Matthew''s Trait dataset'!D77&gt;=10), "C", 'Matthew''s Trait dataset'!D77&gt;=15, "D")</f>
        <v>A</v>
      </c>
      <c r="F77" s="4" cm="1">
        <f t="array" ref="F77">_xlfn.IFS('Matthew''s Trait dataset'!F77="High", 1, 'Matthew''s Trait dataset'!F77="Low", 0)</f>
        <v>1</v>
      </c>
      <c r="G77" s="4" t="str" cm="1">
        <f t="array" ref="G77">_xlfn.IFS('Matthew''s Trait dataset'!G77&lt;100,"A",AND('Matthew''s Trait dataset'!G77&gt;=100,'Matthew''s Trait dataset'!G77&lt;1000),"B",AND('Matthew''s Trait dataset'!G77&gt;=1000,'Matthew''s Trait dataset'!G77&lt;10000),"C",'Matthew''s Trait dataset'!G77&gt;=10000,"D")</f>
        <v>B</v>
      </c>
      <c r="H77" s="4" cm="1">
        <f t="array" ref="H77">_xlfn.IFS('Matthew''s Trait dataset'!I77="High", 1, 'Matthew''s Trait dataset'!I77="Low", 0)</f>
        <v>1</v>
      </c>
      <c r="I77" s="4" t="str" cm="1">
        <f t="array" ref="I77">_xlfn.IFS('Matthew''s Trait dataset'!J77&lt;100,"A",AND('Matthew''s Trait dataset'!J77&gt;=100,'Matthew''s Trait dataset'!J77&lt;1000),"B", 'Matthew''s Trait dataset'!J77&gt;=1000, "C")</f>
        <v>B</v>
      </c>
      <c r="J77" s="4" cm="1">
        <f t="array" ref="J77">_xlfn.IFS('Matthew''s Trait dataset'!K77="High", 1, 'Matthew''s Trait dataset'!K77="Low", 0)</f>
        <v>1</v>
      </c>
      <c r="K77" s="4" t="str" cm="1">
        <f t="array" ref="K77">_xlfn.IFS('Matthew''s Trait dataset'!L77="LB", "A", 'Matthew''s Trait dataset'!L77="SB", "B", 'Matthew''s Trait dataset'!L77="FCT", "C", 'Matthew''s Trait dataset'!L77="NFCT", "D")</f>
        <v>C</v>
      </c>
      <c r="L77" s="4" cm="1">
        <f t="array" ref="L77">_xlfn.IFS('Matthew''s Trait dataset'!N77="High", 1, 'Matthew''s Trait dataset'!N77="Low", 0)</f>
        <v>1</v>
      </c>
      <c r="M77" s="4" t="str" cm="1">
        <f t="array" ref="M77">_xlfn.IFS('Matthew''s Trait dataset'!O77="Migratory", "A", 'Matthew''s Trait dataset'!O77="Mixed", "B", 'Matthew''s Trait dataset'!O77="Non-Migratory", "C")</f>
        <v>C</v>
      </c>
      <c r="N77" s="4" cm="1">
        <f t="array" ref="N77">_xlfn.IFS('Matthew''s Trait dataset'!Q77="High", 1, 'Matthew''s Trait dataset'!Q77="Low", 0)</f>
        <v>1</v>
      </c>
      <c r="O77" s="4" t="e" cm="1">
        <f t="array" ref="O77">_xlfn.IFS('Matthew''s Trait dataset'!R77="0-200m", "A", 'Matthew''s Trait dataset'!R77="200-500m", "B",'Matthew''s Trait dataset'!R77="500-1000m", "C", 'Matthew''s Trait dataset'!R77="1000m+", "D")</f>
        <v>#N/A</v>
      </c>
      <c r="P77" s="4" cm="1">
        <f t="array" ref="P77">_xlfn.IFS('Matthew''s Trait dataset'!T77="High", 1, 'Matthew''s Trait dataset'!T77="Low", 0)</f>
        <v>1</v>
      </c>
      <c r="Q77" s="4" t="s">
        <v>86</v>
      </c>
      <c r="R77" s="4" cm="1">
        <f t="array" ref="R77">_xlfn.IFS('Matthew''s Trait dataset'!W77="High", 1, 'Matthew''s Trait dataset'!W77="Low", 0)</f>
        <v>1</v>
      </c>
      <c r="S77" s="4" t="s">
        <v>86</v>
      </c>
      <c r="T77" s="4" cm="1">
        <f t="array" ref="T77">_xlfn.IFS('Matthew''s Trait dataset'!Z77="High", 1, 'Matthew''s Trait dataset'!Z77="Low", 0)</f>
        <v>1</v>
      </c>
    </row>
    <row r="78" spans="1:20" x14ac:dyDescent="0.3">
      <c r="A78" s="4" t="s">
        <v>362</v>
      </c>
      <c r="B78" s="4" t="s">
        <v>250</v>
      </c>
      <c r="C78">
        <v>0</v>
      </c>
      <c r="D78">
        <v>1</v>
      </c>
      <c r="E78" s="4" t="str" cm="1">
        <f t="array" ref="E78">_xlfn.IFS('Matthew''s Trait dataset'!D78&lt;5, "A", AND('Matthew''s Trait dataset'!D78&lt;10, 'Matthew''s Trait dataset'!D78&gt;=5), "B", AND('Matthew''s Trait dataset'!D78&lt;15, 'Matthew''s Trait dataset'!D78&gt;=10), "C", 'Matthew''s Trait dataset'!D78&gt;=15, "D")</f>
        <v>A</v>
      </c>
      <c r="F78" s="4" cm="1">
        <f t="array" ref="F78">_xlfn.IFS('Matthew''s Trait dataset'!F78="High", 1, 'Matthew''s Trait dataset'!F78="Low", 0)</f>
        <v>1</v>
      </c>
      <c r="G78" s="4" t="str" cm="1">
        <f t="array" ref="G78">_xlfn.IFS('Matthew''s Trait dataset'!G78&lt;100,"A",AND('Matthew''s Trait dataset'!G78&gt;=100,'Matthew''s Trait dataset'!G78&lt;1000),"B",AND('Matthew''s Trait dataset'!G78&gt;=1000,'Matthew''s Trait dataset'!G78&lt;10000),"C",'Matthew''s Trait dataset'!G78&gt;=10000,"D")</f>
        <v>B</v>
      </c>
      <c r="H78" s="4" cm="1">
        <f t="array" ref="H78">_xlfn.IFS('Matthew''s Trait dataset'!I78="High", 1, 'Matthew''s Trait dataset'!I78="Low", 0)</f>
        <v>0</v>
      </c>
      <c r="I78" s="4" t="str" cm="1">
        <f t="array" ref="I78">_xlfn.IFS('Matthew''s Trait dataset'!J78&lt;100,"A",AND('Matthew''s Trait dataset'!J78&gt;=100,'Matthew''s Trait dataset'!J78&lt;1000),"B", 'Matthew''s Trait dataset'!J78&gt;=1000, "C")</f>
        <v>B</v>
      </c>
      <c r="J78" s="4" cm="1">
        <f t="array" ref="J78">_xlfn.IFS('Matthew''s Trait dataset'!K78="High", 1, 'Matthew''s Trait dataset'!K78="Low", 0)</f>
        <v>0</v>
      </c>
      <c r="K78" s="4" t="str" cm="1">
        <f t="array" ref="K78">_xlfn.IFS('Matthew''s Trait dataset'!L78="LB", "A", 'Matthew''s Trait dataset'!L78="SB", "B", 'Matthew''s Trait dataset'!L78="FCT", "C", 'Matthew''s Trait dataset'!L78="NFCT", "D")</f>
        <v>C</v>
      </c>
      <c r="L78" s="4" cm="1">
        <f t="array" ref="L78">_xlfn.IFS('Matthew''s Trait dataset'!N78="High", 1, 'Matthew''s Trait dataset'!N78="Low", 0)</f>
        <v>1</v>
      </c>
      <c r="M78" s="4" t="str" cm="1">
        <f t="array" ref="M78">_xlfn.IFS('Matthew''s Trait dataset'!O78="Migratory", "A", 'Matthew''s Trait dataset'!O78="Mixed", "B", 'Matthew''s Trait dataset'!O78="Non-Migratory", "C")</f>
        <v>C</v>
      </c>
      <c r="N78" s="4" cm="1">
        <f t="array" ref="N78">_xlfn.IFS('Matthew''s Trait dataset'!Q78="High", 1, 'Matthew''s Trait dataset'!Q78="Low", 0)</f>
        <v>1</v>
      </c>
      <c r="O78" s="4" t="e" cm="1">
        <f t="array" ref="O78">_xlfn.IFS('Matthew''s Trait dataset'!R78="0-200m", "A", 'Matthew''s Trait dataset'!R78="200-500m", "B",'Matthew''s Trait dataset'!R78="500-1000m", "C", 'Matthew''s Trait dataset'!R78="1000m+", "D")</f>
        <v>#N/A</v>
      </c>
      <c r="P78" s="4" cm="1">
        <f t="array" ref="P78">_xlfn.IFS('Matthew''s Trait dataset'!T78="High", 1, 'Matthew''s Trait dataset'!T78="Low", 0)</f>
        <v>1</v>
      </c>
      <c r="Q78" s="4" t="s">
        <v>87</v>
      </c>
      <c r="R78" s="4" cm="1">
        <f t="array" ref="R78">_xlfn.IFS('Matthew''s Trait dataset'!W78="High", 1, 'Matthew''s Trait dataset'!W78="Low", 0)</f>
        <v>1</v>
      </c>
      <c r="S78" s="4" t="s">
        <v>86</v>
      </c>
      <c r="T78" s="4" cm="1">
        <f t="array" ref="T78">_xlfn.IFS('Matthew''s Trait dataset'!Z78="High", 1, 'Matthew''s Trait dataset'!Z78="Low", 0)</f>
        <v>1</v>
      </c>
    </row>
    <row r="79" spans="1:20" x14ac:dyDescent="0.3">
      <c r="A79" s="4" t="s">
        <v>362</v>
      </c>
      <c r="B79" s="4" t="s">
        <v>74</v>
      </c>
      <c r="C79">
        <v>0</v>
      </c>
      <c r="D79">
        <v>1</v>
      </c>
      <c r="E79" s="4" t="str" cm="1">
        <f t="array" ref="E79">_xlfn.IFS('Matthew''s Trait dataset'!D79&lt;5, "A", AND('Matthew''s Trait dataset'!D79&lt;10, 'Matthew''s Trait dataset'!D79&gt;=5), "B", AND('Matthew''s Trait dataset'!D79&lt;15, 'Matthew''s Trait dataset'!D79&gt;=10), "C", 'Matthew''s Trait dataset'!D79&gt;=15, "D")</f>
        <v>A</v>
      </c>
      <c r="F79" s="4" cm="1">
        <f t="array" ref="F79">_xlfn.IFS('Matthew''s Trait dataset'!F79="High", 1, 'Matthew''s Trait dataset'!F79="Low", 0)</f>
        <v>1</v>
      </c>
      <c r="G79" s="4" t="str" cm="1">
        <f t="array" ref="G79">_xlfn.IFS('Matthew''s Trait dataset'!G79&lt;100,"A",AND('Matthew''s Trait dataset'!G79&gt;=100,'Matthew''s Trait dataset'!G79&lt;1000),"B",AND('Matthew''s Trait dataset'!G79&gt;=1000,'Matthew''s Trait dataset'!G79&lt;10000),"C",'Matthew''s Trait dataset'!G79&gt;=10000,"D")</f>
        <v>B</v>
      </c>
      <c r="H79" s="4" cm="1">
        <f t="array" ref="H79">_xlfn.IFS('Matthew''s Trait dataset'!I79="High", 1, 'Matthew''s Trait dataset'!I79="Low", 0)</f>
        <v>1</v>
      </c>
      <c r="I79" s="4" t="str" cm="1">
        <f t="array" ref="I79">_xlfn.IFS('Matthew''s Trait dataset'!J79&lt;100,"A",AND('Matthew''s Trait dataset'!J79&gt;=100,'Matthew''s Trait dataset'!J79&lt;1000),"B", 'Matthew''s Trait dataset'!J79&gt;=1000, "C")</f>
        <v>B</v>
      </c>
      <c r="J79" s="4" cm="1">
        <f t="array" ref="J79">_xlfn.IFS('Matthew''s Trait dataset'!K79="High", 1, 'Matthew''s Trait dataset'!K79="Low", 0)</f>
        <v>1</v>
      </c>
      <c r="K79" s="4" t="str" cm="1">
        <f t="array" ref="K79">_xlfn.IFS('Matthew''s Trait dataset'!L79="LB", "A", 'Matthew''s Trait dataset'!L79="SB", "B", 'Matthew''s Trait dataset'!L79="FCT", "C", 'Matthew''s Trait dataset'!L79="NFCT", "D")</f>
        <v>C</v>
      </c>
      <c r="L79" s="4" cm="1">
        <f t="array" ref="L79">_xlfn.IFS('Matthew''s Trait dataset'!N79="High", 1, 'Matthew''s Trait dataset'!N79="Low", 0)</f>
        <v>1</v>
      </c>
      <c r="M79" s="4" t="str" cm="1">
        <f t="array" ref="M79">_xlfn.IFS('Matthew''s Trait dataset'!O79="Migratory", "A", 'Matthew''s Trait dataset'!O79="Mixed", "B", 'Matthew''s Trait dataset'!O79="Non-Migratory", "C")</f>
        <v>C</v>
      </c>
      <c r="N79" s="4" cm="1">
        <f t="array" ref="N79">_xlfn.IFS('Matthew''s Trait dataset'!Q79="High", 1, 'Matthew''s Trait dataset'!Q79="Low", 0)</f>
        <v>1</v>
      </c>
      <c r="O79" s="4" t="e" cm="1">
        <f t="array" ref="O79">_xlfn.IFS('Matthew''s Trait dataset'!R79="0-200m", "A", 'Matthew''s Trait dataset'!R79="200-500m", "B",'Matthew''s Trait dataset'!R79="500-1000m", "C", 'Matthew''s Trait dataset'!R79="1000m+", "D")</f>
        <v>#N/A</v>
      </c>
      <c r="P79" s="4" cm="1">
        <f t="array" ref="P79">_xlfn.IFS('Matthew''s Trait dataset'!T79="High", 1, 'Matthew''s Trait dataset'!T79="Low", 0)</f>
        <v>1</v>
      </c>
      <c r="Q79" s="4" t="s">
        <v>85</v>
      </c>
      <c r="R79" s="4" cm="1">
        <f t="array" ref="R79">_xlfn.IFS('Matthew''s Trait dataset'!W79="High", 1, 'Matthew''s Trait dataset'!W79="Low", 0)</f>
        <v>1</v>
      </c>
      <c r="S79" s="4" t="s">
        <v>86</v>
      </c>
      <c r="T79" s="4" cm="1">
        <f t="array" ref="T79">_xlfn.IFS('Matthew''s Trait dataset'!Z79="High", 1, 'Matthew''s Trait dataset'!Z79="Low", 0)</f>
        <v>1</v>
      </c>
    </row>
    <row r="80" spans="1:20" x14ac:dyDescent="0.3">
      <c r="A80" s="4" t="s">
        <v>362</v>
      </c>
      <c r="B80" s="4" t="s">
        <v>75</v>
      </c>
      <c r="C80">
        <v>0</v>
      </c>
      <c r="D80">
        <v>1</v>
      </c>
      <c r="E80" s="4" t="str" cm="1">
        <f t="array" ref="E80">_xlfn.IFS('Matthew''s Trait dataset'!D80&lt;5, "A", AND('Matthew''s Trait dataset'!D80&lt;10, 'Matthew''s Trait dataset'!D80&gt;=5), "B", AND('Matthew''s Trait dataset'!D80&lt;15, 'Matthew''s Trait dataset'!D80&gt;=10), "C", 'Matthew''s Trait dataset'!D80&gt;=15, "D")</f>
        <v>A</v>
      </c>
      <c r="F80" s="4" cm="1">
        <f t="array" ref="F80">_xlfn.IFS('Matthew''s Trait dataset'!F80="High", 1, 'Matthew''s Trait dataset'!F80="Low", 0)</f>
        <v>1</v>
      </c>
      <c r="G80" s="4" t="str" cm="1">
        <f t="array" ref="G80">_xlfn.IFS('Matthew''s Trait dataset'!G80&lt;100,"A",AND('Matthew''s Trait dataset'!G80&gt;=100,'Matthew''s Trait dataset'!G80&lt;1000),"B",AND('Matthew''s Trait dataset'!G80&gt;=1000,'Matthew''s Trait dataset'!G80&lt;10000),"C",'Matthew''s Trait dataset'!G80&gt;=10000,"D")</f>
        <v>B</v>
      </c>
      <c r="H80" s="4" cm="1">
        <f t="array" ref="H80">_xlfn.IFS('Matthew''s Trait dataset'!I80="High", 1, 'Matthew''s Trait dataset'!I80="Low", 0)</f>
        <v>1</v>
      </c>
      <c r="I80" s="4" t="str" cm="1">
        <f t="array" ref="I80">_xlfn.IFS('Matthew''s Trait dataset'!J80&lt;100,"A",AND('Matthew''s Trait dataset'!J80&gt;=100,'Matthew''s Trait dataset'!J80&lt;1000),"B", 'Matthew''s Trait dataset'!J80&gt;=1000, "C")</f>
        <v>A</v>
      </c>
      <c r="J80" s="4" cm="1">
        <f t="array" ref="J80">_xlfn.IFS('Matthew''s Trait dataset'!K80="High", 1, 'Matthew''s Trait dataset'!K80="Low", 0)</f>
        <v>1</v>
      </c>
      <c r="K80" s="4" t="str" cm="1">
        <f t="array" ref="K80">_xlfn.IFS('Matthew''s Trait dataset'!L80="LB", "A", 'Matthew''s Trait dataset'!L80="SB", "B", 'Matthew''s Trait dataset'!L80="FCT", "C", 'Matthew''s Trait dataset'!L80="NFCT", "D")</f>
        <v>C</v>
      </c>
      <c r="L80" s="4" cm="1">
        <f t="array" ref="L80">_xlfn.IFS('Matthew''s Trait dataset'!N80="High", 1, 'Matthew''s Trait dataset'!N80="Low", 0)</f>
        <v>1</v>
      </c>
      <c r="M80" s="4" t="str" cm="1">
        <f t="array" ref="M80">_xlfn.IFS('Matthew''s Trait dataset'!O80="Migratory", "A", 'Matthew''s Trait dataset'!O80="Mixed", "B", 'Matthew''s Trait dataset'!O80="Non-Migratory", "C")</f>
        <v>B</v>
      </c>
      <c r="N80" s="4" cm="1">
        <f t="array" ref="N80">_xlfn.IFS('Matthew''s Trait dataset'!Q80="High", 1, 'Matthew''s Trait dataset'!Q80="Low", 0)</f>
        <v>1</v>
      </c>
      <c r="O80" s="4" t="e" cm="1">
        <f t="array" ref="O80">_xlfn.IFS('Matthew''s Trait dataset'!R80="0-200m", "A", 'Matthew''s Trait dataset'!R80="200-500m", "B",'Matthew''s Trait dataset'!R80="500-1000m", "C", 'Matthew''s Trait dataset'!R80="1000m+", "D")</f>
        <v>#N/A</v>
      </c>
      <c r="P80" s="4" cm="1">
        <f t="array" ref="P80">_xlfn.IFS('Matthew''s Trait dataset'!T80="High", 1, 'Matthew''s Trait dataset'!T80="Low", 0)</f>
        <v>0</v>
      </c>
      <c r="Q80" s="4" t="s">
        <v>555</v>
      </c>
      <c r="R80" s="4" cm="1">
        <f t="array" ref="R80">_xlfn.IFS('Matthew''s Trait dataset'!W80="High", 1, 'Matthew''s Trait dataset'!W80="Low", 0)</f>
        <v>1</v>
      </c>
      <c r="S80" s="4" t="s">
        <v>86</v>
      </c>
      <c r="T80" s="4" cm="1">
        <f t="array" ref="T80">_xlfn.IFS('Matthew''s Trait dataset'!Z80="High", 1, 'Matthew''s Trait dataset'!Z80="Low", 0)</f>
        <v>1</v>
      </c>
    </row>
    <row r="81" spans="1:20" x14ac:dyDescent="0.3">
      <c r="A81" s="4" t="s">
        <v>362</v>
      </c>
      <c r="B81" s="4" t="s">
        <v>76</v>
      </c>
      <c r="C81">
        <v>0</v>
      </c>
      <c r="D81">
        <v>1</v>
      </c>
      <c r="E81" s="4" t="str" cm="1">
        <f t="array" ref="E81">_xlfn.IFS('Matthew''s Trait dataset'!D81&lt;5, "A", AND('Matthew''s Trait dataset'!D81&lt;10, 'Matthew''s Trait dataset'!D81&gt;=5), "B", AND('Matthew''s Trait dataset'!D81&lt;15, 'Matthew''s Trait dataset'!D81&gt;=10), "C", 'Matthew''s Trait dataset'!D81&gt;=15, "D")</f>
        <v>A</v>
      </c>
      <c r="F81" s="4" cm="1">
        <f t="array" ref="F81">_xlfn.IFS('Matthew''s Trait dataset'!F81="High", 1, 'Matthew''s Trait dataset'!F81="Low", 0)</f>
        <v>1</v>
      </c>
      <c r="G81" s="4" t="str" cm="1">
        <f t="array" ref="G81">_xlfn.IFS('Matthew''s Trait dataset'!G81&lt;100,"A",AND('Matthew''s Trait dataset'!G81&gt;=100,'Matthew''s Trait dataset'!G81&lt;1000),"B",AND('Matthew''s Trait dataset'!G81&gt;=1000,'Matthew''s Trait dataset'!G81&lt;10000),"C",'Matthew''s Trait dataset'!G81&gt;=10000,"D")</f>
        <v>A</v>
      </c>
      <c r="H81" s="4" cm="1">
        <f t="array" ref="H81">_xlfn.IFS('Matthew''s Trait dataset'!I81="High", 1, 'Matthew''s Trait dataset'!I81="Low", 0)</f>
        <v>1</v>
      </c>
      <c r="I81" s="4" t="str" cm="1">
        <f t="array" ref="I81">_xlfn.IFS('Matthew''s Trait dataset'!J81&lt;100,"A",AND('Matthew''s Trait dataset'!J81&gt;=100,'Matthew''s Trait dataset'!J81&lt;1000),"B", 'Matthew''s Trait dataset'!J81&gt;=1000, "C")</f>
        <v>A</v>
      </c>
      <c r="J81" s="4" cm="1">
        <f t="array" ref="J81">_xlfn.IFS('Matthew''s Trait dataset'!K81="High", 1, 'Matthew''s Trait dataset'!K81="Low", 0)</f>
        <v>1</v>
      </c>
      <c r="K81" s="4" t="str" cm="1">
        <f t="array" ref="K81">_xlfn.IFS('Matthew''s Trait dataset'!L81="LB", "A", 'Matthew''s Trait dataset'!L81="SB", "B", 'Matthew''s Trait dataset'!L81="FCT", "C", 'Matthew''s Trait dataset'!L81="NFCT", "D")</f>
        <v>C</v>
      </c>
      <c r="L81" s="4" cm="1">
        <f t="array" ref="L81">_xlfn.IFS('Matthew''s Trait dataset'!N81="High", 1, 'Matthew''s Trait dataset'!N81="Low", 0)</f>
        <v>1</v>
      </c>
      <c r="M81" s="4" t="str" cm="1">
        <f t="array" ref="M81">_xlfn.IFS('Matthew''s Trait dataset'!O81="Migratory", "A", 'Matthew''s Trait dataset'!O81="Mixed", "B", 'Matthew''s Trait dataset'!O81="Non-Migratory", "C")</f>
        <v>C</v>
      </c>
      <c r="N81" s="4" cm="1">
        <f t="array" ref="N81">_xlfn.IFS('Matthew''s Trait dataset'!Q81="High", 1, 'Matthew''s Trait dataset'!Q81="Low", 0)</f>
        <v>1</v>
      </c>
      <c r="O81" s="4" t="e" cm="1">
        <f t="array" ref="O81">_xlfn.IFS('Matthew''s Trait dataset'!R81="0-200m", "A", 'Matthew''s Trait dataset'!R81="200-500m", "B",'Matthew''s Trait dataset'!R81="500-1000m", "C", 'Matthew''s Trait dataset'!R81="1000m+", "D")</f>
        <v>#N/A</v>
      </c>
      <c r="P81" s="4" cm="1">
        <f t="array" ref="P81">_xlfn.IFS('Matthew''s Trait dataset'!T81="High", 1, 'Matthew''s Trait dataset'!T81="Low", 0)</f>
        <v>0</v>
      </c>
      <c r="Q81" s="4" t="s">
        <v>555</v>
      </c>
      <c r="R81" s="4" cm="1">
        <f t="array" ref="R81">_xlfn.IFS('Matthew''s Trait dataset'!W81="High", 1, 'Matthew''s Trait dataset'!W81="Low", 0)</f>
        <v>1</v>
      </c>
      <c r="S81" s="4" t="s">
        <v>86</v>
      </c>
      <c r="T81" s="4" cm="1">
        <f t="array" ref="T81">_xlfn.IFS('Matthew''s Trait dataset'!Z81="High", 1, 'Matthew''s Trait dataset'!Z81="Low", 0)</f>
        <v>1</v>
      </c>
    </row>
    <row r="82" spans="1:20" x14ac:dyDescent="0.3">
      <c r="A82" s="4" t="s">
        <v>362</v>
      </c>
      <c r="B82" s="4" t="s">
        <v>77</v>
      </c>
      <c r="C82">
        <v>1</v>
      </c>
      <c r="D82">
        <v>0</v>
      </c>
      <c r="E82" s="4" t="str" cm="1">
        <f t="array" ref="E82">_xlfn.IFS('Matthew''s Trait dataset'!D82&lt;5, "A", AND('Matthew''s Trait dataset'!D82&lt;10, 'Matthew''s Trait dataset'!D82&gt;=5), "B", AND('Matthew''s Trait dataset'!D82&lt;15, 'Matthew''s Trait dataset'!D82&gt;=10), "C", 'Matthew''s Trait dataset'!D82&gt;=15, "D")</f>
        <v>A</v>
      </c>
      <c r="F82" s="4" cm="1">
        <f t="array" ref="F82">_xlfn.IFS('Matthew''s Trait dataset'!F82="High", 1, 'Matthew''s Trait dataset'!F82="Low", 0)</f>
        <v>1</v>
      </c>
      <c r="G82" s="4" t="str" cm="1">
        <f t="array" ref="G82">_xlfn.IFS('Matthew''s Trait dataset'!G82&lt;100,"A",AND('Matthew''s Trait dataset'!G82&gt;=100,'Matthew''s Trait dataset'!G82&lt;1000),"B",AND('Matthew''s Trait dataset'!G82&gt;=1000,'Matthew''s Trait dataset'!G82&lt;10000),"C",'Matthew''s Trait dataset'!G82&gt;=10000,"D")</f>
        <v>B</v>
      </c>
      <c r="H82" s="4" cm="1">
        <f t="array" ref="H82">_xlfn.IFS('Matthew''s Trait dataset'!I82="High", 1, 'Matthew''s Trait dataset'!I82="Low", 0)</f>
        <v>1</v>
      </c>
      <c r="I82" s="4" t="str" cm="1">
        <f t="array" ref="I82">_xlfn.IFS('Matthew''s Trait dataset'!J82&lt;100,"A",AND('Matthew''s Trait dataset'!J82&gt;=100,'Matthew''s Trait dataset'!J82&lt;1000),"B", 'Matthew''s Trait dataset'!J82&gt;=1000, "C")</f>
        <v>A</v>
      </c>
      <c r="J82" s="4" cm="1">
        <f t="array" ref="J82">_xlfn.IFS('Matthew''s Trait dataset'!K82="High", 1, 'Matthew''s Trait dataset'!K82="Low", 0)</f>
        <v>1</v>
      </c>
      <c r="K82" s="4" t="str" cm="1">
        <f t="array" ref="K82">_xlfn.IFS('Matthew''s Trait dataset'!L82="LB", "A", 'Matthew''s Trait dataset'!L82="SB", "B", 'Matthew''s Trait dataset'!L82="FCT", "C", 'Matthew''s Trait dataset'!L82="NFCT", "D")</f>
        <v>C</v>
      </c>
      <c r="L82" s="4" cm="1">
        <f t="array" ref="L82">_xlfn.IFS('Matthew''s Trait dataset'!N82="High", 1, 'Matthew''s Trait dataset'!N82="Low", 0)</f>
        <v>1</v>
      </c>
      <c r="M82" s="4" t="str" cm="1">
        <f t="array" ref="M82">_xlfn.IFS('Matthew''s Trait dataset'!O82="Migratory", "A", 'Matthew''s Trait dataset'!O82="Mixed", "B", 'Matthew''s Trait dataset'!O82="Non-Migratory", "C")</f>
        <v>C</v>
      </c>
      <c r="N82" s="4" cm="1">
        <f t="array" ref="N82">_xlfn.IFS('Matthew''s Trait dataset'!Q82="High", 1, 'Matthew''s Trait dataset'!Q82="Low", 0)</f>
        <v>1</v>
      </c>
      <c r="O82" s="4" t="e" cm="1">
        <f t="array" ref="O82">_xlfn.IFS('Matthew''s Trait dataset'!R82="0-200m", "A", 'Matthew''s Trait dataset'!R82="200-500m", "B",'Matthew''s Trait dataset'!R82="500-1000m", "C", 'Matthew''s Trait dataset'!R82="1000m+", "D")</f>
        <v>#N/A</v>
      </c>
      <c r="P82" s="4" cm="1">
        <f t="array" ref="P82">_xlfn.IFS('Matthew''s Trait dataset'!T82="High", 1, 'Matthew''s Trait dataset'!T82="Low", 0)</f>
        <v>1</v>
      </c>
      <c r="Q82" s="4" t="s">
        <v>555</v>
      </c>
      <c r="R82" s="4" cm="1">
        <f t="array" ref="R82">_xlfn.IFS('Matthew''s Trait dataset'!W82="High", 1, 'Matthew''s Trait dataset'!W82="Low", 0)</f>
        <v>1</v>
      </c>
      <c r="S82" s="4" t="s">
        <v>88</v>
      </c>
      <c r="T82" s="4" cm="1">
        <f t="array" ref="T82">_xlfn.IFS('Matthew''s Trait dataset'!Z82="High", 1, 'Matthew''s Trait dataset'!Z82="Low", 0)</f>
        <v>1</v>
      </c>
    </row>
    <row r="83" spans="1:20" x14ac:dyDescent="0.3">
      <c r="A83" s="4" t="s">
        <v>362</v>
      </c>
      <c r="B83" s="4" t="s">
        <v>78</v>
      </c>
      <c r="C83">
        <v>0</v>
      </c>
      <c r="D83">
        <v>1</v>
      </c>
      <c r="E83" s="4" t="str" cm="1">
        <f t="array" ref="E83">_xlfn.IFS('Matthew''s Trait dataset'!D83&lt;5, "A", AND('Matthew''s Trait dataset'!D83&lt;10, 'Matthew''s Trait dataset'!D83&gt;=5), "B", AND('Matthew''s Trait dataset'!D83&lt;15, 'Matthew''s Trait dataset'!D83&gt;=10), "C", 'Matthew''s Trait dataset'!D83&gt;=15, "D")</f>
        <v>A</v>
      </c>
      <c r="F83" s="4" cm="1">
        <f t="array" ref="F83">_xlfn.IFS('Matthew''s Trait dataset'!F83="High", 1, 'Matthew''s Trait dataset'!F83="Low", 0)</f>
        <v>1</v>
      </c>
      <c r="G83" s="4" t="str" cm="1">
        <f t="array" ref="G83">_xlfn.IFS('Matthew''s Trait dataset'!G83&lt;100,"A",AND('Matthew''s Trait dataset'!G83&gt;=100,'Matthew''s Trait dataset'!G83&lt;1000),"B",AND('Matthew''s Trait dataset'!G83&gt;=1000,'Matthew''s Trait dataset'!G83&lt;10000),"C",'Matthew''s Trait dataset'!G83&gt;=10000,"D")</f>
        <v>B</v>
      </c>
      <c r="H83" s="4" cm="1">
        <f t="array" ref="H83">_xlfn.IFS('Matthew''s Trait dataset'!I83="High", 1, 'Matthew''s Trait dataset'!I83="Low", 0)</f>
        <v>1</v>
      </c>
      <c r="I83" s="4" t="str" cm="1">
        <f t="array" ref="I83">_xlfn.IFS('Matthew''s Trait dataset'!J83&lt;100,"A",AND('Matthew''s Trait dataset'!J83&gt;=100,'Matthew''s Trait dataset'!J83&lt;1000),"B", 'Matthew''s Trait dataset'!J83&gt;=1000, "C")</f>
        <v>A</v>
      </c>
      <c r="J83" s="4" cm="1">
        <f t="array" ref="J83">_xlfn.IFS('Matthew''s Trait dataset'!K83="High", 1, 'Matthew''s Trait dataset'!K83="Low", 0)</f>
        <v>1</v>
      </c>
      <c r="K83" s="4" t="str" cm="1">
        <f t="array" ref="K83">_xlfn.IFS('Matthew''s Trait dataset'!L83="LB", "A", 'Matthew''s Trait dataset'!L83="SB", "B", 'Matthew''s Trait dataset'!L83="FCT", "C", 'Matthew''s Trait dataset'!L83="NFCT", "D")</f>
        <v>C</v>
      </c>
      <c r="L83" s="4" cm="1">
        <f t="array" ref="L83">_xlfn.IFS('Matthew''s Trait dataset'!N83="High", 1, 'Matthew''s Trait dataset'!N83="Low", 0)</f>
        <v>1</v>
      </c>
      <c r="M83" s="4" t="str" cm="1">
        <f t="array" ref="M83">_xlfn.IFS('Matthew''s Trait dataset'!O83="Migratory", "A", 'Matthew''s Trait dataset'!O83="Mixed", "B", 'Matthew''s Trait dataset'!O83="Non-Migratory", "C")</f>
        <v>C</v>
      </c>
      <c r="N83" s="4" cm="1">
        <f t="array" ref="N83">_xlfn.IFS('Matthew''s Trait dataset'!Q83="High", 1, 'Matthew''s Trait dataset'!Q83="Low", 0)</f>
        <v>1</v>
      </c>
      <c r="O83" s="4" t="e" cm="1">
        <f t="array" ref="O83">_xlfn.IFS('Matthew''s Trait dataset'!R83="0-200m", "A", 'Matthew''s Trait dataset'!R83="200-500m", "B",'Matthew''s Trait dataset'!R83="500-1000m", "C", 'Matthew''s Trait dataset'!R83="1000m+", "D")</f>
        <v>#N/A</v>
      </c>
      <c r="P83" s="4" cm="1">
        <f t="array" ref="P83">_xlfn.IFS('Matthew''s Trait dataset'!T83="High", 1, 'Matthew''s Trait dataset'!T83="Low", 0)</f>
        <v>1</v>
      </c>
      <c r="Q83" s="4" t="s">
        <v>86</v>
      </c>
      <c r="R83" s="4" cm="1">
        <f t="array" ref="R83">_xlfn.IFS('Matthew''s Trait dataset'!W83="High", 1, 'Matthew''s Trait dataset'!W83="Low", 0)</f>
        <v>1</v>
      </c>
      <c r="S83" s="4" t="s">
        <v>86</v>
      </c>
      <c r="T83" s="4" cm="1">
        <f t="array" ref="T83">_xlfn.IFS('Matthew''s Trait dataset'!Z83="High", 1, 'Matthew''s Trait dataset'!Z83="Low", 0)</f>
        <v>1</v>
      </c>
    </row>
    <row r="84" spans="1:20" x14ac:dyDescent="0.3">
      <c r="A84" s="4" t="s">
        <v>362</v>
      </c>
      <c r="B84" s="4" t="s">
        <v>79</v>
      </c>
      <c r="C84">
        <v>0</v>
      </c>
      <c r="D84">
        <v>1</v>
      </c>
      <c r="E84" s="4" t="str" cm="1">
        <f t="array" ref="E84">_xlfn.IFS('Matthew''s Trait dataset'!D84&lt;5, "A", AND('Matthew''s Trait dataset'!D84&lt;10, 'Matthew''s Trait dataset'!D84&gt;=5), "B", AND('Matthew''s Trait dataset'!D84&lt;15, 'Matthew''s Trait dataset'!D84&gt;=10), "C", 'Matthew''s Trait dataset'!D84&gt;=15, "D")</f>
        <v>A</v>
      </c>
      <c r="F84" s="4" cm="1">
        <f t="array" ref="F84">_xlfn.IFS('Matthew''s Trait dataset'!F84="High", 1, 'Matthew''s Trait dataset'!F84="Low", 0)</f>
        <v>1</v>
      </c>
      <c r="G84" s="4" t="str" cm="1">
        <f t="array" ref="G84">_xlfn.IFS('Matthew''s Trait dataset'!G84&lt;100,"A",AND('Matthew''s Trait dataset'!G84&gt;=100,'Matthew''s Trait dataset'!G84&lt;1000),"B",AND('Matthew''s Trait dataset'!G84&gt;=1000,'Matthew''s Trait dataset'!G84&lt;10000),"C",'Matthew''s Trait dataset'!G84&gt;=10000,"D")</f>
        <v>A</v>
      </c>
      <c r="H84" s="4" cm="1">
        <f t="array" ref="H84">_xlfn.IFS('Matthew''s Trait dataset'!I84="High", 1, 'Matthew''s Trait dataset'!I84="Low", 0)</f>
        <v>1</v>
      </c>
      <c r="I84" s="4" t="str" cm="1">
        <f t="array" ref="I84">_xlfn.IFS('Matthew''s Trait dataset'!J84&lt;100,"A",AND('Matthew''s Trait dataset'!J84&gt;=100,'Matthew''s Trait dataset'!J84&lt;1000),"B", 'Matthew''s Trait dataset'!J84&gt;=1000, "C")</f>
        <v>A</v>
      </c>
      <c r="J84" s="4" cm="1">
        <f t="array" ref="J84">_xlfn.IFS('Matthew''s Trait dataset'!K84="High", 1, 'Matthew''s Trait dataset'!K84="Low", 0)</f>
        <v>1</v>
      </c>
      <c r="K84" s="4" t="str" cm="1">
        <f t="array" ref="K84">_xlfn.IFS('Matthew''s Trait dataset'!L84="LB", "A", 'Matthew''s Trait dataset'!L84="SB", "B", 'Matthew''s Trait dataset'!L84="FCT", "C", 'Matthew''s Trait dataset'!L84="NFCT", "D")</f>
        <v>C</v>
      </c>
      <c r="L84" s="4" cm="1">
        <f t="array" ref="L84">_xlfn.IFS('Matthew''s Trait dataset'!N84="High", 1, 'Matthew''s Trait dataset'!N84="Low", 0)</f>
        <v>1</v>
      </c>
      <c r="M84" s="4" t="str" cm="1">
        <f t="array" ref="M84">_xlfn.IFS('Matthew''s Trait dataset'!O84="Migratory", "A", 'Matthew''s Trait dataset'!O84="Mixed", "B", 'Matthew''s Trait dataset'!O84="Non-Migratory", "C")</f>
        <v>B</v>
      </c>
      <c r="N84" s="4" cm="1">
        <f t="array" ref="N84">_xlfn.IFS('Matthew''s Trait dataset'!Q84="High", 1, 'Matthew''s Trait dataset'!Q84="Low", 0)</f>
        <v>1</v>
      </c>
      <c r="O84" s="4" t="e" cm="1">
        <f t="array" ref="O84">_xlfn.IFS('Matthew''s Trait dataset'!R84="0-200m", "A", 'Matthew''s Trait dataset'!R84="200-500m", "B",'Matthew''s Trait dataset'!R84="500-1000m", "C", 'Matthew''s Trait dataset'!R84="1000m+", "D")</f>
        <v>#N/A</v>
      </c>
      <c r="P84" s="4" cm="1">
        <f t="array" ref="P84">_xlfn.IFS('Matthew''s Trait dataset'!T84="High", 1, 'Matthew''s Trait dataset'!T84="Low", 0)</f>
        <v>1</v>
      </c>
      <c r="Q84" s="4" t="s">
        <v>556</v>
      </c>
      <c r="R84" s="4" cm="1">
        <f t="array" ref="R84">_xlfn.IFS('Matthew''s Trait dataset'!W84="High", 1, 'Matthew''s Trait dataset'!W84="Low", 0)</f>
        <v>1</v>
      </c>
      <c r="S84" s="4" t="s">
        <v>88</v>
      </c>
      <c r="T84" s="4" cm="1">
        <f t="array" ref="T84">_xlfn.IFS('Matthew''s Trait dataset'!Z84="High", 1, 'Matthew''s Trait dataset'!Z84="Low", 0)</f>
        <v>1</v>
      </c>
    </row>
    <row r="85" spans="1:20" x14ac:dyDescent="0.3">
      <c r="A85" s="4" t="s">
        <v>362</v>
      </c>
      <c r="B85" s="4" t="s">
        <v>80</v>
      </c>
      <c r="C85">
        <v>0</v>
      </c>
      <c r="D85">
        <v>1</v>
      </c>
      <c r="E85" s="4" t="str" cm="1">
        <f t="array" ref="E85">_xlfn.IFS('Matthew''s Trait dataset'!D85&lt;5, "A", AND('Matthew''s Trait dataset'!D85&lt;10, 'Matthew''s Trait dataset'!D85&gt;=5), "B", AND('Matthew''s Trait dataset'!D85&lt;15, 'Matthew''s Trait dataset'!D85&gt;=10), "C", 'Matthew''s Trait dataset'!D85&gt;=15, "D")</f>
        <v>A</v>
      </c>
      <c r="F85" s="4" cm="1">
        <f t="array" ref="F85">_xlfn.IFS('Matthew''s Trait dataset'!F85="High", 1, 'Matthew''s Trait dataset'!F85="Low", 0)</f>
        <v>1</v>
      </c>
      <c r="G85" s="4" t="str" cm="1">
        <f t="array" ref="G85">_xlfn.IFS('Matthew''s Trait dataset'!G85&lt;100,"A",AND('Matthew''s Trait dataset'!G85&gt;=100,'Matthew''s Trait dataset'!G85&lt;1000),"B",AND('Matthew''s Trait dataset'!G85&gt;=1000,'Matthew''s Trait dataset'!G85&lt;10000),"C",'Matthew''s Trait dataset'!G85&gt;=10000,"D")</f>
        <v>B</v>
      </c>
      <c r="H85" s="4" cm="1">
        <f t="array" ref="H85">_xlfn.IFS('Matthew''s Trait dataset'!I85="High", 1, 'Matthew''s Trait dataset'!I85="Low", 0)</f>
        <v>1</v>
      </c>
      <c r="I85" s="4" t="str" cm="1">
        <f t="array" ref="I85">_xlfn.IFS('Matthew''s Trait dataset'!J85&lt;100,"A",AND('Matthew''s Trait dataset'!J85&gt;=100,'Matthew''s Trait dataset'!J85&lt;1000),"B", 'Matthew''s Trait dataset'!J85&gt;=1000, "C")</f>
        <v>A</v>
      </c>
      <c r="J85" s="4" cm="1">
        <f t="array" ref="J85">_xlfn.IFS('Matthew''s Trait dataset'!K85="High", 1, 'Matthew''s Trait dataset'!K85="Low", 0)</f>
        <v>1</v>
      </c>
      <c r="K85" s="4" t="str" cm="1">
        <f t="array" ref="K85">_xlfn.IFS('Matthew''s Trait dataset'!L85="LB", "A", 'Matthew''s Trait dataset'!L85="SB", "B", 'Matthew''s Trait dataset'!L85="FCT", "C", 'Matthew''s Trait dataset'!L85="NFCT", "D")</f>
        <v>C</v>
      </c>
      <c r="L85" s="4" cm="1">
        <f t="array" ref="L85">_xlfn.IFS('Matthew''s Trait dataset'!N85="High", 1, 'Matthew''s Trait dataset'!N85="Low", 0)</f>
        <v>1</v>
      </c>
      <c r="M85" s="4" t="str" cm="1">
        <f t="array" ref="M85">_xlfn.IFS('Matthew''s Trait dataset'!O85="Migratory", "A", 'Matthew''s Trait dataset'!O85="Mixed", "B", 'Matthew''s Trait dataset'!O85="Non-Migratory", "C")</f>
        <v>C</v>
      </c>
      <c r="N85" s="4" cm="1">
        <f t="array" ref="N85">_xlfn.IFS('Matthew''s Trait dataset'!Q85="High", 1, 'Matthew''s Trait dataset'!Q85="Low", 0)</f>
        <v>0</v>
      </c>
      <c r="O85" s="4" t="e" cm="1">
        <f t="array" ref="O85">_xlfn.IFS('Matthew''s Trait dataset'!R85="0-200m", "A", 'Matthew''s Trait dataset'!R85="200-500m", "B",'Matthew''s Trait dataset'!R85="500-1000m", "C", 'Matthew''s Trait dataset'!R85="1000m+", "D")</f>
        <v>#N/A</v>
      </c>
      <c r="P85" s="4" cm="1">
        <f t="array" ref="P85">_xlfn.IFS('Matthew''s Trait dataset'!T85="High", 1, 'Matthew''s Trait dataset'!T85="Low", 0)</f>
        <v>1</v>
      </c>
      <c r="Q85" s="4" t="s">
        <v>86</v>
      </c>
      <c r="R85" s="4" cm="1">
        <f t="array" ref="R85">_xlfn.IFS('Matthew''s Trait dataset'!W85="High", 1, 'Matthew''s Trait dataset'!W85="Low", 0)</f>
        <v>1</v>
      </c>
      <c r="S85" s="4" t="s">
        <v>86</v>
      </c>
      <c r="T85" s="4" cm="1">
        <f t="array" ref="T85">_xlfn.IFS('Matthew''s Trait dataset'!Z85="High", 1, 'Matthew''s Trait dataset'!Z85="Low", 0)</f>
        <v>1</v>
      </c>
    </row>
    <row r="86" spans="1:20" x14ac:dyDescent="0.3">
      <c r="A86" s="4" t="s">
        <v>360</v>
      </c>
      <c r="B86" s="4" t="s">
        <v>81</v>
      </c>
      <c r="C86">
        <v>0</v>
      </c>
      <c r="D86">
        <v>1</v>
      </c>
      <c r="E86" s="4" t="str" cm="1">
        <f t="array" ref="E86">_xlfn.IFS('Matthew''s Trait dataset'!D86&lt;5, "A", AND('Matthew''s Trait dataset'!D86&lt;10, 'Matthew''s Trait dataset'!D86&gt;=5), "B", AND('Matthew''s Trait dataset'!D86&lt;15, 'Matthew''s Trait dataset'!D86&gt;=10), "C", 'Matthew''s Trait dataset'!D86&gt;=15, "D")</f>
        <v>B</v>
      </c>
      <c r="F86" s="4" cm="1">
        <f t="array" ref="F86">_xlfn.IFS('Matthew''s Trait dataset'!F86="High", 1, 'Matthew''s Trait dataset'!F86="Low", 0)</f>
        <v>1</v>
      </c>
      <c r="G86" s="4" t="str" cm="1">
        <f t="array" ref="G86">_xlfn.IFS('Matthew''s Trait dataset'!G86&lt;100,"A",AND('Matthew''s Trait dataset'!G86&gt;=100,'Matthew''s Trait dataset'!G86&lt;1000),"B",AND('Matthew''s Trait dataset'!G86&gt;=1000,'Matthew''s Trait dataset'!G86&lt;10000),"C",'Matthew''s Trait dataset'!G86&gt;=10000,"D")</f>
        <v>C</v>
      </c>
      <c r="H86" s="4" cm="1">
        <f t="array" ref="H86">_xlfn.IFS('Matthew''s Trait dataset'!I86="High", 1, 'Matthew''s Trait dataset'!I86="Low", 0)</f>
        <v>1</v>
      </c>
      <c r="I86" s="4" t="str" cm="1">
        <f t="array" ref="I86">_xlfn.IFS('Matthew''s Trait dataset'!J86&lt;100,"A",AND('Matthew''s Trait dataset'!J86&gt;=100,'Matthew''s Trait dataset'!J86&lt;1000),"B", 'Matthew''s Trait dataset'!J86&gt;=1000, "C")</f>
        <v>B</v>
      </c>
      <c r="J86" s="4" cm="1">
        <f t="array" ref="J86">_xlfn.IFS('Matthew''s Trait dataset'!K86="High", 1, 'Matthew''s Trait dataset'!K86="Low", 0)</f>
        <v>1</v>
      </c>
      <c r="K86" s="4" t="str" cm="1">
        <f t="array" ref="K86">_xlfn.IFS('Matthew''s Trait dataset'!L86="LB", "A", 'Matthew''s Trait dataset'!L86="SB", "B", 'Matthew''s Trait dataset'!L86="FCT", "C", 'Matthew''s Trait dataset'!L86="NFCT", "D")</f>
        <v>C</v>
      </c>
      <c r="L86" s="4" cm="1">
        <f t="array" ref="L86">_xlfn.IFS('Matthew''s Trait dataset'!N86="High", 1, 'Matthew''s Trait dataset'!N86="Low", 0)</f>
        <v>1</v>
      </c>
      <c r="M86" s="4" t="str" cm="1">
        <f t="array" ref="M86">_xlfn.IFS('Matthew''s Trait dataset'!O86="Migratory", "A", 'Matthew''s Trait dataset'!O86="Mixed", "B", 'Matthew''s Trait dataset'!O86="Non-Migratory", "C")</f>
        <v>A</v>
      </c>
      <c r="N86" s="4" cm="1">
        <f t="array" ref="N86">_xlfn.IFS('Matthew''s Trait dataset'!Q86="High", 1, 'Matthew''s Trait dataset'!Q86="Low", 0)</f>
        <v>0</v>
      </c>
      <c r="O86" s="4" t="e" cm="1">
        <f t="array" ref="O86">_xlfn.IFS('Matthew''s Trait dataset'!R86="0-200m", "A", 'Matthew''s Trait dataset'!R86="200-500m", "B",'Matthew''s Trait dataset'!R86="500-1000m", "C", 'Matthew''s Trait dataset'!R86="1000m+", "D")</f>
        <v>#N/A</v>
      </c>
      <c r="P86" s="4" cm="1">
        <f t="array" ref="P86">_xlfn.IFS('Matthew''s Trait dataset'!T86="High", 1, 'Matthew''s Trait dataset'!T86="Low", 0)</f>
        <v>0</v>
      </c>
      <c r="Q86" s="4" t="s">
        <v>87</v>
      </c>
      <c r="R86" s="4" cm="1">
        <f t="array" ref="R86">_xlfn.IFS('Matthew''s Trait dataset'!W86="High", 1, 'Matthew''s Trait dataset'!W86="Low", 0)</f>
        <v>1</v>
      </c>
      <c r="S86" s="4" t="s">
        <v>88</v>
      </c>
      <c r="T86" s="4" cm="1">
        <f t="array" ref="T86">_xlfn.IFS('Matthew''s Trait dataset'!Z86="High", 1, 'Matthew''s Trait dataset'!Z86="Low", 0)</f>
        <v>1</v>
      </c>
    </row>
    <row r="87" spans="1:20" x14ac:dyDescent="0.3">
      <c r="A87" s="4" t="s">
        <v>362</v>
      </c>
      <c r="B87" s="4" t="s">
        <v>82</v>
      </c>
      <c r="C87">
        <v>0</v>
      </c>
      <c r="D87">
        <v>1</v>
      </c>
      <c r="E87" s="4" t="str" cm="1">
        <f t="array" ref="E87">_xlfn.IFS('Matthew''s Trait dataset'!D87&lt;5, "A", AND('Matthew''s Trait dataset'!D87&lt;10, 'Matthew''s Trait dataset'!D87&gt;=5), "B", AND('Matthew''s Trait dataset'!D87&lt;15, 'Matthew''s Trait dataset'!D87&gt;=10), "C", 'Matthew''s Trait dataset'!D87&gt;=15, "D")</f>
        <v>A</v>
      </c>
      <c r="F87" s="4" cm="1">
        <f t="array" ref="F87">_xlfn.IFS('Matthew''s Trait dataset'!F87="High", 1, 'Matthew''s Trait dataset'!F87="Low", 0)</f>
        <v>1</v>
      </c>
      <c r="G87" s="4" t="str" cm="1">
        <f t="array" ref="G87">_xlfn.IFS('Matthew''s Trait dataset'!G87&lt;100,"A",AND('Matthew''s Trait dataset'!G87&gt;=100,'Matthew''s Trait dataset'!G87&lt;1000),"B",AND('Matthew''s Trait dataset'!G87&gt;=1000,'Matthew''s Trait dataset'!G87&lt;10000),"C",'Matthew''s Trait dataset'!G87&gt;=10000,"D")</f>
        <v>B</v>
      </c>
      <c r="H87" s="4" cm="1">
        <f t="array" ref="H87">_xlfn.IFS('Matthew''s Trait dataset'!I87="High", 1, 'Matthew''s Trait dataset'!I87="Low", 0)</f>
        <v>1</v>
      </c>
      <c r="I87" s="4" t="str" cm="1">
        <f t="array" ref="I87">_xlfn.IFS('Matthew''s Trait dataset'!J87&lt;100,"A",AND('Matthew''s Trait dataset'!J87&gt;=100,'Matthew''s Trait dataset'!J87&lt;1000),"B", 'Matthew''s Trait dataset'!J87&gt;=1000, "C")</f>
        <v>A</v>
      </c>
      <c r="J87" s="4" cm="1">
        <f t="array" ref="J87">_xlfn.IFS('Matthew''s Trait dataset'!K87="High", 1, 'Matthew''s Trait dataset'!K87="Low", 0)</f>
        <v>1</v>
      </c>
      <c r="K87" s="4" t="str" cm="1">
        <f t="array" ref="K87">_xlfn.IFS('Matthew''s Trait dataset'!L87="LB", "A", 'Matthew''s Trait dataset'!L87="SB", "B", 'Matthew''s Trait dataset'!L87="FCT", "C", 'Matthew''s Trait dataset'!L87="NFCT", "D")</f>
        <v>C</v>
      </c>
      <c r="L87" s="4" cm="1">
        <f t="array" ref="L87">_xlfn.IFS('Matthew''s Trait dataset'!N87="High", 1, 'Matthew''s Trait dataset'!N87="Low", 0)</f>
        <v>1</v>
      </c>
      <c r="M87" s="4" t="str" cm="1">
        <f t="array" ref="M87">_xlfn.IFS('Matthew''s Trait dataset'!O87="Migratory", "A", 'Matthew''s Trait dataset'!O87="Mixed", "B", 'Matthew''s Trait dataset'!O87="Non-Migratory", "C")</f>
        <v>C</v>
      </c>
      <c r="N87" s="4" cm="1">
        <f t="array" ref="N87">_xlfn.IFS('Matthew''s Trait dataset'!Q87="High", 1, 'Matthew''s Trait dataset'!Q87="Low", 0)</f>
        <v>1</v>
      </c>
      <c r="O87" s="4" t="e" cm="1">
        <f t="array" ref="O87">_xlfn.IFS('Matthew''s Trait dataset'!R87="0-200m", "A", 'Matthew''s Trait dataset'!R87="200-500m", "B",'Matthew''s Trait dataset'!R87="500-1000m", "C", 'Matthew''s Trait dataset'!R87="1000m+", "D")</f>
        <v>#N/A</v>
      </c>
      <c r="P87" s="4" cm="1">
        <f t="array" ref="P87">_xlfn.IFS('Matthew''s Trait dataset'!T87="High", 1, 'Matthew''s Trait dataset'!T87="Low", 0)</f>
        <v>1</v>
      </c>
      <c r="Q87" s="4" t="s">
        <v>88</v>
      </c>
      <c r="R87" s="4" cm="1">
        <f t="array" ref="R87">_xlfn.IFS('Matthew''s Trait dataset'!W87="High", 1, 'Matthew''s Trait dataset'!W87="Low", 0)</f>
        <v>1</v>
      </c>
      <c r="S87" s="4" t="s">
        <v>86</v>
      </c>
      <c r="T87" s="4" cm="1">
        <f t="array" ref="T87">_xlfn.IFS('Matthew''s Trait dataset'!Z87="High", 1, 'Matthew''s Trait dataset'!Z87="Low", 0)</f>
        <v>1</v>
      </c>
    </row>
    <row r="88" spans="1:20" x14ac:dyDescent="0.3">
      <c r="A88" s="4" t="s">
        <v>362</v>
      </c>
      <c r="B88" s="4" t="s">
        <v>83</v>
      </c>
      <c r="C88">
        <v>1</v>
      </c>
      <c r="D88">
        <v>0</v>
      </c>
      <c r="E88" s="4" t="str" cm="1">
        <f t="array" ref="E88">_xlfn.IFS('Matthew''s Trait dataset'!D88&lt;5, "A", AND('Matthew''s Trait dataset'!D88&lt;10, 'Matthew''s Trait dataset'!D88&gt;=5), "B", AND('Matthew''s Trait dataset'!D88&lt;15, 'Matthew''s Trait dataset'!D88&gt;=10), "C", 'Matthew''s Trait dataset'!D88&gt;=15, "D")</f>
        <v>A</v>
      </c>
      <c r="F88" s="4" cm="1">
        <f t="array" ref="F88">_xlfn.IFS('Matthew''s Trait dataset'!F88="High", 1, 'Matthew''s Trait dataset'!F88="Low", 0)</f>
        <v>1</v>
      </c>
      <c r="G88" s="4" t="str" cm="1">
        <f t="array" ref="G88">_xlfn.IFS('Matthew''s Trait dataset'!G88&lt;100,"A",AND('Matthew''s Trait dataset'!G88&gt;=100,'Matthew''s Trait dataset'!G88&lt;1000),"B",AND('Matthew''s Trait dataset'!G88&gt;=1000,'Matthew''s Trait dataset'!G88&lt;10000),"C",'Matthew''s Trait dataset'!G88&gt;=10000,"D")</f>
        <v>B</v>
      </c>
      <c r="H88" s="4" cm="1">
        <f t="array" ref="H88">_xlfn.IFS('Matthew''s Trait dataset'!I88="High", 1, 'Matthew''s Trait dataset'!I88="Low", 0)</f>
        <v>1</v>
      </c>
      <c r="I88" s="4" t="str" cm="1">
        <f t="array" ref="I88">_xlfn.IFS('Matthew''s Trait dataset'!J88&lt;100,"A",AND('Matthew''s Trait dataset'!J88&gt;=100,'Matthew''s Trait dataset'!J88&lt;1000),"B", 'Matthew''s Trait dataset'!J88&gt;=1000, "C")</f>
        <v>B</v>
      </c>
      <c r="J88" s="4" cm="1">
        <f t="array" ref="J88">_xlfn.IFS('Matthew''s Trait dataset'!K88="High", 1, 'Matthew''s Trait dataset'!K88="Low", 0)</f>
        <v>1</v>
      </c>
      <c r="K88" s="4" t="str" cm="1">
        <f t="array" ref="K88">_xlfn.IFS('Matthew''s Trait dataset'!L88="LB", "A", 'Matthew''s Trait dataset'!L88="SB", "B", 'Matthew''s Trait dataset'!L88="FCT", "C", 'Matthew''s Trait dataset'!L88="NFCT", "D")</f>
        <v>C</v>
      </c>
      <c r="L88" s="4" cm="1">
        <f t="array" ref="L88">_xlfn.IFS('Matthew''s Trait dataset'!N88="High", 1, 'Matthew''s Trait dataset'!N88="Low", 0)</f>
        <v>1</v>
      </c>
      <c r="M88" s="4" t="str" cm="1">
        <f t="array" ref="M88">_xlfn.IFS('Matthew''s Trait dataset'!O88="Migratory", "A", 'Matthew''s Trait dataset'!O88="Mixed", "B", 'Matthew''s Trait dataset'!O88="Non-Migratory", "C")</f>
        <v>B</v>
      </c>
      <c r="N88" s="4" cm="1">
        <f t="array" ref="N88">_xlfn.IFS('Matthew''s Trait dataset'!Q88="High", 1, 'Matthew''s Trait dataset'!Q88="Low", 0)</f>
        <v>1</v>
      </c>
      <c r="O88" s="4" t="e" cm="1">
        <f t="array" ref="O88">_xlfn.IFS('Matthew''s Trait dataset'!R88="0-200m", "A", 'Matthew''s Trait dataset'!R88="200-500m", "B",'Matthew''s Trait dataset'!R88="500-1000m", "C", 'Matthew''s Trait dataset'!R88="1000m+", "D")</f>
        <v>#N/A</v>
      </c>
      <c r="P88" s="4" cm="1">
        <f t="array" ref="P88">_xlfn.IFS('Matthew''s Trait dataset'!T88="High", 1, 'Matthew''s Trait dataset'!T88="Low", 0)</f>
        <v>1</v>
      </c>
      <c r="Q88" s="4" t="s">
        <v>88</v>
      </c>
      <c r="R88" s="4" cm="1">
        <f t="array" ref="R88">_xlfn.IFS('Matthew''s Trait dataset'!W88="High", 1, 'Matthew''s Trait dataset'!W88="Low", 0)</f>
        <v>1</v>
      </c>
      <c r="S88" s="4" t="s">
        <v>86</v>
      </c>
      <c r="T88" s="4" cm="1">
        <f t="array" ref="T88">_xlfn.IFS('Matthew''s Trait dataset'!Z88="High", 1, 'Matthew''s Trait dataset'!Z88="Low", 0)</f>
        <v>1</v>
      </c>
    </row>
    <row r="89" spans="1:20" x14ac:dyDescent="0.3">
      <c r="A89" s="4" t="s">
        <v>360</v>
      </c>
      <c r="B89" s="4" t="s">
        <v>84</v>
      </c>
      <c r="C89">
        <v>1</v>
      </c>
      <c r="D89">
        <v>0</v>
      </c>
      <c r="E89" s="4" t="str" cm="1">
        <f t="array" ref="E89">_xlfn.IFS('Matthew''s Trait dataset'!D89&lt;5, "A", AND('Matthew''s Trait dataset'!D89&lt;10, 'Matthew''s Trait dataset'!D89&gt;=5), "B", AND('Matthew''s Trait dataset'!D89&lt;15, 'Matthew''s Trait dataset'!D89&gt;=10), "C", 'Matthew''s Trait dataset'!D89&gt;=15, "D")</f>
        <v>B</v>
      </c>
      <c r="F89" s="4" cm="1">
        <f t="array" ref="F89">_xlfn.IFS('Matthew''s Trait dataset'!F89="High", 1, 'Matthew''s Trait dataset'!F89="Low", 0)</f>
        <v>1</v>
      </c>
      <c r="G89" s="4" t="str" cm="1">
        <f t="array" ref="G89">_xlfn.IFS('Matthew''s Trait dataset'!G89&lt;100,"A",AND('Matthew''s Trait dataset'!G89&gt;=100,'Matthew''s Trait dataset'!G89&lt;1000),"B",AND('Matthew''s Trait dataset'!G89&gt;=1000,'Matthew''s Trait dataset'!G89&lt;10000),"C",'Matthew''s Trait dataset'!G89&gt;=10000,"D")</f>
        <v>C</v>
      </c>
      <c r="H89" s="4" cm="1">
        <f t="array" ref="H89">_xlfn.IFS('Matthew''s Trait dataset'!I89="High", 1, 'Matthew''s Trait dataset'!I89="Low", 0)</f>
        <v>1</v>
      </c>
      <c r="I89" s="4" t="str" cm="1">
        <f t="array" ref="I89">_xlfn.IFS('Matthew''s Trait dataset'!J89&lt;100,"A",AND('Matthew''s Trait dataset'!J89&gt;=100,'Matthew''s Trait dataset'!J89&lt;1000),"B", 'Matthew''s Trait dataset'!J89&gt;=1000, "C")</f>
        <v>B</v>
      </c>
      <c r="J89" s="4" cm="1">
        <f t="array" ref="J89">_xlfn.IFS('Matthew''s Trait dataset'!K89="High", 1, 'Matthew''s Trait dataset'!K89="Low", 0)</f>
        <v>1</v>
      </c>
      <c r="K89" s="4" t="str" cm="1">
        <f t="array" ref="K89">_xlfn.IFS('Matthew''s Trait dataset'!L89="LB", "A", 'Matthew''s Trait dataset'!L89="SB", "B", 'Matthew''s Trait dataset'!L89="FCT", "C", 'Matthew''s Trait dataset'!L89="NFCT", "D")</f>
        <v>D</v>
      </c>
      <c r="L89" s="4" cm="1">
        <f t="array" ref="L89">_xlfn.IFS('Matthew''s Trait dataset'!N89="High", 1, 'Matthew''s Trait dataset'!N89="Low", 0)</f>
        <v>1</v>
      </c>
      <c r="M89" s="4" t="str" cm="1">
        <f t="array" ref="M89">_xlfn.IFS('Matthew''s Trait dataset'!O89="Migratory", "A", 'Matthew''s Trait dataset'!O89="Mixed", "B", 'Matthew''s Trait dataset'!O89="Non-Migratory", "C")</f>
        <v>B</v>
      </c>
      <c r="N89" s="4" cm="1">
        <f t="array" ref="N89">_xlfn.IFS('Matthew''s Trait dataset'!Q89="High", 1, 'Matthew''s Trait dataset'!Q89="Low", 0)</f>
        <v>1</v>
      </c>
      <c r="O89" s="4" t="e" cm="1">
        <f t="array" ref="O89">_xlfn.IFS('Matthew''s Trait dataset'!R89="0-200m", "A", 'Matthew''s Trait dataset'!R89="200-500m", "B",'Matthew''s Trait dataset'!R89="500-1000m", "C", 'Matthew''s Trait dataset'!R89="1000m+", "D")</f>
        <v>#N/A</v>
      </c>
      <c r="P89" s="4" cm="1">
        <f t="array" ref="P89">_xlfn.IFS('Matthew''s Trait dataset'!T89="High", 1, 'Matthew''s Trait dataset'!T89="Low", 0)</f>
        <v>1</v>
      </c>
      <c r="Q89" s="4" t="s">
        <v>87</v>
      </c>
      <c r="R89" s="4" cm="1">
        <f t="array" ref="R89">_xlfn.IFS('Matthew''s Trait dataset'!W89="High", 1, 'Matthew''s Trait dataset'!W89="Low", 0)</f>
        <v>1</v>
      </c>
      <c r="S89" s="4" t="s">
        <v>88</v>
      </c>
      <c r="T89" s="4" cm="1">
        <f t="array" ref="T89">_xlfn.IFS('Matthew''s Trait dataset'!Z89="High", 1, 'Matthew''s Trait dataset'!Z89="Low", 0)</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G34"/>
  <sheetViews>
    <sheetView zoomScale="60" zoomScaleNormal="60" workbookViewId="0">
      <selection activeCell="D5" sqref="D5"/>
    </sheetView>
  </sheetViews>
  <sheetFormatPr defaultRowHeight="14.4" x14ac:dyDescent="0.3"/>
  <cols>
    <col min="1" max="1" width="23.44140625" customWidth="1"/>
    <col min="2" max="2" width="42.109375" customWidth="1"/>
    <col min="3" max="3" width="33.77734375" bestFit="1" customWidth="1"/>
    <col min="4" max="4" width="77.33203125" customWidth="1"/>
    <col min="5" max="5" width="19" bestFit="1" customWidth="1"/>
    <col min="6" max="6" width="81.109375" customWidth="1"/>
    <col min="7" max="7" width="23.109375" bestFit="1" customWidth="1"/>
  </cols>
  <sheetData>
    <row r="1" spans="1:7" ht="40.049999999999997" customHeight="1" x14ac:dyDescent="0.3">
      <c r="A1" s="15" t="s">
        <v>413</v>
      </c>
      <c r="B1" s="15" t="s">
        <v>414</v>
      </c>
      <c r="C1" s="16" t="s">
        <v>559</v>
      </c>
      <c r="D1" s="15" t="s">
        <v>438</v>
      </c>
      <c r="E1" s="15" t="s">
        <v>489</v>
      </c>
      <c r="F1" s="16" t="s">
        <v>575</v>
      </c>
      <c r="G1" s="15" t="s">
        <v>560</v>
      </c>
    </row>
    <row r="2" spans="1:7" ht="40.049999999999997" customHeight="1" x14ac:dyDescent="0.3">
      <c r="A2" s="25" t="s">
        <v>415</v>
      </c>
      <c r="B2" s="25" t="s">
        <v>422</v>
      </c>
      <c r="C2" s="16" t="s">
        <v>587</v>
      </c>
      <c r="D2" s="15" t="s">
        <v>590</v>
      </c>
      <c r="E2" s="31">
        <f>(1/88)*100</f>
        <v>1.1363636363636365</v>
      </c>
      <c r="F2" s="25" t="s">
        <v>576</v>
      </c>
      <c r="G2" s="15" t="s">
        <v>85</v>
      </c>
    </row>
    <row r="3" spans="1:7" ht="40.049999999999997" customHeight="1" x14ac:dyDescent="0.3">
      <c r="A3" s="26"/>
      <c r="B3" s="26"/>
      <c r="C3" s="16" t="s">
        <v>588</v>
      </c>
      <c r="D3" s="15" t="s">
        <v>591</v>
      </c>
      <c r="E3" s="32"/>
      <c r="F3" s="26"/>
      <c r="G3" s="15" t="s">
        <v>87</v>
      </c>
    </row>
    <row r="4" spans="1:7" ht="40.049999999999997" customHeight="1" x14ac:dyDescent="0.3">
      <c r="A4" s="26"/>
      <c r="B4" s="26"/>
      <c r="C4" s="15" t="s">
        <v>589</v>
      </c>
      <c r="D4" s="15" t="s">
        <v>592</v>
      </c>
      <c r="E4" s="32"/>
      <c r="F4" s="26"/>
      <c r="G4" s="16" t="s">
        <v>88</v>
      </c>
    </row>
    <row r="5" spans="1:7" ht="40.049999999999997" customHeight="1" x14ac:dyDescent="0.3">
      <c r="A5" s="27"/>
      <c r="B5" s="27"/>
      <c r="C5" s="15" t="s">
        <v>594</v>
      </c>
      <c r="D5" s="15" t="s">
        <v>593</v>
      </c>
      <c r="E5" s="33"/>
      <c r="F5" s="27"/>
      <c r="G5" s="16" t="s">
        <v>86</v>
      </c>
    </row>
    <row r="6" spans="1:7" ht="40.049999999999997" customHeight="1" x14ac:dyDescent="0.3">
      <c r="A6" s="25" t="s">
        <v>461</v>
      </c>
      <c r="B6" s="25" t="s">
        <v>460</v>
      </c>
      <c r="C6" s="15" t="s">
        <v>561</v>
      </c>
      <c r="D6" s="15" t="s">
        <v>565</v>
      </c>
      <c r="E6" s="31">
        <f>5/88 * 100</f>
        <v>5.6818181818181817</v>
      </c>
      <c r="F6" s="25" t="s">
        <v>577</v>
      </c>
      <c r="G6" s="17" t="s">
        <v>85</v>
      </c>
    </row>
    <row r="7" spans="1:7" ht="40.049999999999997" customHeight="1" x14ac:dyDescent="0.3">
      <c r="A7" s="26"/>
      <c r="B7" s="26"/>
      <c r="C7" s="15" t="s">
        <v>563</v>
      </c>
      <c r="D7" s="15" t="s">
        <v>566</v>
      </c>
      <c r="E7" s="32"/>
      <c r="F7" s="26"/>
      <c r="G7" s="17" t="s">
        <v>87</v>
      </c>
    </row>
    <row r="8" spans="1:7" ht="40.049999999999997" customHeight="1" x14ac:dyDescent="0.3">
      <c r="A8" s="26"/>
      <c r="B8" s="26"/>
      <c r="C8" s="15" t="s">
        <v>562</v>
      </c>
      <c r="D8" s="15" t="s">
        <v>567</v>
      </c>
      <c r="E8" s="32"/>
      <c r="F8" s="26"/>
      <c r="G8" s="17" t="s">
        <v>88</v>
      </c>
    </row>
    <row r="9" spans="1:7" ht="40.049999999999997" customHeight="1" x14ac:dyDescent="0.3">
      <c r="A9" s="27"/>
      <c r="B9" s="27"/>
      <c r="C9" s="15" t="s">
        <v>564</v>
      </c>
      <c r="D9" s="15" t="s">
        <v>568</v>
      </c>
      <c r="E9" s="33"/>
      <c r="F9" s="27"/>
      <c r="G9" s="15" t="s">
        <v>86</v>
      </c>
    </row>
    <row r="10" spans="1:7" ht="40.049999999999997" customHeight="1" x14ac:dyDescent="0.3">
      <c r="A10" s="25" t="s">
        <v>462</v>
      </c>
      <c r="B10" s="25" t="s">
        <v>416</v>
      </c>
      <c r="C10" s="15" t="s">
        <v>571</v>
      </c>
      <c r="D10" s="15" t="s">
        <v>572</v>
      </c>
      <c r="E10" s="28">
        <v>6.8</v>
      </c>
      <c r="F10" s="25" t="s">
        <v>578</v>
      </c>
      <c r="G10" s="15" t="s">
        <v>85</v>
      </c>
    </row>
    <row r="11" spans="1:7" ht="40.049999999999997" customHeight="1" x14ac:dyDescent="0.3">
      <c r="A11" s="26"/>
      <c r="B11" s="26"/>
      <c r="C11" s="15" t="s">
        <v>570</v>
      </c>
      <c r="D11" s="15" t="s">
        <v>573</v>
      </c>
      <c r="E11" s="29"/>
      <c r="F11" s="26"/>
      <c r="G11" s="15" t="s">
        <v>87</v>
      </c>
    </row>
    <row r="12" spans="1:7" ht="40.049999999999997" customHeight="1" x14ac:dyDescent="0.3">
      <c r="A12" s="27"/>
      <c r="B12" s="27"/>
      <c r="C12" s="17" t="s">
        <v>569</v>
      </c>
      <c r="D12" s="15" t="s">
        <v>574</v>
      </c>
      <c r="E12" s="30"/>
      <c r="F12" s="27"/>
      <c r="G12" s="15" t="s">
        <v>88</v>
      </c>
    </row>
    <row r="13" spans="1:7" ht="40.049999999999997" customHeight="1" x14ac:dyDescent="0.3">
      <c r="A13" s="22" t="s">
        <v>494</v>
      </c>
      <c r="B13" s="22" t="s">
        <v>463</v>
      </c>
      <c r="C13" s="15" t="s">
        <v>425</v>
      </c>
      <c r="D13" s="15" t="s">
        <v>439</v>
      </c>
      <c r="E13" s="24">
        <v>0</v>
      </c>
      <c r="F13" s="22" t="s">
        <v>493</v>
      </c>
      <c r="G13" s="15" t="s">
        <v>85</v>
      </c>
    </row>
    <row r="14" spans="1:7" ht="40.049999999999997" customHeight="1" x14ac:dyDescent="0.3">
      <c r="A14" s="22"/>
      <c r="B14" s="22"/>
      <c r="C14" s="15" t="s">
        <v>426</v>
      </c>
      <c r="D14" s="15" t="s">
        <v>440</v>
      </c>
      <c r="E14" s="24"/>
      <c r="F14" s="22"/>
      <c r="G14" s="15" t="s">
        <v>87</v>
      </c>
    </row>
    <row r="15" spans="1:7" ht="40.049999999999997" customHeight="1" x14ac:dyDescent="0.3">
      <c r="A15" s="22"/>
      <c r="B15" s="22"/>
      <c r="C15" s="15" t="s">
        <v>423</v>
      </c>
      <c r="D15" s="16" t="s">
        <v>441</v>
      </c>
      <c r="E15" s="24"/>
      <c r="F15" s="22"/>
      <c r="G15" s="16" t="s">
        <v>88</v>
      </c>
    </row>
    <row r="16" spans="1:7" ht="40.049999999999997" customHeight="1" x14ac:dyDescent="0.3">
      <c r="A16" s="22"/>
      <c r="B16" s="22"/>
      <c r="C16" s="16" t="s">
        <v>424</v>
      </c>
      <c r="D16" s="16" t="s">
        <v>464</v>
      </c>
      <c r="E16" s="24"/>
      <c r="F16" s="22"/>
      <c r="G16" s="16" t="s">
        <v>86</v>
      </c>
    </row>
    <row r="17" spans="1:7" ht="40.049999999999997" customHeight="1" x14ac:dyDescent="0.3">
      <c r="A17" s="22" t="s">
        <v>427</v>
      </c>
      <c r="B17" s="22" t="s">
        <v>418</v>
      </c>
      <c r="C17" s="16" t="s">
        <v>240</v>
      </c>
      <c r="D17" s="15" t="s">
        <v>442</v>
      </c>
      <c r="E17" s="23">
        <f>8/88*100</f>
        <v>9.0909090909090917</v>
      </c>
      <c r="F17" s="22" t="s">
        <v>495</v>
      </c>
      <c r="G17" s="15" t="s">
        <v>85</v>
      </c>
    </row>
    <row r="18" spans="1:7" ht="40.049999999999997" customHeight="1" x14ac:dyDescent="0.3">
      <c r="A18" s="22"/>
      <c r="B18" s="22"/>
      <c r="C18" s="16" t="s">
        <v>239</v>
      </c>
      <c r="D18" s="16" t="s">
        <v>444</v>
      </c>
      <c r="E18" s="23"/>
      <c r="F18" s="22"/>
      <c r="G18" s="16" t="s">
        <v>87</v>
      </c>
    </row>
    <row r="19" spans="1:7" ht="40.049999999999997" customHeight="1" x14ac:dyDescent="0.3">
      <c r="A19" s="22"/>
      <c r="B19" s="22"/>
      <c r="C19" s="16" t="s">
        <v>428</v>
      </c>
      <c r="D19" s="15" t="s">
        <v>443</v>
      </c>
      <c r="E19" s="23"/>
      <c r="F19" s="22"/>
      <c r="G19" s="15" t="s">
        <v>88</v>
      </c>
    </row>
    <row r="20" spans="1:7" ht="40.049999999999997" customHeight="1" x14ac:dyDescent="0.3">
      <c r="A20" s="22"/>
      <c r="B20" s="22"/>
      <c r="C20" s="16" t="s">
        <v>242</v>
      </c>
      <c r="D20" s="15" t="s">
        <v>445</v>
      </c>
      <c r="E20" s="23"/>
      <c r="F20" s="22"/>
      <c r="G20" s="15" t="s">
        <v>86</v>
      </c>
    </row>
    <row r="21" spans="1:7" ht="40.049999999999997" customHeight="1" x14ac:dyDescent="0.3">
      <c r="A21" s="22"/>
      <c r="B21" s="22"/>
      <c r="C21" s="16" t="s">
        <v>429</v>
      </c>
      <c r="D21" s="15" t="s">
        <v>446</v>
      </c>
      <c r="E21" s="23"/>
      <c r="F21" s="22"/>
      <c r="G21" s="15" t="s">
        <v>556</v>
      </c>
    </row>
    <row r="22" spans="1:7" ht="40.049999999999997" customHeight="1" x14ac:dyDescent="0.3">
      <c r="A22" s="22"/>
      <c r="B22" s="22"/>
      <c r="C22" s="16" t="s">
        <v>243</v>
      </c>
      <c r="D22" s="15" t="s">
        <v>447</v>
      </c>
      <c r="E22" s="23"/>
      <c r="F22" s="22"/>
      <c r="G22" s="15" t="s">
        <v>555</v>
      </c>
    </row>
    <row r="23" spans="1:7" ht="40.049999999999997" customHeight="1" x14ac:dyDescent="0.3">
      <c r="A23" s="22" t="s">
        <v>419</v>
      </c>
      <c r="B23" s="22" t="s">
        <v>465</v>
      </c>
      <c r="C23" s="16" t="s">
        <v>201</v>
      </c>
      <c r="D23" s="16" t="s">
        <v>456</v>
      </c>
      <c r="E23" s="23">
        <f>20/88*100</f>
        <v>22.727272727272727</v>
      </c>
      <c r="F23" s="22" t="s">
        <v>579</v>
      </c>
      <c r="G23" s="16" t="s">
        <v>85</v>
      </c>
    </row>
    <row r="24" spans="1:7" ht="40.049999999999997" customHeight="1" x14ac:dyDescent="0.3">
      <c r="A24" s="22"/>
      <c r="B24" s="22"/>
      <c r="C24" s="16" t="s">
        <v>205</v>
      </c>
      <c r="D24" s="16" t="s">
        <v>490</v>
      </c>
      <c r="E24" s="23"/>
      <c r="F24" s="22"/>
      <c r="G24" s="16" t="s">
        <v>87</v>
      </c>
    </row>
    <row r="25" spans="1:7" ht="40.049999999999997" customHeight="1" x14ac:dyDescent="0.3">
      <c r="A25" s="22"/>
      <c r="B25" s="22"/>
      <c r="C25" s="16" t="s">
        <v>215</v>
      </c>
      <c r="D25" s="16" t="s">
        <v>452</v>
      </c>
      <c r="E25" s="23"/>
      <c r="F25" s="22"/>
      <c r="G25" s="16" t="s">
        <v>88</v>
      </c>
    </row>
    <row r="26" spans="1:7" ht="40.049999999999997" customHeight="1" x14ac:dyDescent="0.3">
      <c r="A26" s="22" t="s">
        <v>420</v>
      </c>
      <c r="B26" s="22" t="s">
        <v>466</v>
      </c>
      <c r="C26" s="16" t="s">
        <v>238</v>
      </c>
      <c r="D26" s="15" t="s">
        <v>448</v>
      </c>
      <c r="E26" s="23">
        <f>24/88*100</f>
        <v>27.27272727272727</v>
      </c>
      <c r="F26" s="22" t="s">
        <v>491</v>
      </c>
      <c r="G26" s="15" t="s">
        <v>85</v>
      </c>
    </row>
    <row r="27" spans="1:7" ht="40.049999999999997" customHeight="1" x14ac:dyDescent="0.3">
      <c r="A27" s="22"/>
      <c r="B27" s="22"/>
      <c r="C27" s="16" t="s">
        <v>430</v>
      </c>
      <c r="D27" s="15" t="s">
        <v>449</v>
      </c>
      <c r="E27" s="23"/>
      <c r="F27" s="22"/>
      <c r="G27" s="15" t="s">
        <v>87</v>
      </c>
    </row>
    <row r="28" spans="1:7" ht="40.049999999999997" customHeight="1" x14ac:dyDescent="0.3">
      <c r="A28" s="22"/>
      <c r="B28" s="22"/>
      <c r="C28" s="16" t="s">
        <v>431</v>
      </c>
      <c r="D28" s="15" t="s">
        <v>450</v>
      </c>
      <c r="E28" s="23"/>
      <c r="F28" s="22"/>
      <c r="G28" s="15" t="s">
        <v>88</v>
      </c>
    </row>
    <row r="29" spans="1:7" ht="40.049999999999997" customHeight="1" x14ac:dyDescent="0.3">
      <c r="A29" s="22"/>
      <c r="B29" s="22"/>
      <c r="C29" s="16" t="s">
        <v>432</v>
      </c>
      <c r="D29" s="15" t="s">
        <v>451</v>
      </c>
      <c r="E29" s="23"/>
      <c r="F29" s="22"/>
      <c r="G29" s="15" t="s">
        <v>86</v>
      </c>
    </row>
    <row r="30" spans="1:7" ht="40.049999999999997" customHeight="1" x14ac:dyDescent="0.3">
      <c r="A30" s="22" t="s">
        <v>421</v>
      </c>
      <c r="B30" s="22" t="s">
        <v>459</v>
      </c>
      <c r="C30" s="16" t="s">
        <v>433</v>
      </c>
      <c r="D30" s="16" t="s">
        <v>453</v>
      </c>
      <c r="E30" s="23">
        <f>2/88*100</f>
        <v>2.2727272727272729</v>
      </c>
      <c r="F30" s="22" t="s">
        <v>492</v>
      </c>
      <c r="G30" s="16" t="s">
        <v>85</v>
      </c>
    </row>
    <row r="31" spans="1:7" ht="40.049999999999997" customHeight="1" x14ac:dyDescent="0.3">
      <c r="A31" s="22"/>
      <c r="B31" s="22"/>
      <c r="C31" s="15" t="s">
        <v>434</v>
      </c>
      <c r="D31" s="16" t="s">
        <v>454</v>
      </c>
      <c r="E31" s="23"/>
      <c r="F31" s="22"/>
      <c r="G31" s="16" t="s">
        <v>87</v>
      </c>
    </row>
    <row r="32" spans="1:7" ht="40.049999999999997" customHeight="1" x14ac:dyDescent="0.3">
      <c r="A32" s="22"/>
      <c r="B32" s="22"/>
      <c r="C32" s="16" t="s">
        <v>435</v>
      </c>
      <c r="D32" s="16" t="s">
        <v>455</v>
      </c>
      <c r="E32" s="23"/>
      <c r="F32" s="22"/>
      <c r="G32" s="16" t="s">
        <v>88</v>
      </c>
    </row>
    <row r="33" spans="1:7" ht="40.049999999999997" customHeight="1" x14ac:dyDescent="0.3">
      <c r="A33" s="22"/>
      <c r="B33" s="22"/>
      <c r="C33" s="16" t="s">
        <v>437</v>
      </c>
      <c r="D33" s="16" t="s">
        <v>457</v>
      </c>
      <c r="E33" s="23"/>
      <c r="F33" s="22"/>
      <c r="G33" s="16" t="s">
        <v>86</v>
      </c>
    </row>
    <row r="34" spans="1:7" ht="40.049999999999997" customHeight="1" x14ac:dyDescent="0.3">
      <c r="A34" s="22"/>
      <c r="B34" s="22"/>
      <c r="C34" s="18" t="s">
        <v>436</v>
      </c>
      <c r="D34" s="18" t="s">
        <v>458</v>
      </c>
      <c r="E34" s="23"/>
      <c r="F34" s="22"/>
      <c r="G34" s="18" t="s">
        <v>556</v>
      </c>
    </row>
  </sheetData>
  <mergeCells count="32">
    <mergeCell ref="A10:A12"/>
    <mergeCell ref="B10:B12"/>
    <mergeCell ref="E10:E12"/>
    <mergeCell ref="F23:F25"/>
    <mergeCell ref="A2:A5"/>
    <mergeCell ref="B2:B5"/>
    <mergeCell ref="E2:E5"/>
    <mergeCell ref="F2:F5"/>
    <mergeCell ref="E17:E22"/>
    <mergeCell ref="A13:A16"/>
    <mergeCell ref="B13:B16"/>
    <mergeCell ref="F10:F12"/>
    <mergeCell ref="A6:A9"/>
    <mergeCell ref="B6:B9"/>
    <mergeCell ref="E6:E9"/>
    <mergeCell ref="F6:F9"/>
    <mergeCell ref="A30:A34"/>
    <mergeCell ref="B30:B34"/>
    <mergeCell ref="E30:E34"/>
    <mergeCell ref="F13:F16"/>
    <mergeCell ref="F17:F22"/>
    <mergeCell ref="F26:F29"/>
    <mergeCell ref="F30:F34"/>
    <mergeCell ref="A23:A25"/>
    <mergeCell ref="A26:A29"/>
    <mergeCell ref="B26:B29"/>
    <mergeCell ref="E26:E29"/>
    <mergeCell ref="B23:B25"/>
    <mergeCell ref="E13:E16"/>
    <mergeCell ref="A17:A22"/>
    <mergeCell ref="B17:B22"/>
    <mergeCell ref="E23:E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B950-D1E6-4E64-AA00-F6CF4ECBC35D}">
  <dimension ref="B2:M89"/>
  <sheetViews>
    <sheetView workbookViewId="0">
      <selection activeCell="H92" sqref="H92"/>
    </sheetView>
  </sheetViews>
  <sheetFormatPr defaultRowHeight="14.4" x14ac:dyDescent="0.3"/>
  <cols>
    <col min="9" max="9" width="26.33203125" bestFit="1" customWidth="1"/>
    <col min="11" max="11" width="26.77734375" bestFit="1" customWidth="1"/>
  </cols>
  <sheetData>
    <row r="2" spans="2:13" x14ac:dyDescent="0.3">
      <c r="B2" s="1" t="s">
        <v>94</v>
      </c>
      <c r="C2" s="1" t="s">
        <v>99</v>
      </c>
      <c r="D2" s="1" t="s">
        <v>100</v>
      </c>
      <c r="E2" s="1" t="s">
        <v>101</v>
      </c>
      <c r="F2" s="1" t="s">
        <v>98</v>
      </c>
      <c r="I2" s="3" t="s">
        <v>141</v>
      </c>
      <c r="K2" t="s">
        <v>4</v>
      </c>
      <c r="M2" t="s">
        <v>231</v>
      </c>
    </row>
    <row r="3" spans="2:13" x14ac:dyDescent="0.3">
      <c r="B3" s="1" t="s">
        <v>95</v>
      </c>
      <c r="C3" s="1" t="s">
        <v>85</v>
      </c>
      <c r="D3" s="1">
        <v>1</v>
      </c>
      <c r="E3" s="1">
        <v>1</v>
      </c>
      <c r="F3" s="1" t="s">
        <v>98</v>
      </c>
      <c r="I3" s="2" t="s">
        <v>103</v>
      </c>
      <c r="K3" t="s">
        <v>5</v>
      </c>
      <c r="M3" t="s">
        <v>231</v>
      </c>
    </row>
    <row r="4" spans="2:13" x14ac:dyDescent="0.3">
      <c r="B4" s="1" t="s">
        <v>96</v>
      </c>
      <c r="C4" s="1" t="s">
        <v>87</v>
      </c>
      <c r="D4" s="1">
        <v>2</v>
      </c>
      <c r="E4" s="1">
        <v>0</v>
      </c>
      <c r="F4" s="1" t="s">
        <v>98</v>
      </c>
      <c r="I4" s="3" t="s">
        <v>142</v>
      </c>
      <c r="K4" t="s">
        <v>6</v>
      </c>
      <c r="M4" t="s">
        <v>231</v>
      </c>
    </row>
    <row r="5" spans="2:13" x14ac:dyDescent="0.3">
      <c r="B5" s="1" t="s">
        <v>97</v>
      </c>
      <c r="C5" s="1" t="s">
        <v>88</v>
      </c>
      <c r="D5" s="1">
        <v>3</v>
      </c>
      <c r="E5" s="1">
        <v>1</v>
      </c>
      <c r="F5" s="1" t="s">
        <v>98</v>
      </c>
      <c r="I5" s="2" t="s">
        <v>104</v>
      </c>
      <c r="K5" t="s">
        <v>7</v>
      </c>
      <c r="M5" t="s">
        <v>232</v>
      </c>
    </row>
    <row r="6" spans="2:13" x14ac:dyDescent="0.3">
      <c r="B6" s="1" t="s">
        <v>102</v>
      </c>
      <c r="C6" s="1" t="s">
        <v>86</v>
      </c>
      <c r="D6" s="1">
        <v>4</v>
      </c>
      <c r="E6" s="1">
        <v>0</v>
      </c>
      <c r="F6" s="1" t="s">
        <v>98</v>
      </c>
      <c r="I6" s="2" t="s">
        <v>105</v>
      </c>
      <c r="K6" t="s">
        <v>8</v>
      </c>
      <c r="M6" t="s">
        <v>233</v>
      </c>
    </row>
    <row r="7" spans="2:13" x14ac:dyDescent="0.3">
      <c r="B7" s="1" t="s">
        <v>98</v>
      </c>
      <c r="C7" s="1" t="s">
        <v>98</v>
      </c>
      <c r="D7" s="1" t="s">
        <v>98</v>
      </c>
      <c r="E7" s="1" t="s">
        <v>98</v>
      </c>
      <c r="F7" s="1" t="s">
        <v>98</v>
      </c>
      <c r="I7" s="2" t="s">
        <v>106</v>
      </c>
      <c r="K7" t="s">
        <v>9</v>
      </c>
      <c r="M7" t="s">
        <v>232</v>
      </c>
    </row>
    <row r="8" spans="2:13" x14ac:dyDescent="0.3">
      <c r="I8" s="3" t="s">
        <v>180</v>
      </c>
      <c r="K8" t="s">
        <v>10</v>
      </c>
      <c r="M8" t="s">
        <v>234</v>
      </c>
    </row>
    <row r="9" spans="2:13" x14ac:dyDescent="0.3">
      <c r="I9" s="2" t="s">
        <v>107</v>
      </c>
      <c r="K9" t="s">
        <v>11</v>
      </c>
      <c r="M9" t="s">
        <v>232</v>
      </c>
    </row>
    <row r="10" spans="2:13" x14ac:dyDescent="0.3">
      <c r="I10" s="3" t="s">
        <v>186</v>
      </c>
      <c r="K10" t="s">
        <v>191</v>
      </c>
      <c r="M10" t="s">
        <v>232</v>
      </c>
    </row>
    <row r="11" spans="2:13" x14ac:dyDescent="0.3">
      <c r="I11" s="3" t="s">
        <v>185</v>
      </c>
      <c r="K11" t="s">
        <v>12</v>
      </c>
      <c r="M11" t="s">
        <v>235</v>
      </c>
    </row>
    <row r="12" spans="2:13" x14ac:dyDescent="0.3">
      <c r="I12" s="2" t="s">
        <v>108</v>
      </c>
      <c r="K12" t="s">
        <v>13</v>
      </c>
      <c r="M12" t="s">
        <v>232</v>
      </c>
    </row>
    <row r="13" spans="2:13" x14ac:dyDescent="0.3">
      <c r="I13" s="3" t="s">
        <v>183</v>
      </c>
      <c r="K13" s="4" t="s">
        <v>192</v>
      </c>
      <c r="M13" t="s">
        <v>234</v>
      </c>
    </row>
    <row r="14" spans="2:13" x14ac:dyDescent="0.3">
      <c r="I14" s="3" t="s">
        <v>143</v>
      </c>
      <c r="K14" t="s">
        <v>14</v>
      </c>
      <c r="M14" t="s">
        <v>232</v>
      </c>
    </row>
    <row r="15" spans="2:13" x14ac:dyDescent="0.3">
      <c r="I15" s="3" t="s">
        <v>178</v>
      </c>
      <c r="K15" t="s">
        <v>15</v>
      </c>
      <c r="M15" t="s">
        <v>234</v>
      </c>
    </row>
    <row r="16" spans="2:13" x14ac:dyDescent="0.3">
      <c r="I16" s="3" t="s">
        <v>144</v>
      </c>
      <c r="K16" t="s">
        <v>16</v>
      </c>
      <c r="M16" t="s">
        <v>234</v>
      </c>
    </row>
    <row r="17" spans="9:13" x14ac:dyDescent="0.3">
      <c r="I17" s="3" t="s">
        <v>145</v>
      </c>
      <c r="K17" t="s">
        <v>17</v>
      </c>
      <c r="M17" t="s">
        <v>235</v>
      </c>
    </row>
    <row r="18" spans="9:13" x14ac:dyDescent="0.3">
      <c r="I18" s="3" t="s">
        <v>140</v>
      </c>
      <c r="K18" t="s">
        <v>18</v>
      </c>
      <c r="M18" t="s">
        <v>235</v>
      </c>
    </row>
    <row r="19" spans="9:13" x14ac:dyDescent="0.3">
      <c r="I19" s="2" t="s">
        <v>109</v>
      </c>
      <c r="K19" t="s">
        <v>19</v>
      </c>
      <c r="M19" t="s">
        <v>235</v>
      </c>
    </row>
    <row r="20" spans="9:13" x14ac:dyDescent="0.3">
      <c r="I20" s="3" t="s">
        <v>110</v>
      </c>
      <c r="K20" t="s">
        <v>20</v>
      </c>
      <c r="M20" t="s">
        <v>234</v>
      </c>
    </row>
    <row r="21" spans="9:13" x14ac:dyDescent="0.3">
      <c r="I21" s="2" t="s">
        <v>111</v>
      </c>
      <c r="K21" t="s">
        <v>21</v>
      </c>
      <c r="M21" t="s">
        <v>234</v>
      </c>
    </row>
    <row r="22" spans="9:13" x14ac:dyDescent="0.3">
      <c r="I22" s="3" t="s">
        <v>146</v>
      </c>
      <c r="K22" t="s">
        <v>22</v>
      </c>
      <c r="M22" t="s">
        <v>236</v>
      </c>
    </row>
    <row r="23" spans="9:13" x14ac:dyDescent="0.3">
      <c r="I23" s="3" t="s">
        <v>182</v>
      </c>
      <c r="K23" t="s">
        <v>23</v>
      </c>
      <c r="M23" t="s">
        <v>232</v>
      </c>
    </row>
    <row r="24" spans="9:13" x14ac:dyDescent="0.3">
      <c r="I24" s="2" t="s">
        <v>112</v>
      </c>
      <c r="K24" t="s">
        <v>24</v>
      </c>
      <c r="M24" t="s">
        <v>232</v>
      </c>
    </row>
    <row r="25" spans="9:13" x14ac:dyDescent="0.3">
      <c r="I25" s="2" t="s">
        <v>113</v>
      </c>
      <c r="K25" t="s">
        <v>25</v>
      </c>
      <c r="M25" t="s">
        <v>237</v>
      </c>
    </row>
    <row r="26" spans="9:13" x14ac:dyDescent="0.3">
      <c r="I26" s="2" t="s">
        <v>114</v>
      </c>
      <c r="K26" t="s">
        <v>26</v>
      </c>
    </row>
    <row r="27" spans="9:13" x14ac:dyDescent="0.3">
      <c r="I27" s="3" t="s">
        <v>147</v>
      </c>
      <c r="K27" t="s">
        <v>27</v>
      </c>
    </row>
    <row r="28" spans="9:13" x14ac:dyDescent="0.3">
      <c r="I28" s="2" t="s">
        <v>115</v>
      </c>
      <c r="K28" t="s">
        <v>28</v>
      </c>
    </row>
    <row r="29" spans="9:13" x14ac:dyDescent="0.3">
      <c r="I29" s="3" t="s">
        <v>148</v>
      </c>
      <c r="K29" t="s">
        <v>29</v>
      </c>
    </row>
    <row r="30" spans="9:13" x14ac:dyDescent="0.3">
      <c r="I30" s="3" t="s">
        <v>149</v>
      </c>
      <c r="K30" t="s">
        <v>30</v>
      </c>
    </row>
    <row r="31" spans="9:13" x14ac:dyDescent="0.3">
      <c r="I31" s="2" t="s">
        <v>116</v>
      </c>
      <c r="K31" t="s">
        <v>31</v>
      </c>
    </row>
    <row r="32" spans="9:13" x14ac:dyDescent="0.3">
      <c r="I32" s="2" t="s">
        <v>117</v>
      </c>
      <c r="K32" t="s">
        <v>32</v>
      </c>
    </row>
    <row r="33" spans="9:11" x14ac:dyDescent="0.3">
      <c r="I33" s="2" t="s">
        <v>118</v>
      </c>
      <c r="K33" t="s">
        <v>33</v>
      </c>
    </row>
    <row r="34" spans="9:11" x14ac:dyDescent="0.3">
      <c r="I34" s="2" t="s">
        <v>119</v>
      </c>
      <c r="K34" t="s">
        <v>34</v>
      </c>
    </row>
    <row r="35" spans="9:11" x14ac:dyDescent="0.3">
      <c r="I35" s="3" t="s">
        <v>150</v>
      </c>
      <c r="K35" t="s">
        <v>35</v>
      </c>
    </row>
    <row r="36" spans="9:11" x14ac:dyDescent="0.3">
      <c r="I36" s="3" t="s">
        <v>151</v>
      </c>
      <c r="K36" t="s">
        <v>36</v>
      </c>
    </row>
    <row r="37" spans="9:11" x14ac:dyDescent="0.3">
      <c r="I37" s="3" t="s">
        <v>152</v>
      </c>
      <c r="K37" t="s">
        <v>37</v>
      </c>
    </row>
    <row r="38" spans="9:11" x14ac:dyDescent="0.3">
      <c r="I38" s="3" t="s">
        <v>153</v>
      </c>
      <c r="K38" t="s">
        <v>38</v>
      </c>
    </row>
    <row r="39" spans="9:11" x14ac:dyDescent="0.3">
      <c r="I39" s="2" t="s">
        <v>120</v>
      </c>
      <c r="K39" t="s">
        <v>39</v>
      </c>
    </row>
    <row r="40" spans="9:11" x14ac:dyDescent="0.3">
      <c r="I40" s="3" t="s">
        <v>181</v>
      </c>
      <c r="K40" t="s">
        <v>40</v>
      </c>
    </row>
    <row r="41" spans="9:11" x14ac:dyDescent="0.3">
      <c r="I41" s="2" t="s">
        <v>121</v>
      </c>
      <c r="K41" t="s">
        <v>41</v>
      </c>
    </row>
    <row r="42" spans="9:11" x14ac:dyDescent="0.3">
      <c r="I42" s="3" t="s">
        <v>154</v>
      </c>
      <c r="K42" t="s">
        <v>42</v>
      </c>
    </row>
    <row r="43" spans="9:11" x14ac:dyDescent="0.3">
      <c r="I43" s="2" t="s">
        <v>122</v>
      </c>
      <c r="K43" t="s">
        <v>43</v>
      </c>
    </row>
    <row r="44" spans="9:11" x14ac:dyDescent="0.3">
      <c r="I44" s="3" t="s">
        <v>155</v>
      </c>
      <c r="K44" t="s">
        <v>44</v>
      </c>
    </row>
    <row r="45" spans="9:11" x14ac:dyDescent="0.3">
      <c r="I45" s="3" t="s">
        <v>156</v>
      </c>
      <c r="K45" t="s">
        <v>45</v>
      </c>
    </row>
    <row r="46" spans="9:11" x14ac:dyDescent="0.3">
      <c r="I46" s="2" t="s">
        <v>123</v>
      </c>
      <c r="K46" t="s">
        <v>46</v>
      </c>
    </row>
    <row r="47" spans="9:11" x14ac:dyDescent="0.3">
      <c r="I47" s="2" t="s">
        <v>124</v>
      </c>
      <c r="K47" t="s">
        <v>194</v>
      </c>
    </row>
    <row r="48" spans="9:11" x14ac:dyDescent="0.3">
      <c r="I48" s="3" t="s">
        <v>189</v>
      </c>
      <c r="K48" t="s">
        <v>47</v>
      </c>
    </row>
    <row r="49" spans="9:11" x14ac:dyDescent="0.3">
      <c r="I49" s="3" t="s">
        <v>157</v>
      </c>
      <c r="K49" t="s">
        <v>48</v>
      </c>
    </row>
    <row r="50" spans="9:11" x14ac:dyDescent="0.3">
      <c r="I50" s="3" t="s">
        <v>177</v>
      </c>
      <c r="K50" t="s">
        <v>49</v>
      </c>
    </row>
    <row r="51" spans="9:11" x14ac:dyDescent="0.3">
      <c r="I51" s="3" t="s">
        <v>158</v>
      </c>
      <c r="K51" t="s">
        <v>50</v>
      </c>
    </row>
    <row r="52" spans="9:11" x14ac:dyDescent="0.3">
      <c r="I52" s="3" t="s">
        <v>159</v>
      </c>
      <c r="K52" t="s">
        <v>184</v>
      </c>
    </row>
    <row r="53" spans="9:11" x14ac:dyDescent="0.3">
      <c r="I53" s="3" t="s">
        <v>184</v>
      </c>
      <c r="K53" t="s">
        <v>51</v>
      </c>
    </row>
    <row r="54" spans="9:11" x14ac:dyDescent="0.3">
      <c r="I54" s="3" t="s">
        <v>160</v>
      </c>
      <c r="K54" t="s">
        <v>52</v>
      </c>
    </row>
    <row r="55" spans="9:11" x14ac:dyDescent="0.3">
      <c r="I55" s="3" t="s">
        <v>187</v>
      </c>
      <c r="K55" t="s">
        <v>53</v>
      </c>
    </row>
    <row r="56" spans="9:11" x14ac:dyDescent="0.3">
      <c r="I56" s="2" t="s">
        <v>125</v>
      </c>
      <c r="K56" t="s">
        <v>54</v>
      </c>
    </row>
    <row r="57" spans="9:11" x14ac:dyDescent="0.3">
      <c r="I57" s="2" t="s">
        <v>126</v>
      </c>
      <c r="K57" t="s">
        <v>55</v>
      </c>
    </row>
    <row r="58" spans="9:11" x14ac:dyDescent="0.3">
      <c r="I58" s="2" t="s">
        <v>127</v>
      </c>
      <c r="K58" t="s">
        <v>56</v>
      </c>
    </row>
    <row r="59" spans="9:11" x14ac:dyDescent="0.3">
      <c r="I59" s="3" t="s">
        <v>169</v>
      </c>
      <c r="K59" t="s">
        <v>57</v>
      </c>
    </row>
    <row r="60" spans="9:11" x14ac:dyDescent="0.3">
      <c r="I60" s="3" t="s">
        <v>161</v>
      </c>
      <c r="K60" t="s">
        <v>58</v>
      </c>
    </row>
    <row r="61" spans="9:11" x14ac:dyDescent="0.3">
      <c r="I61" s="3" t="s">
        <v>168</v>
      </c>
      <c r="K61" t="s">
        <v>59</v>
      </c>
    </row>
    <row r="62" spans="9:11" x14ac:dyDescent="0.3">
      <c r="I62" s="3" t="s">
        <v>170</v>
      </c>
      <c r="K62" t="s">
        <v>60</v>
      </c>
    </row>
    <row r="63" spans="9:11" x14ac:dyDescent="0.3">
      <c r="I63" s="3" t="s">
        <v>172</v>
      </c>
      <c r="K63" t="s">
        <v>61</v>
      </c>
    </row>
    <row r="64" spans="9:11" x14ac:dyDescent="0.3">
      <c r="I64" s="3" t="s">
        <v>175</v>
      </c>
      <c r="K64" t="s">
        <v>62</v>
      </c>
    </row>
    <row r="65" spans="9:11" x14ac:dyDescent="0.3">
      <c r="I65" s="3" t="s">
        <v>128</v>
      </c>
      <c r="K65" t="s">
        <v>63</v>
      </c>
    </row>
    <row r="66" spans="9:11" x14ac:dyDescent="0.3">
      <c r="I66" s="2" t="s">
        <v>129</v>
      </c>
      <c r="K66" t="s">
        <v>64</v>
      </c>
    </row>
    <row r="67" spans="9:11" x14ac:dyDescent="0.3">
      <c r="I67" s="3" t="s">
        <v>167</v>
      </c>
      <c r="K67" t="s">
        <v>65</v>
      </c>
    </row>
    <row r="68" spans="9:11" x14ac:dyDescent="0.3">
      <c r="I68" s="2" t="s">
        <v>130</v>
      </c>
      <c r="K68" t="s">
        <v>66</v>
      </c>
    </row>
    <row r="69" spans="9:11" x14ac:dyDescent="0.3">
      <c r="I69" s="3" t="s">
        <v>188</v>
      </c>
      <c r="K69" t="s">
        <v>67</v>
      </c>
    </row>
    <row r="70" spans="9:11" x14ac:dyDescent="0.3">
      <c r="I70" s="3" t="s">
        <v>162</v>
      </c>
      <c r="K70" t="s">
        <v>68</v>
      </c>
    </row>
    <row r="71" spans="9:11" x14ac:dyDescent="0.3">
      <c r="I71" s="2" t="s">
        <v>131</v>
      </c>
      <c r="K71" t="s">
        <v>69</v>
      </c>
    </row>
    <row r="72" spans="9:11" x14ac:dyDescent="0.3">
      <c r="I72" s="2" t="s">
        <v>132</v>
      </c>
      <c r="K72" t="s">
        <v>70</v>
      </c>
    </row>
    <row r="73" spans="9:11" x14ac:dyDescent="0.3">
      <c r="I73" s="3" t="s">
        <v>173</v>
      </c>
      <c r="K73" t="s">
        <v>71</v>
      </c>
    </row>
    <row r="74" spans="9:11" x14ac:dyDescent="0.3">
      <c r="I74" s="2" t="s">
        <v>133</v>
      </c>
      <c r="K74" t="s">
        <v>193</v>
      </c>
    </row>
    <row r="75" spans="9:11" x14ac:dyDescent="0.3">
      <c r="I75" s="3" t="s">
        <v>179</v>
      </c>
      <c r="K75" t="s">
        <v>72</v>
      </c>
    </row>
    <row r="76" spans="9:11" x14ac:dyDescent="0.3">
      <c r="I76" s="3" t="s">
        <v>176</v>
      </c>
      <c r="K76" t="s">
        <v>73</v>
      </c>
    </row>
    <row r="77" spans="9:11" x14ac:dyDescent="0.3">
      <c r="I77" s="3" t="s">
        <v>190</v>
      </c>
      <c r="K77" t="s">
        <v>190</v>
      </c>
    </row>
    <row r="78" spans="9:11" x14ac:dyDescent="0.3">
      <c r="I78" s="3" t="s">
        <v>171</v>
      </c>
      <c r="K78" t="s">
        <v>171</v>
      </c>
    </row>
    <row r="79" spans="9:11" x14ac:dyDescent="0.3">
      <c r="I79" s="3" t="s">
        <v>174</v>
      </c>
      <c r="K79" t="s">
        <v>74</v>
      </c>
    </row>
    <row r="80" spans="9:11" x14ac:dyDescent="0.3">
      <c r="I80" s="2" t="s">
        <v>134</v>
      </c>
      <c r="K80" t="s">
        <v>75</v>
      </c>
    </row>
    <row r="81" spans="9:11" x14ac:dyDescent="0.3">
      <c r="I81" s="3" t="s">
        <v>163</v>
      </c>
      <c r="K81" t="s">
        <v>76</v>
      </c>
    </row>
    <row r="82" spans="9:11" x14ac:dyDescent="0.3">
      <c r="I82" s="2" t="s">
        <v>135</v>
      </c>
      <c r="K82" t="s">
        <v>77</v>
      </c>
    </row>
    <row r="83" spans="9:11" x14ac:dyDescent="0.3">
      <c r="I83" s="3" t="s">
        <v>164</v>
      </c>
      <c r="K83" t="s">
        <v>78</v>
      </c>
    </row>
    <row r="84" spans="9:11" x14ac:dyDescent="0.3">
      <c r="I84" s="2" t="s">
        <v>136</v>
      </c>
      <c r="K84" t="s">
        <v>79</v>
      </c>
    </row>
    <row r="85" spans="9:11" x14ac:dyDescent="0.3">
      <c r="I85" s="2" t="s">
        <v>137</v>
      </c>
      <c r="K85" t="s">
        <v>80</v>
      </c>
    </row>
    <row r="86" spans="9:11" x14ac:dyDescent="0.3">
      <c r="I86" s="3" t="s">
        <v>165</v>
      </c>
      <c r="K86" t="s">
        <v>81</v>
      </c>
    </row>
    <row r="87" spans="9:11" x14ac:dyDescent="0.3">
      <c r="I87" s="3" t="s">
        <v>166</v>
      </c>
      <c r="K87" t="s">
        <v>82</v>
      </c>
    </row>
    <row r="88" spans="9:11" x14ac:dyDescent="0.3">
      <c r="I88" s="2" t="s">
        <v>138</v>
      </c>
      <c r="K88" t="s">
        <v>83</v>
      </c>
    </row>
    <row r="89" spans="9:11" x14ac:dyDescent="0.3">
      <c r="I89" s="2" t="s">
        <v>139</v>
      </c>
      <c r="K89" t="s">
        <v>84</v>
      </c>
    </row>
  </sheetData>
  <sortState xmlns:xlrd2="http://schemas.microsoft.com/office/spreadsheetml/2017/richdata2" ref="I2:I89">
    <sortCondition ref="I2:I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Matthew's Trait dataset</vt:lpstr>
      <vt:lpstr>Sheet1</vt:lpstr>
      <vt:lpstr>Fixes for column writing</vt:lpstr>
      <vt:lpstr>R_Ready_data</vt:lpstr>
      <vt:lpstr>Updated Trait Descriptions</vt:lpstr>
      <vt:lpstr>Random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Tuck</dc:creator>
  <cp:lastModifiedBy>Matthew Tuck</cp:lastModifiedBy>
  <dcterms:created xsi:type="dcterms:W3CDTF">2024-09-12T18:38:15Z</dcterms:created>
  <dcterms:modified xsi:type="dcterms:W3CDTF">2025-01-25T00:17:58Z</dcterms:modified>
</cp:coreProperties>
</file>