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3504" documentId="8_{A53AC4EE-27A7-4A1A-BDA4-E4ED5F6CBDAF}" xr6:coauthVersionLast="47" xr6:coauthVersionMax="47" xr10:uidLastSave="{ED3BB866-53D0-4D2F-AC79-69A393C02C1C}"/>
  <bookViews>
    <workbookView xWindow="-108" yWindow="-108" windowWidth="23256" windowHeight="12456" xr2:uid="{43DB4CFE-BFCC-4DF0-B966-D66D5A42FD2A}"/>
  </bookViews>
  <sheets>
    <sheet name="Matthew's Trait dataset" sheetId="1" r:id="rId1"/>
    <sheet name="Sheet1" sheetId="6" r:id="rId2"/>
    <sheet name="Fixes for column writing" sheetId="5" r:id="rId3"/>
    <sheet name="R_Ready_data" sheetId="4" r:id="rId4"/>
    <sheet name="Updated Trait Descriptions" sheetId="3" r:id="rId5"/>
    <sheet name="Random Work" sheetId="2" r:id="rId6"/>
  </sheets>
  <definedNames>
    <definedName name="_xlnm._FilterDatabase" localSheetId="0" hidden="1">'Matthew''s Trait dataset'!$A$1:$A$97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5" l="1" a="1"/>
  <c r="E3" i="5"/>
  <c r="E4" i="5" a="1"/>
  <c r="E4" i="5"/>
  <c r="E5" i="5" a="1"/>
  <c r="E5" i="5"/>
  <c r="E6" i="5" a="1"/>
  <c r="E6" i="5"/>
  <c r="E7" i="5" a="1"/>
  <c r="E7" i="5"/>
  <c r="E8" i="5" a="1"/>
  <c r="E8" i="5"/>
  <c r="E9" i="5" a="1"/>
  <c r="E9" i="5"/>
  <c r="E10" i="5" a="1"/>
  <c r="E10" i="5"/>
  <c r="E11" i="5" a="1"/>
  <c r="E11" i="5"/>
  <c r="E12" i="5" a="1"/>
  <c r="E12" i="5"/>
  <c r="E13" i="5" a="1"/>
  <c r="E13" i="5"/>
  <c r="E14" i="5" a="1"/>
  <c r="E14" i="5"/>
  <c r="E15" i="5" a="1"/>
  <c r="E15" i="5"/>
  <c r="E16" i="5" a="1"/>
  <c r="E16" i="5"/>
  <c r="E17" i="5" a="1"/>
  <c r="E17" i="5"/>
  <c r="E18" i="5" a="1"/>
  <c r="E18" i="5"/>
  <c r="E19" i="5" a="1"/>
  <c r="E19" i="5"/>
  <c r="E20" i="5" a="1"/>
  <c r="E20" i="5"/>
  <c r="E21" i="5" a="1"/>
  <c r="E21" i="5"/>
  <c r="E22" i="5" a="1"/>
  <c r="E22" i="5"/>
  <c r="E23" i="5" a="1"/>
  <c r="E23" i="5"/>
  <c r="E24" i="5" a="1"/>
  <c r="E24" i="5"/>
  <c r="E25" i="5" a="1"/>
  <c r="E25" i="5"/>
  <c r="E26" i="5" a="1"/>
  <c r="E26" i="5"/>
  <c r="E27" i="5" a="1"/>
  <c r="E27" i="5"/>
  <c r="E28" i="5" a="1"/>
  <c r="E28" i="5"/>
  <c r="E29" i="5" a="1"/>
  <c r="E29" i="5"/>
  <c r="E30" i="5" a="1"/>
  <c r="E30" i="5"/>
  <c r="E31" i="5" a="1"/>
  <c r="E31" i="5"/>
  <c r="E32" i="5" a="1"/>
  <c r="E32" i="5"/>
  <c r="E33" i="5" a="1"/>
  <c r="E33" i="5"/>
  <c r="E34" i="5" a="1"/>
  <c r="E34" i="5"/>
  <c r="E35" i="5" a="1"/>
  <c r="E35" i="5"/>
  <c r="E36" i="5" a="1"/>
  <c r="E36" i="5"/>
  <c r="E37" i="5" a="1"/>
  <c r="E37" i="5"/>
  <c r="E38" i="5" a="1"/>
  <c r="E38" i="5"/>
  <c r="E39" i="5" a="1"/>
  <c r="E39" i="5"/>
  <c r="E40" i="5" a="1"/>
  <c r="E40" i="5"/>
  <c r="E41" i="5" a="1"/>
  <c r="E41" i="5"/>
  <c r="E42" i="5" a="1"/>
  <c r="E42" i="5"/>
  <c r="E43" i="5" a="1"/>
  <c r="E43" i="5"/>
  <c r="E44" i="5" a="1"/>
  <c r="E44" i="5"/>
  <c r="E45" i="5" a="1"/>
  <c r="E45" i="5"/>
  <c r="E46" i="5" a="1"/>
  <c r="E46" i="5"/>
  <c r="E47" i="5" a="1"/>
  <c r="E47" i="5"/>
  <c r="E48" i="5" a="1"/>
  <c r="E48" i="5"/>
  <c r="E49" i="5" a="1"/>
  <c r="E49" i="5"/>
  <c r="E50" i="5" a="1"/>
  <c r="E50" i="5"/>
  <c r="E51" i="5" a="1"/>
  <c r="E51" i="5"/>
  <c r="E52" i="5" a="1"/>
  <c r="E52" i="5"/>
  <c r="E53" i="5" a="1"/>
  <c r="E53" i="5"/>
  <c r="E54" i="5" a="1"/>
  <c r="E54" i="5"/>
  <c r="E55" i="5" a="1"/>
  <c r="E55" i="5"/>
  <c r="E56" i="5" a="1"/>
  <c r="E56" i="5"/>
  <c r="E57" i="5" a="1"/>
  <c r="E57" i="5"/>
  <c r="E58" i="5" a="1"/>
  <c r="E58" i="5"/>
  <c r="E59" i="5" a="1"/>
  <c r="E59" i="5"/>
  <c r="E60" i="5" a="1"/>
  <c r="E60" i="5"/>
  <c r="E61" i="5" a="1"/>
  <c r="E61" i="5"/>
  <c r="E62" i="5" a="1"/>
  <c r="E62" i="5"/>
  <c r="E63" i="5" a="1"/>
  <c r="E63" i="5"/>
  <c r="E64" i="5" a="1"/>
  <c r="E64" i="5"/>
  <c r="E65" i="5" a="1"/>
  <c r="E65" i="5"/>
  <c r="E66" i="5" a="1"/>
  <c r="E66" i="5"/>
  <c r="E67" i="5" a="1"/>
  <c r="E67" i="5"/>
  <c r="E68" i="5" a="1"/>
  <c r="E68" i="5"/>
  <c r="E69" i="5" a="1"/>
  <c r="E69" i="5"/>
  <c r="E70" i="5" a="1"/>
  <c r="E70" i="5"/>
  <c r="E71" i="5" a="1"/>
  <c r="E71" i="5"/>
  <c r="E72" i="5" a="1"/>
  <c r="E72" i="5"/>
  <c r="E73" i="5" a="1"/>
  <c r="E73" i="5"/>
  <c r="E74" i="5" a="1"/>
  <c r="E74" i="5"/>
  <c r="E75" i="5" a="1"/>
  <c r="E75" i="5"/>
  <c r="E76" i="5" a="1"/>
  <c r="E76" i="5"/>
  <c r="E77" i="5" a="1"/>
  <c r="E77" i="5"/>
  <c r="E78" i="5" a="1"/>
  <c r="E78" i="5"/>
  <c r="E79" i="5" a="1"/>
  <c r="E79" i="5"/>
  <c r="E80" i="5" a="1"/>
  <c r="E80" i="5"/>
  <c r="E81" i="5" a="1"/>
  <c r="E81" i="5"/>
  <c r="E82" i="5" a="1"/>
  <c r="E82" i="5"/>
  <c r="E83" i="5" a="1"/>
  <c r="E83" i="5"/>
  <c r="E84" i="5" a="1"/>
  <c r="E84" i="5"/>
  <c r="E85" i="5" a="1"/>
  <c r="E85" i="5"/>
  <c r="E86" i="5" a="1"/>
  <c r="E86" i="5"/>
  <c r="E87" i="5" a="1"/>
  <c r="E87" i="5"/>
  <c r="E88" i="5" a="1"/>
  <c r="E88" i="5"/>
  <c r="E89" i="5" a="1"/>
  <c r="E89" i="5"/>
  <c r="E2" i="5" a="1"/>
  <c r="E2" i="5" s="1"/>
  <c r="I3" i="5" a="1"/>
  <c r="I3" i="5" s="1"/>
  <c r="I4" i="5" a="1"/>
  <c r="I4" i="5" s="1"/>
  <c r="I5" i="5" a="1"/>
  <c r="I5" i="5"/>
  <c r="I6" i="5" a="1"/>
  <c r="I6" i="5"/>
  <c r="I7" i="5" a="1"/>
  <c r="I7" i="5"/>
  <c r="I8" i="5" a="1"/>
  <c r="I8" i="5"/>
  <c r="I9" i="5" a="1"/>
  <c r="I9" i="5" s="1"/>
  <c r="I10" i="5" a="1"/>
  <c r="I10" i="5" s="1"/>
  <c r="I11" i="5" a="1"/>
  <c r="I11" i="5"/>
  <c r="I12" i="5" a="1"/>
  <c r="I12" i="5"/>
  <c r="I13" i="5" a="1"/>
  <c r="I13" i="5"/>
  <c r="I14" i="5" a="1"/>
  <c r="I14" i="5"/>
  <c r="I15" i="5" a="1"/>
  <c r="I15" i="5" s="1"/>
  <c r="I16" i="5" a="1"/>
  <c r="I16" i="5" s="1"/>
  <c r="I17" i="5" a="1"/>
  <c r="I17" i="5"/>
  <c r="I18" i="5" a="1"/>
  <c r="I18" i="5"/>
  <c r="I19" i="5" a="1"/>
  <c r="I19" i="5"/>
  <c r="I20" i="5" a="1"/>
  <c r="I20" i="5"/>
  <c r="I21" i="5" a="1"/>
  <c r="I21" i="5" s="1"/>
  <c r="I22" i="5" a="1"/>
  <c r="I22" i="5" s="1"/>
  <c r="I23" i="5" a="1"/>
  <c r="I23" i="5"/>
  <c r="I24" i="5" a="1"/>
  <c r="I24" i="5"/>
  <c r="I25" i="5" a="1"/>
  <c r="I25" i="5"/>
  <c r="I26" i="5" a="1"/>
  <c r="I26" i="5"/>
  <c r="I27" i="5" a="1"/>
  <c r="I27" i="5" s="1"/>
  <c r="I28" i="5" a="1"/>
  <c r="I28" i="5" s="1"/>
  <c r="I29" i="5" a="1"/>
  <c r="I29" i="5"/>
  <c r="I30" i="5" a="1"/>
  <c r="I30" i="5"/>
  <c r="I31" i="5" a="1"/>
  <c r="I31" i="5"/>
  <c r="I32" i="5" a="1"/>
  <c r="I32" i="5"/>
  <c r="I33" i="5" a="1"/>
  <c r="I33" i="5" s="1"/>
  <c r="I34" i="5" a="1"/>
  <c r="I34" i="5" s="1"/>
  <c r="I35" i="5" a="1"/>
  <c r="I35" i="5"/>
  <c r="I36" i="5" a="1"/>
  <c r="I36" i="5"/>
  <c r="I37" i="5" a="1"/>
  <c r="I37" i="5"/>
  <c r="I38" i="5" a="1"/>
  <c r="I38" i="5"/>
  <c r="I39" i="5" a="1"/>
  <c r="I39" i="5" s="1"/>
  <c r="I40" i="5" a="1"/>
  <c r="I40" i="5" s="1"/>
  <c r="I41" i="5" a="1"/>
  <c r="I41" i="5"/>
  <c r="I42" i="5" a="1"/>
  <c r="I42" i="5"/>
  <c r="I43" i="5" a="1"/>
  <c r="I43" i="5"/>
  <c r="I44" i="5" a="1"/>
  <c r="I44" i="5"/>
  <c r="I45" i="5" a="1"/>
  <c r="I45" i="5" s="1"/>
  <c r="I46" i="5" a="1"/>
  <c r="I46" i="5" s="1"/>
  <c r="I47" i="5" a="1"/>
  <c r="I47" i="5"/>
  <c r="I48" i="5" a="1"/>
  <c r="I48" i="5"/>
  <c r="I49" i="5" a="1"/>
  <c r="I49" i="5"/>
  <c r="I50" i="5" a="1"/>
  <c r="I50" i="5"/>
  <c r="I51" i="5" a="1"/>
  <c r="I51" i="5" s="1"/>
  <c r="I52" i="5" a="1"/>
  <c r="I52" i="5" s="1"/>
  <c r="I53" i="5" a="1"/>
  <c r="I53" i="5"/>
  <c r="I54" i="5" a="1"/>
  <c r="I54" i="5"/>
  <c r="I55" i="5" a="1"/>
  <c r="I55" i="5"/>
  <c r="I56" i="5" a="1"/>
  <c r="I56" i="5"/>
  <c r="I57" i="5" a="1"/>
  <c r="I57" i="5" s="1"/>
  <c r="I58" i="5" a="1"/>
  <c r="I58" i="5" s="1"/>
  <c r="I59" i="5" a="1"/>
  <c r="I59" i="5"/>
  <c r="I60" i="5" a="1"/>
  <c r="I60" i="5"/>
  <c r="I61" i="5" a="1"/>
  <c r="I61" i="5"/>
  <c r="I62" i="5" a="1"/>
  <c r="I62" i="5"/>
  <c r="I63" i="5" a="1"/>
  <c r="I63" i="5" s="1"/>
  <c r="I64" i="5" a="1"/>
  <c r="I64" i="5" s="1"/>
  <c r="I65" i="5" a="1"/>
  <c r="I65" i="5"/>
  <c r="I66" i="5" a="1"/>
  <c r="I66" i="5"/>
  <c r="I67" i="5" a="1"/>
  <c r="I67" i="5"/>
  <c r="I68" i="5" a="1"/>
  <c r="I68" i="5"/>
  <c r="I69" i="5" a="1"/>
  <c r="I69" i="5" s="1"/>
  <c r="I70" i="5" a="1"/>
  <c r="I70" i="5" s="1"/>
  <c r="I71" i="5" a="1"/>
  <c r="I71" i="5" s="1"/>
  <c r="I72" i="5" a="1"/>
  <c r="I72" i="5"/>
  <c r="I73" i="5" a="1"/>
  <c r="I73" i="5"/>
  <c r="I74" i="5" a="1"/>
  <c r="I74" i="5"/>
  <c r="I75" i="5" a="1"/>
  <c r="I75" i="5" s="1"/>
  <c r="I76" i="5" a="1"/>
  <c r="I76" i="5" s="1"/>
  <c r="I77" i="5" a="1"/>
  <c r="I77" i="5"/>
  <c r="I78" i="5" a="1"/>
  <c r="I78" i="5"/>
  <c r="I79" i="5" a="1"/>
  <c r="I79" i="5"/>
  <c r="I80" i="5" a="1"/>
  <c r="I80" i="5"/>
  <c r="I81" i="5" a="1"/>
  <c r="I81" i="5" s="1"/>
  <c r="I82" i="5" a="1"/>
  <c r="I82" i="5" s="1"/>
  <c r="I83" i="5" a="1"/>
  <c r="I83" i="5"/>
  <c r="I84" i="5" a="1"/>
  <c r="I84" i="5"/>
  <c r="I85" i="5" a="1"/>
  <c r="I85" i="5"/>
  <c r="I86" i="5" a="1"/>
  <c r="I86" i="5"/>
  <c r="I87" i="5" a="1"/>
  <c r="I87" i="5" s="1"/>
  <c r="I88" i="5" a="1"/>
  <c r="I88" i="5" s="1"/>
  <c r="I89" i="5" a="1"/>
  <c r="I89" i="5"/>
  <c r="I2" i="5" a="1"/>
  <c r="I2" i="5" s="1"/>
  <c r="L3" i="5" a="1"/>
  <c r="L3" i="5"/>
  <c r="L4" i="5" a="1"/>
  <c r="L4" i="5"/>
  <c r="L5" i="5" a="1"/>
  <c r="L5" i="5"/>
  <c r="L6" i="5" a="1"/>
  <c r="L6" i="5"/>
  <c r="L7" i="5" a="1"/>
  <c r="L7" i="5"/>
  <c r="L8" i="5" a="1"/>
  <c r="L8" i="5"/>
  <c r="L9" i="5" a="1"/>
  <c r="L9" i="5"/>
  <c r="L10" i="5" a="1"/>
  <c r="L10" i="5"/>
  <c r="L11" i="5" a="1"/>
  <c r="L11" i="5"/>
  <c r="L12" i="5" a="1"/>
  <c r="L12" i="5"/>
  <c r="L13" i="5" a="1"/>
  <c r="L13" i="5"/>
  <c r="L14" i="5" a="1"/>
  <c r="L14" i="5"/>
  <c r="L15" i="5" a="1"/>
  <c r="L15" i="5"/>
  <c r="L16" i="5" a="1"/>
  <c r="L16" i="5"/>
  <c r="L17" i="5" a="1"/>
  <c r="L17" i="5"/>
  <c r="L18" i="5" a="1"/>
  <c r="L18" i="5"/>
  <c r="L19" i="5" a="1"/>
  <c r="L19" i="5"/>
  <c r="L20" i="5" a="1"/>
  <c r="L20" i="5"/>
  <c r="L21" i="5" a="1"/>
  <c r="L21" i="5"/>
  <c r="L22" i="5" a="1"/>
  <c r="L22" i="5"/>
  <c r="L23" i="5" a="1"/>
  <c r="L23" i="5"/>
  <c r="L24" i="5" a="1"/>
  <c r="L24" i="5"/>
  <c r="L25" i="5" a="1"/>
  <c r="L25" i="5"/>
  <c r="L26" i="5" a="1"/>
  <c r="L26" i="5"/>
  <c r="L27" i="5" a="1"/>
  <c r="L27" i="5"/>
  <c r="L28" i="5" a="1"/>
  <c r="L28" i="5"/>
  <c r="L29" i="5" a="1"/>
  <c r="L29" i="5"/>
  <c r="L30" i="5" a="1"/>
  <c r="L30" i="5"/>
  <c r="L31" i="5" a="1"/>
  <c r="L31" i="5"/>
  <c r="L32" i="5" a="1"/>
  <c r="L32" i="5"/>
  <c r="L33" i="5" a="1"/>
  <c r="L33" i="5"/>
  <c r="L34" i="5" a="1"/>
  <c r="L34" i="5"/>
  <c r="L35" i="5" a="1"/>
  <c r="L35" i="5"/>
  <c r="L36" i="5" a="1"/>
  <c r="L36" i="5"/>
  <c r="L37" i="5" a="1"/>
  <c r="L37" i="5"/>
  <c r="L38" i="5" a="1"/>
  <c r="L38" i="5"/>
  <c r="L39" i="5" a="1"/>
  <c r="L39" i="5"/>
  <c r="L40" i="5" a="1"/>
  <c r="L40" i="5"/>
  <c r="L41" i="5" a="1"/>
  <c r="L41" i="5"/>
  <c r="L42" i="5" a="1"/>
  <c r="L42" i="5"/>
  <c r="L43" i="5" a="1"/>
  <c r="L43" i="5"/>
  <c r="L44" i="5" a="1"/>
  <c r="L44" i="5"/>
  <c r="L45" i="5" a="1"/>
  <c r="L45" i="5"/>
  <c r="L46" i="5" a="1"/>
  <c r="L46" i="5"/>
  <c r="L47" i="5" a="1"/>
  <c r="L47" i="5"/>
  <c r="L48" i="5" a="1"/>
  <c r="L48" i="5"/>
  <c r="L49" i="5" a="1"/>
  <c r="L49" i="5"/>
  <c r="L50" i="5" a="1"/>
  <c r="L50" i="5"/>
  <c r="L51" i="5" a="1"/>
  <c r="L51" i="5"/>
  <c r="L52" i="5" a="1"/>
  <c r="L52" i="5"/>
  <c r="L53" i="5" a="1"/>
  <c r="L53" i="5"/>
  <c r="L54" i="5" a="1"/>
  <c r="L54" i="5"/>
  <c r="L55" i="5" a="1"/>
  <c r="L55" i="5"/>
  <c r="L56" i="5" a="1"/>
  <c r="L56" i="5"/>
  <c r="L57" i="5" a="1"/>
  <c r="L57" i="5"/>
  <c r="L58" i="5" a="1"/>
  <c r="L58" i="5"/>
  <c r="L59" i="5" a="1"/>
  <c r="L59" i="5"/>
  <c r="L60" i="5" a="1"/>
  <c r="L60" i="5"/>
  <c r="L61" i="5" a="1"/>
  <c r="L61" i="5"/>
  <c r="L62" i="5" a="1"/>
  <c r="L62" i="5"/>
  <c r="L63" i="5" a="1"/>
  <c r="L63" i="5"/>
  <c r="L64" i="5" a="1"/>
  <c r="L64" i="5"/>
  <c r="L65" i="5" a="1"/>
  <c r="L65" i="5"/>
  <c r="L66" i="5" a="1"/>
  <c r="L66" i="5"/>
  <c r="L67" i="5" a="1"/>
  <c r="L67" i="5"/>
  <c r="L68" i="5" a="1"/>
  <c r="L68" i="5"/>
  <c r="L69" i="5" a="1"/>
  <c r="L69" i="5"/>
  <c r="L70" i="5" a="1"/>
  <c r="L70" i="5"/>
  <c r="L71" i="5" a="1"/>
  <c r="L71" i="5"/>
  <c r="L72" i="5" a="1"/>
  <c r="L72" i="5"/>
  <c r="L73" i="5" a="1"/>
  <c r="L73" i="5"/>
  <c r="L74" i="5" a="1"/>
  <c r="L74" i="5"/>
  <c r="L75" i="5" a="1"/>
  <c r="L75" i="5"/>
  <c r="L76" i="5" a="1"/>
  <c r="L76" i="5"/>
  <c r="L77" i="5" a="1"/>
  <c r="L77" i="5"/>
  <c r="L78" i="5" a="1"/>
  <c r="L78" i="5"/>
  <c r="L79" i="5" a="1"/>
  <c r="L79" i="5"/>
  <c r="L80" i="5" a="1"/>
  <c r="L80" i="5"/>
  <c r="L81" i="5" a="1"/>
  <c r="L81" i="5"/>
  <c r="L82" i="5" a="1"/>
  <c r="L82" i="5"/>
  <c r="L83" i="5" a="1"/>
  <c r="L83" i="5"/>
  <c r="L84" i="5" a="1"/>
  <c r="L84" i="5"/>
  <c r="L85" i="5" a="1"/>
  <c r="L85" i="5"/>
  <c r="L86" i="5" a="1"/>
  <c r="L86" i="5"/>
  <c r="L87" i="5" a="1"/>
  <c r="L87" i="5"/>
  <c r="L88" i="5" a="1"/>
  <c r="L88" i="5"/>
  <c r="L89" i="5" a="1"/>
  <c r="L89" i="5"/>
  <c r="L2" i="5" a="1"/>
  <c r="L2" i="5" s="1"/>
  <c r="B3" i="5" a="1"/>
  <c r="B3" i="5"/>
  <c r="B4" i="5" a="1"/>
  <c r="B4" i="5" s="1"/>
  <c r="B5" i="5" a="1"/>
  <c r="B5" i="5"/>
  <c r="B6" i="5" a="1"/>
  <c r="B6" i="5" s="1"/>
  <c r="B7" i="5" a="1"/>
  <c r="B7" i="5"/>
  <c r="B8" i="5" a="1"/>
  <c r="B8" i="5" s="1"/>
  <c r="B9" i="5" a="1"/>
  <c r="B9" i="5"/>
  <c r="B10" i="5" a="1"/>
  <c r="B10" i="5"/>
  <c r="B11" i="5" a="1"/>
  <c r="B11" i="5" s="1"/>
  <c r="B12" i="5" a="1"/>
  <c r="B12" i="5" s="1"/>
  <c r="B13" i="5" a="1"/>
  <c r="B13" i="5"/>
  <c r="B14" i="5" a="1"/>
  <c r="B14" i="5" s="1"/>
  <c r="B15" i="5" a="1"/>
  <c r="B15" i="5"/>
  <c r="B16" i="5" a="1"/>
  <c r="B16" i="5"/>
  <c r="B17" i="5" a="1"/>
  <c r="B17" i="5"/>
  <c r="B18" i="5" a="1"/>
  <c r="B18" i="5" s="1"/>
  <c r="B19" i="5" a="1"/>
  <c r="B19" i="5" s="1"/>
  <c r="B20" i="5" a="1"/>
  <c r="B20" i="5" s="1"/>
  <c r="B21" i="5" a="1"/>
  <c r="B21" i="5"/>
  <c r="B22" i="5" a="1"/>
  <c r="B22" i="5"/>
  <c r="B23" i="5" a="1"/>
  <c r="B23" i="5"/>
  <c r="B24" i="5" a="1"/>
  <c r="B24" i="5" s="1"/>
  <c r="B25" i="5" a="1"/>
  <c r="B25" i="5" s="1"/>
  <c r="B26" i="5" a="1"/>
  <c r="B26" i="5" s="1"/>
  <c r="B27" i="5" a="1"/>
  <c r="B27" i="5"/>
  <c r="B28" i="5" a="1"/>
  <c r="B28" i="5"/>
  <c r="B29" i="5" a="1"/>
  <c r="B29" i="5"/>
  <c r="B30" i="5" a="1"/>
  <c r="B30" i="5" s="1"/>
  <c r="B31" i="5" a="1"/>
  <c r="B31" i="5"/>
  <c r="B32" i="5" a="1"/>
  <c r="B32" i="5" s="1"/>
  <c r="B33" i="5" a="1"/>
  <c r="B33" i="5" s="1"/>
  <c r="B34" i="5" a="1"/>
  <c r="B34" i="5"/>
  <c r="B35" i="5" a="1"/>
  <c r="B35" i="5"/>
  <c r="B36" i="5" a="1"/>
  <c r="B36" i="5" s="1"/>
  <c r="B37" i="5" a="1"/>
  <c r="B37" i="5"/>
  <c r="B38" i="5" a="1"/>
  <c r="B38" i="5" s="1"/>
  <c r="B39" i="5" a="1"/>
  <c r="B39" i="5" s="1"/>
  <c r="B40" i="5" a="1"/>
  <c r="B40" i="5" s="1"/>
  <c r="B41" i="5" a="1"/>
  <c r="B41" i="5" s="1"/>
  <c r="B42" i="5" a="1"/>
  <c r="B42" i="5"/>
  <c r="B43" i="5" a="1"/>
  <c r="B43" i="5"/>
  <c r="B44" i="5" a="1"/>
  <c r="B44" i="5"/>
  <c r="B45" i="5" a="1"/>
  <c r="B45" i="5" s="1"/>
  <c r="B46" i="5" a="1"/>
  <c r="B46" i="5"/>
  <c r="B47" i="5" a="1"/>
  <c r="B47" i="5" s="1"/>
  <c r="B48" i="5" a="1"/>
  <c r="B48" i="5"/>
  <c r="B49" i="5" a="1"/>
  <c r="B49" i="5" s="1"/>
  <c r="B50" i="5" a="1"/>
  <c r="B50" i="5"/>
  <c r="B51" i="5" a="1"/>
  <c r="B51" i="5" s="1"/>
  <c r="B52" i="5" a="1"/>
  <c r="B52" i="5"/>
  <c r="B53" i="5" a="1"/>
  <c r="B53" i="5"/>
  <c r="B54" i="5" a="1"/>
  <c r="B54" i="5" s="1"/>
  <c r="B55" i="5" a="1"/>
  <c r="B55" i="5"/>
  <c r="B56" i="5" a="1"/>
  <c r="B56" i="5"/>
  <c r="B57" i="5" a="1"/>
  <c r="B57" i="5" s="1"/>
  <c r="B58" i="5" a="1"/>
  <c r="B58" i="5" s="1"/>
  <c r="B59" i="5" a="1"/>
  <c r="B59" i="5"/>
  <c r="B60" i="5" a="1"/>
  <c r="B60" i="5"/>
  <c r="B61" i="5" a="1"/>
  <c r="B61" i="5" s="1"/>
  <c r="B62" i="5" a="1"/>
  <c r="B62" i="5" s="1"/>
  <c r="B63" i="5" a="1"/>
  <c r="B63" i="5" s="1"/>
  <c r="B64" i="5" a="1"/>
  <c r="B64" i="5"/>
  <c r="B65" i="5" a="1"/>
  <c r="B65" i="5"/>
  <c r="B66" i="5" a="1"/>
  <c r="B66" i="5"/>
  <c r="B67" i="5" a="1"/>
  <c r="B67" i="5"/>
  <c r="B68" i="5" a="1"/>
  <c r="B68" i="5" s="1"/>
  <c r="B69" i="5" a="1"/>
  <c r="B69" i="5" s="1"/>
  <c r="B70" i="5" a="1"/>
  <c r="B70" i="5"/>
  <c r="B71" i="5" a="1"/>
  <c r="B71" i="5" s="1"/>
  <c r="B72" i="5" a="1"/>
  <c r="B72" i="5"/>
  <c r="B73" i="5" a="1"/>
  <c r="B73" i="5"/>
  <c r="B74" i="5" a="1"/>
  <c r="B74" i="5"/>
  <c r="B75" i="5" a="1"/>
  <c r="B75" i="5" s="1"/>
  <c r="B76" i="5" a="1"/>
  <c r="B76" i="5"/>
  <c r="B77" i="5" a="1"/>
  <c r="B77" i="5"/>
  <c r="B78" i="5" a="1"/>
  <c r="B78" i="5"/>
  <c r="B79" i="5" a="1"/>
  <c r="B79" i="5"/>
  <c r="B80" i="5" a="1"/>
  <c r="B80" i="5"/>
  <c r="B81" i="5" a="1"/>
  <c r="B81" i="5" s="1"/>
  <c r="B82" i="5" a="1"/>
  <c r="B82" i="5" s="1"/>
  <c r="B83" i="5" a="1"/>
  <c r="B83" i="5"/>
  <c r="B84" i="5" a="1"/>
  <c r="B84" i="5" s="1"/>
  <c r="B85" i="5" a="1"/>
  <c r="B85" i="5"/>
  <c r="B86" i="5" a="1"/>
  <c r="B86" i="5"/>
  <c r="B87" i="5" a="1"/>
  <c r="B87" i="5" s="1"/>
  <c r="B88" i="5" a="1"/>
  <c r="B88" i="5"/>
  <c r="B89" i="5" a="1"/>
  <c r="B89" i="5" s="1"/>
  <c r="B2" i="5" a="1"/>
  <c r="B2" i="5" s="1"/>
  <c r="F9" i="4" a="1"/>
  <c r="F9" i="4"/>
  <c r="E3" i="4" a="1"/>
  <c r="E3" i="4"/>
  <c r="E4" i="4" a="1"/>
  <c r="E4" i="4"/>
  <c r="E5" i="4" a="1"/>
  <c r="E5" i="4"/>
  <c r="E6" i="4" a="1"/>
  <c r="E6" i="4"/>
  <c r="E7" i="4" a="1"/>
  <c r="E7" i="4"/>
  <c r="E8" i="4" a="1"/>
  <c r="E8" i="4"/>
  <c r="E9" i="4" a="1"/>
  <c r="E9" i="4"/>
  <c r="E10" i="4" a="1"/>
  <c r="E10" i="4"/>
  <c r="E11" i="4" a="1"/>
  <c r="E11" i="4"/>
  <c r="E12" i="4" a="1"/>
  <c r="E12" i="4"/>
  <c r="E13" i="4" a="1"/>
  <c r="E13" i="4"/>
  <c r="E14" i="4" a="1"/>
  <c r="E14" i="4"/>
  <c r="E15" i="4" a="1"/>
  <c r="E15" i="4"/>
  <c r="E16" i="4" a="1"/>
  <c r="E16" i="4"/>
  <c r="E17" i="4" a="1"/>
  <c r="E17" i="4"/>
  <c r="E18" i="4" a="1"/>
  <c r="E18" i="4"/>
  <c r="E19" i="4" a="1"/>
  <c r="E19" i="4"/>
  <c r="E20" i="4" a="1"/>
  <c r="E20" i="4"/>
  <c r="E21" i="4" a="1"/>
  <c r="E21" i="4"/>
  <c r="E22" i="4" a="1"/>
  <c r="E22" i="4"/>
  <c r="E23" i="4" a="1"/>
  <c r="E23" i="4"/>
  <c r="E24" i="4" a="1"/>
  <c r="E24" i="4"/>
  <c r="E25" i="4" a="1"/>
  <c r="E25" i="4"/>
  <c r="E26" i="4" a="1"/>
  <c r="E26" i="4"/>
  <c r="E27" i="4" a="1"/>
  <c r="E27" i="4"/>
  <c r="E28" i="4" a="1"/>
  <c r="E28" i="4"/>
  <c r="E29" i="4" a="1"/>
  <c r="E29" i="4"/>
  <c r="E30" i="4" a="1"/>
  <c r="E30" i="4"/>
  <c r="E31" i="4" a="1"/>
  <c r="E31" i="4"/>
  <c r="E32" i="4" a="1"/>
  <c r="E32" i="4"/>
  <c r="E33" i="4" a="1"/>
  <c r="E33" i="4"/>
  <c r="E34" i="4" a="1"/>
  <c r="E34" i="4"/>
  <c r="E35" i="4" a="1"/>
  <c r="E35" i="4"/>
  <c r="E36" i="4" a="1"/>
  <c r="E36" i="4"/>
  <c r="E37" i="4" a="1"/>
  <c r="E37" i="4"/>
  <c r="E38" i="4" a="1"/>
  <c r="E38" i="4"/>
  <c r="E39" i="4" a="1"/>
  <c r="E39" i="4"/>
  <c r="E40" i="4" a="1"/>
  <c r="E40" i="4"/>
  <c r="E41" i="4" a="1"/>
  <c r="E41" i="4"/>
  <c r="E42" i="4" a="1"/>
  <c r="E42" i="4"/>
  <c r="E43" i="4" a="1"/>
  <c r="E43" i="4"/>
  <c r="E44" i="4" a="1"/>
  <c r="E44" i="4"/>
  <c r="E45" i="4" a="1"/>
  <c r="E45" i="4"/>
  <c r="E46" i="4" a="1"/>
  <c r="E46" i="4"/>
  <c r="E47" i="4" a="1"/>
  <c r="E47" i="4"/>
  <c r="E48" i="4" a="1"/>
  <c r="E48" i="4"/>
  <c r="E49" i="4" a="1"/>
  <c r="E49" i="4"/>
  <c r="E50" i="4" a="1"/>
  <c r="E50" i="4"/>
  <c r="E51" i="4" a="1"/>
  <c r="E51" i="4"/>
  <c r="E52" i="4" a="1"/>
  <c r="E52" i="4"/>
  <c r="E53" i="4" a="1"/>
  <c r="E53" i="4"/>
  <c r="E54" i="4" a="1"/>
  <c r="E54" i="4"/>
  <c r="E55" i="4" a="1"/>
  <c r="E55" i="4"/>
  <c r="E56" i="4" a="1"/>
  <c r="E56" i="4"/>
  <c r="E57" i="4" a="1"/>
  <c r="E57" i="4"/>
  <c r="E58" i="4" a="1"/>
  <c r="E58" i="4"/>
  <c r="E59" i="4" a="1"/>
  <c r="E59" i="4"/>
  <c r="E60" i="4" a="1"/>
  <c r="E60" i="4"/>
  <c r="E61" i="4" a="1"/>
  <c r="E61" i="4"/>
  <c r="E62" i="4" a="1"/>
  <c r="E62" i="4"/>
  <c r="E63" i="4" a="1"/>
  <c r="E63" i="4"/>
  <c r="E64" i="4" a="1"/>
  <c r="E64" i="4"/>
  <c r="E65" i="4" a="1"/>
  <c r="E65" i="4"/>
  <c r="E66" i="4" a="1"/>
  <c r="E66" i="4"/>
  <c r="E67" i="4" a="1"/>
  <c r="E67" i="4"/>
  <c r="E68" i="4" a="1"/>
  <c r="E68" i="4"/>
  <c r="E69" i="4" a="1"/>
  <c r="E69" i="4"/>
  <c r="E70" i="4" a="1"/>
  <c r="E70" i="4"/>
  <c r="E71" i="4" a="1"/>
  <c r="E71" i="4"/>
  <c r="E72" i="4" a="1"/>
  <c r="E72" i="4"/>
  <c r="E73" i="4" a="1"/>
  <c r="E73" i="4"/>
  <c r="E74" i="4" a="1"/>
  <c r="E74" i="4"/>
  <c r="E75" i="4" a="1"/>
  <c r="E75" i="4"/>
  <c r="E76" i="4" a="1"/>
  <c r="E76" i="4"/>
  <c r="E77" i="4" a="1"/>
  <c r="E77" i="4"/>
  <c r="E78" i="4" a="1"/>
  <c r="E78" i="4"/>
  <c r="E79" i="4" a="1"/>
  <c r="E79" i="4"/>
  <c r="E80" i="4" a="1"/>
  <c r="E80" i="4"/>
  <c r="E81" i="4" a="1"/>
  <c r="E81" i="4"/>
  <c r="E82" i="4" a="1"/>
  <c r="E82" i="4"/>
  <c r="E83" i="4" a="1"/>
  <c r="E83" i="4"/>
  <c r="E84" i="4" a="1"/>
  <c r="E84" i="4"/>
  <c r="E85" i="4" a="1"/>
  <c r="E85" i="4"/>
  <c r="E86" i="4" a="1"/>
  <c r="E86" i="4"/>
  <c r="E87" i="4" a="1"/>
  <c r="E87" i="4"/>
  <c r="E88" i="4" a="1"/>
  <c r="E88" i="4"/>
  <c r="E89" i="4" a="1"/>
  <c r="E89" i="4"/>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c r="R3" i="4" a="1"/>
  <c r="R3" i="4"/>
  <c r="R4" i="4" a="1"/>
  <c r="R4" i="4" s="1"/>
  <c r="R5" i="4" a="1"/>
  <c r="R5" i="4" s="1"/>
  <c r="R6" i="4" a="1"/>
  <c r="R6" i="4" s="1"/>
  <c r="R7" i="4" a="1"/>
  <c r="R7" i="4" s="1"/>
  <c r="R8" i="4" a="1"/>
  <c r="R8" i="4" s="1"/>
  <c r="R9" i="4" a="1"/>
  <c r="R9" i="4" s="1"/>
  <c r="R10" i="4" a="1"/>
  <c r="R10" i="4" s="1"/>
  <c r="R11" i="4" a="1"/>
  <c r="R11" i="4" s="1"/>
  <c r="R12" i="4" a="1"/>
  <c r="R12" i="4" s="1"/>
  <c r="R13" i="4" a="1"/>
  <c r="R13" i="4" s="1"/>
  <c r="R14" i="4" a="1"/>
  <c r="R14" i="4"/>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c r="P7" i="4" a="1"/>
  <c r="P7" i="4"/>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c r="P21" i="4" a="1"/>
  <c r="P21" i="4" s="1"/>
  <c r="P22" i="4" a="1"/>
  <c r="P22" i="4" s="1"/>
  <c r="P23" i="4" a="1"/>
  <c r="P23" i="4" s="1"/>
  <c r="P24" i="4" a="1"/>
  <c r="P24" i="4" s="1"/>
  <c r="P25" i="4" a="1"/>
  <c r="P25" i="4"/>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c r="P43" i="4" a="1"/>
  <c r="P43" i="4" s="1"/>
  <c r="P44" i="4" a="1"/>
  <c r="P44" i="4" s="1"/>
  <c r="P45" i="4" a="1"/>
  <c r="P45" i="4" s="1"/>
  <c r="P46" i="4" a="1"/>
  <c r="P46" i="4" s="1"/>
  <c r="P47" i="4" a="1"/>
  <c r="P47" i="4" s="1"/>
  <c r="P48" i="4" a="1"/>
  <c r="P48" i="4" s="1"/>
  <c r="P49" i="4" a="1"/>
  <c r="P49" i="4"/>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c r="P87" i="4" a="1"/>
  <c r="P87" i="4" s="1"/>
  <c r="P88" i="4" a="1"/>
  <c r="P88" i="4" s="1"/>
  <c r="P89" i="4" a="1"/>
  <c r="P89" i="4" s="1"/>
  <c r="O3" i="4" a="1"/>
  <c r="O3" i="4" s="1"/>
  <c r="O4" i="4" a="1"/>
  <c r="O4" i="4"/>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c r="O50" i="4" a="1"/>
  <c r="O50" i="4" s="1"/>
  <c r="O51" i="4" a="1"/>
  <c r="O51" i="4" s="1"/>
  <c r="O52" i="4" a="1"/>
  <c r="O52" i="4" s="1"/>
  <c r="O53" i="4" a="1"/>
  <c r="O53" i="4" s="1"/>
  <c r="O54" i="4" a="1"/>
  <c r="O54" i="4" s="1"/>
  <c r="O55" i="4" a="1"/>
  <c r="O55" i="4" s="1"/>
  <c r="O56" i="4" a="1"/>
  <c r="O56" i="4"/>
  <c r="O57" i="4" a="1"/>
  <c r="O57" i="4" s="1"/>
  <c r="O58" i="4" a="1"/>
  <c r="O58" i="4"/>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c r="O79" i="4" a="1"/>
  <c r="O79" i="4" s="1"/>
  <c r="O80" i="4" a="1"/>
  <c r="O80" i="4" s="1"/>
  <c r="O81" i="4" a="1"/>
  <c r="O81" i="4" s="1"/>
  <c r="O82" i="4" a="1"/>
  <c r="O82" i="4" s="1"/>
  <c r="O83" i="4" a="1"/>
  <c r="O83" i="4" s="1"/>
  <c r="O84" i="4" a="1"/>
  <c r="O84" i="4" s="1"/>
  <c r="O85" i="4" a="1"/>
  <c r="O85" i="4" s="1"/>
  <c r="O86" i="4" a="1"/>
  <c r="O86" i="4" s="1"/>
  <c r="O87" i="4" a="1"/>
  <c r="O87" i="4" s="1"/>
  <c r="O88" i="4" a="1"/>
  <c r="O88" i="4"/>
  <c r="O89" i="4" a="1"/>
  <c r="O89" i="4" s="1"/>
  <c r="O2" i="4" a="1"/>
  <c r="O2" i="4" s="1"/>
  <c r="N3" i="4" a="1"/>
  <c r="N3" i="4" s="1"/>
  <c r="N4" i="4" a="1"/>
  <c r="N4" i="4" s="1"/>
  <c r="N5" i="4" a="1"/>
  <c r="N5" i="4"/>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c r="N45" i="4" a="1"/>
  <c r="N45" i="4" s="1"/>
  <c r="N46" i="4" a="1"/>
  <c r="N46" i="4" s="1"/>
  <c r="N47" i="4" a="1"/>
  <c r="N47" i="4" s="1"/>
  <c r="N48" i="4" a="1"/>
  <c r="N48" i="4" s="1"/>
  <c r="N49" i="4" a="1"/>
  <c r="N49" i="4" s="1"/>
  <c r="N50" i="4" a="1"/>
  <c r="N50" i="4" s="1"/>
  <c r="N51" i="4" a="1"/>
  <c r="N51" i="4" s="1"/>
  <c r="N52" i="4" a="1"/>
  <c r="N52" i="4" s="1"/>
  <c r="N53" i="4" a="1"/>
  <c r="N53" i="4" s="1"/>
  <c r="N54" i="4" a="1"/>
  <c r="N54" i="4"/>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c r="N74" i="4" a="1"/>
  <c r="N74" i="4" s="1"/>
  <c r="N75" i="4" a="1"/>
  <c r="N75" i="4" s="1"/>
  <c r="N76" i="4" a="1"/>
  <c r="N76" i="4" s="1"/>
  <c r="N77" i="4" a="1"/>
  <c r="N77" i="4" s="1"/>
  <c r="N78" i="4" a="1"/>
  <c r="N78" i="4" s="1"/>
  <c r="N79" i="4" a="1"/>
  <c r="N79" i="4" s="1"/>
  <c r="N80" i="4" a="1"/>
  <c r="N80" i="4" s="1"/>
  <c r="N81" i="4" a="1"/>
  <c r="N81" i="4" s="1"/>
  <c r="N82" i="4" a="1"/>
  <c r="N82" i="4" s="1"/>
  <c r="N83" i="4" a="1"/>
  <c r="N83" i="4"/>
  <c r="N84" i="4" a="1"/>
  <c r="N84" i="4" s="1"/>
  <c r="N85" i="4" a="1"/>
  <c r="N85" i="4" s="1"/>
  <c r="N86" i="4" a="1"/>
  <c r="N86" i="4" s="1"/>
  <c r="N87" i="4" a="1"/>
  <c r="N87" i="4" s="1"/>
  <c r="N88" i="4" a="1"/>
  <c r="N88" i="4" s="1"/>
  <c r="N89" i="4" a="1"/>
  <c r="N89" i="4" s="1"/>
  <c r="N2" i="4" a="1"/>
  <c r="N2" i="4" s="1"/>
  <c r="M82" i="4" a="1"/>
  <c r="M8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c r="L23" i="4" a="1"/>
  <c r="L23" i="4" s="1"/>
  <c r="L24" i="4" a="1"/>
  <c r="L24" i="4"/>
  <c r="L25" i="4" a="1"/>
  <c r="L25" i="4" s="1"/>
  <c r="L26" i="4" a="1"/>
  <c r="L26" i="4"/>
  <c r="L27" i="4" a="1"/>
  <c r="L27" i="4" s="1"/>
  <c r="L28" i="4" a="1"/>
  <c r="L28" i="4" s="1"/>
  <c r="L29" i="4" a="1"/>
  <c r="L29" i="4" s="1"/>
  <c r="L30" i="4" a="1"/>
  <c r="L30" i="4" s="1"/>
  <c r="L31" i="4" a="1"/>
  <c r="L31" i="4" s="1"/>
  <c r="L32" i="4" a="1"/>
  <c r="L32" i="4" s="1"/>
  <c r="L33" i="4" a="1"/>
  <c r="L33" i="4" s="1"/>
  <c r="L34" i="4" a="1"/>
  <c r="L34" i="4"/>
  <c r="L35" i="4" a="1"/>
  <c r="L35" i="4" s="1"/>
  <c r="L36" i="4" a="1"/>
  <c r="L36" i="4" s="1"/>
  <c r="L37" i="4" a="1"/>
  <c r="L37" i="4"/>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c r="K71" i="4" a="1"/>
  <c r="K71" i="4" s="1"/>
  <c r="K72" i="4" a="1"/>
  <c r="K72" i="4" s="1"/>
  <c r="K73" i="4" a="1"/>
  <c r="K73" i="4" s="1"/>
  <c r="K74" i="4" a="1"/>
  <c r="K74" i="4" s="1"/>
  <c r="K75" i="4" a="1"/>
  <c r="K75" i="4" s="1"/>
  <c r="K76" i="4" a="1"/>
  <c r="K76" i="4" s="1"/>
  <c r="K77" i="4" a="1"/>
  <c r="K77" i="4" s="1"/>
  <c r="K78" i="4" a="1"/>
  <c r="K78" i="4" s="1"/>
  <c r="K79" i="4" a="1"/>
  <c r="K79" i="4" s="1"/>
  <c r="K80" i="4" a="1"/>
  <c r="K80" i="4"/>
  <c r="K81" i="4" a="1"/>
  <c r="K81" i="4" s="1"/>
  <c r="K82" i="4" a="1"/>
  <c r="K82" i="4" s="1"/>
  <c r="K83" i="4" a="1"/>
  <c r="K83" i="4" s="1"/>
  <c r="K84" i="4" a="1"/>
  <c r="K84" i="4" s="1"/>
  <c r="K85" i="4" a="1"/>
  <c r="K85" i="4" s="1"/>
  <c r="K86" i="4" a="1"/>
  <c r="K86" i="4" s="1"/>
  <c r="K87" i="4" a="1"/>
  <c r="K87" i="4" s="1"/>
  <c r="K88" i="4" a="1"/>
  <c r="K88" i="4" s="1"/>
  <c r="K89" i="4" a="1"/>
  <c r="K89" i="4" s="1"/>
  <c r="K2" i="4" a="1"/>
  <c r="K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c r="J21" i="4" a="1"/>
  <c r="J21" i="4" s="1"/>
  <c r="J22" i="4" a="1"/>
  <c r="J22" i="4" s="1"/>
  <c r="J23" i="4" a="1"/>
  <c r="J23" i="4" s="1"/>
  <c r="J24" i="4" a="1"/>
  <c r="J24" i="4" s="1"/>
  <c r="J25" i="4" a="1"/>
  <c r="J25" i="4" s="1"/>
  <c r="J26" i="4" a="1"/>
  <c r="J26" i="4" s="1"/>
  <c r="J27" i="4" a="1"/>
  <c r="J27" i="4"/>
  <c r="J28" i="4" a="1"/>
  <c r="J28" i="4" s="1"/>
  <c r="J29" i="4" a="1"/>
  <c r="J29" i="4" s="1"/>
  <c r="J30" i="4" a="1"/>
  <c r="J30" i="4"/>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c r="J51" i="4" a="1"/>
  <c r="J51" i="4"/>
  <c r="J52" i="4" a="1"/>
  <c r="J52" i="4" s="1"/>
  <c r="J53" i="4" a="1"/>
  <c r="J53" i="4" s="1"/>
  <c r="J54" i="4" a="1"/>
  <c r="J54" i="4" s="1"/>
  <c r="J55" i="4" a="1"/>
  <c r="J55" i="4" s="1"/>
  <c r="J56" i="4" a="1"/>
  <c r="J56" i="4" s="1"/>
  <c r="J57" i="4" a="1"/>
  <c r="J57" i="4" s="1"/>
  <c r="J58" i="4" a="1"/>
  <c r="J58" i="4" s="1"/>
  <c r="J59" i="4" a="1"/>
  <c r="J59" i="4"/>
  <c r="J60" i="4" a="1"/>
  <c r="J60" i="4" s="1"/>
  <c r="J61" i="4" a="1"/>
  <c r="J61" i="4" s="1"/>
  <c r="J62" i="4" a="1"/>
  <c r="J62" i="4" s="1"/>
  <c r="J63" i="4" a="1"/>
  <c r="J63" i="4" s="1"/>
  <c r="J64" i="4" a="1"/>
  <c r="J64" i="4" s="1"/>
  <c r="J65" i="4" a="1"/>
  <c r="J65" i="4"/>
  <c r="J66" i="4" a="1"/>
  <c r="J66" i="4"/>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c r="I25" i="4" a="1"/>
  <c r="I25" i="4" s="1"/>
  <c r="I26" i="4" a="1"/>
  <c r="I26" i="4" s="1"/>
  <c r="I27" i="4" a="1"/>
  <c r="I27" i="4" s="1"/>
  <c r="I28" i="4" a="1"/>
  <c r="I28" i="4" s="1"/>
  <c r="I29" i="4" a="1"/>
  <c r="I29" i="4" s="1"/>
  <c r="I30" i="4" a="1"/>
  <c r="I30" i="4" s="1"/>
  <c r="I31" i="4" a="1"/>
  <c r="I31" i="4" s="1"/>
  <c r="I32" i="4" a="1"/>
  <c r="I32" i="4" s="1"/>
  <c r="I33" i="4" a="1"/>
  <c r="I33" i="4" s="1"/>
  <c r="I34" i="4" a="1"/>
  <c r="I34" i="4"/>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c r="I47" i="4" a="1"/>
  <c r="I47" i="4" s="1"/>
  <c r="I48" i="4" a="1"/>
  <c r="I48" i="4"/>
  <c r="I49" i="4" a="1"/>
  <c r="I49" i="4" s="1"/>
  <c r="I50" i="4" a="1"/>
  <c r="I50" i="4" s="1"/>
  <c r="I51" i="4" a="1"/>
  <c r="I51" i="4" s="1"/>
  <c r="I52" i="4" a="1"/>
  <c r="I52" i="4" s="1"/>
  <c r="I53" i="4" a="1"/>
  <c r="I53" i="4"/>
  <c r="I54" i="4" a="1"/>
  <c r="I54" i="4"/>
  <c r="I55" i="4" a="1"/>
  <c r="I55" i="4" s="1"/>
  <c r="I56" i="4" a="1"/>
  <c r="I56" i="4"/>
  <c r="I57" i="4" a="1"/>
  <c r="I57" i="4" s="1"/>
  <c r="I58" i="4" a="1"/>
  <c r="I58" i="4" s="1"/>
  <c r="I59" i="4" a="1"/>
  <c r="I59" i="4" s="1"/>
  <c r="I60" i="4" a="1"/>
  <c r="I60" i="4" s="1"/>
  <c r="I61" i="4" a="1"/>
  <c r="I61" i="4"/>
  <c r="I62" i="4" a="1"/>
  <c r="I62" i="4" s="1"/>
  <c r="I63" i="4" a="1"/>
  <c r="I63" i="4" s="1"/>
  <c r="I64" i="4" a="1"/>
  <c r="I64" i="4" s="1"/>
  <c r="I65" i="4" a="1"/>
  <c r="I65" i="4" s="1"/>
  <c r="I66" i="4" a="1"/>
  <c r="I66" i="4" s="1"/>
  <c r="I67" i="4" a="1"/>
  <c r="I67" i="4"/>
  <c r="I68" i="4" a="1"/>
  <c r="I68" i="4" s="1"/>
  <c r="I69" i="4" a="1"/>
  <c r="I69" i="4" s="1"/>
  <c r="I70" i="4" a="1"/>
  <c r="I70" i="4" s="1"/>
  <c r="I71" i="4" a="1"/>
  <c r="I71" i="4" s="1"/>
  <c r="I72" i="4" a="1"/>
  <c r="I72" i="4"/>
  <c r="I73" i="4" a="1"/>
  <c r="I73" i="4"/>
  <c r="I74" i="4" a="1"/>
  <c r="I74" i="4" s="1"/>
  <c r="I75" i="4" a="1"/>
  <c r="I75" i="4" s="1"/>
  <c r="I76" i="4" a="1"/>
  <c r="I76" i="4"/>
  <c r="I77" i="4" a="1"/>
  <c r="I77" i="4" s="1"/>
  <c r="I78" i="4" a="1"/>
  <c r="I78" i="4" s="1"/>
  <c r="I79" i="4" a="1"/>
  <c r="I79" i="4" s="1"/>
  <c r="I80" i="4" a="1"/>
  <c r="I80" i="4"/>
  <c r="I81" i="4" a="1"/>
  <c r="I81" i="4" s="1"/>
  <c r="I82" i="4" a="1"/>
  <c r="I82" i="4" s="1"/>
  <c r="I83" i="4" a="1"/>
  <c r="I83" i="4"/>
  <c r="I84" i="4" a="1"/>
  <c r="I84" i="4"/>
  <c r="I85" i="4" a="1"/>
  <c r="I85" i="4" s="1"/>
  <c r="I86" i="4" a="1"/>
  <c r="I86" i="4" s="1"/>
  <c r="I87" i="4" a="1"/>
  <c r="I87" i="4" s="1"/>
  <c r="I88" i="4" a="1"/>
  <c r="I88" i="4"/>
  <c r="I89" i="4" a="1"/>
  <c r="I89" i="4"/>
  <c r="I2" i="4" a="1"/>
  <c r="I2" i="4" s="1"/>
  <c r="G3" i="4" a="1"/>
  <c r="G3" i="4" s="1"/>
  <c r="G4" i="4" a="1"/>
  <c r="G4" i="4"/>
  <c r="G5" i="4" a="1"/>
  <c r="G5" i="4" s="1"/>
  <c r="G6" i="4" a="1"/>
  <c r="G6" i="4" s="1"/>
  <c r="G7" i="4" a="1"/>
  <c r="G7" i="4" s="1"/>
  <c r="G8" i="4" a="1"/>
  <c r="G8" i="4" s="1"/>
  <c r="G9" i="4" a="1"/>
  <c r="G9" i="4" s="1"/>
  <c r="G10" i="4" a="1"/>
  <c r="G10" i="4"/>
  <c r="G11" i="4" a="1"/>
  <c r="G11" i="4" s="1"/>
  <c r="G12" i="4" a="1"/>
  <c r="G12" i="4" s="1"/>
  <c r="G13" i="4" a="1"/>
  <c r="G13" i="4" s="1"/>
  <c r="G14" i="4" a="1"/>
  <c r="G14" i="4" s="1"/>
  <c r="G15" i="4" a="1"/>
  <c r="G15" i="4" s="1"/>
  <c r="G16" i="4" a="1"/>
  <c r="G16" i="4" s="1"/>
  <c r="G17" i="4" a="1"/>
  <c r="G17" i="4" s="1"/>
  <c r="G18" i="4" a="1"/>
  <c r="G18" i="4" s="1"/>
  <c r="G19" i="4" a="1"/>
  <c r="G19" i="4"/>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c r="G31" i="4" a="1"/>
  <c r="G31" i="4"/>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c r="G45" i="4" a="1"/>
  <c r="G45" i="4" s="1"/>
  <c r="G46" i="4" a="1"/>
  <c r="G46" i="4" s="1"/>
  <c r="G47" i="4" a="1"/>
  <c r="G47" i="4" s="1"/>
  <c r="G48" i="4" a="1"/>
  <c r="G48" i="4" s="1"/>
  <c r="G49" i="4" a="1"/>
  <c r="G49" i="4" s="1"/>
  <c r="G50" i="4" a="1"/>
  <c r="G50" i="4" s="1"/>
  <c r="G51" i="4" a="1"/>
  <c r="G51" i="4" s="1"/>
  <c r="G52" i="4" a="1"/>
  <c r="G52" i="4" s="1"/>
  <c r="G53" i="4" a="1"/>
  <c r="G53" i="4"/>
  <c r="G54" i="4" a="1"/>
  <c r="G54" i="4"/>
  <c r="G55" i="4" a="1"/>
  <c r="G55" i="4" s="1"/>
  <c r="G56" i="4" a="1"/>
  <c r="G56" i="4" s="1"/>
  <c r="G57" i="4" a="1"/>
  <c r="G57" i="4" s="1"/>
  <c r="G58" i="4" a="1"/>
  <c r="G58" i="4" s="1"/>
  <c r="G59" i="4" a="1"/>
  <c r="G59" i="4" s="1"/>
  <c r="G60" i="4" a="1"/>
  <c r="G60" i="4" s="1"/>
  <c r="G61" i="4" a="1"/>
  <c r="G61" i="4" s="1"/>
  <c r="G62" i="4" a="1"/>
  <c r="G62" i="4"/>
  <c r="G63" i="4" a="1"/>
  <c r="G63" i="4" s="1"/>
  <c r="G64" i="4" a="1"/>
  <c r="G64" i="4" s="1"/>
  <c r="G65" i="4" a="1"/>
  <c r="G65" i="4" s="1"/>
  <c r="G66" i="4" a="1"/>
  <c r="G66" i="4" s="1"/>
  <c r="G67" i="4" a="1"/>
  <c r="G67" i="4" s="1"/>
  <c r="G68" i="4" a="1"/>
  <c r="G68" i="4" s="1"/>
  <c r="G69" i="4" a="1"/>
  <c r="G69" i="4" s="1"/>
  <c r="G70" i="4" a="1"/>
  <c r="G70" i="4" s="1"/>
  <c r="G71" i="4" a="1"/>
  <c r="G71" i="4" s="1"/>
  <c r="G72" i="4" a="1"/>
  <c r="G72" i="4"/>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c r="H11" i="4" a="1"/>
  <c r="H11" i="4" s="1"/>
  <c r="H12" i="4" a="1"/>
  <c r="H12" i="4" s="1"/>
  <c r="H13" i="4" a="1"/>
  <c r="H13" i="4"/>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c r="H34" i="4" a="1"/>
  <c r="H34" i="4" s="1"/>
  <c r="H35" i="4" a="1"/>
  <c r="H35" i="4" s="1"/>
  <c r="H36" i="4" a="1"/>
  <c r="H36" i="4" s="1"/>
  <c r="H37" i="4" a="1"/>
  <c r="H37" i="4" s="1"/>
  <c r="H38" i="4" a="1"/>
  <c r="H38" i="4"/>
  <c r="H39" i="4" a="1"/>
  <c r="H39" i="4" s="1"/>
  <c r="H40" i="4" a="1"/>
  <c r="H40" i="4" s="1"/>
  <c r="H41" i="4" a="1"/>
  <c r="H41" i="4" s="1"/>
  <c r="H42" i="4" a="1"/>
  <c r="H42" i="4" s="1"/>
  <c r="H43" i="4" a="1"/>
  <c r="H43" i="4" s="1"/>
  <c r="H44" i="4" a="1"/>
  <c r="H44" i="4" s="1"/>
  <c r="H45" i="4" a="1"/>
  <c r="H45" i="4"/>
  <c r="H46" i="4" a="1"/>
  <c r="H46" i="4" s="1"/>
  <c r="H47" i="4" a="1"/>
  <c r="H47" i="4" s="1"/>
  <c r="H48" i="4" a="1"/>
  <c r="H48" i="4" s="1"/>
  <c r="H49" i="4" a="1"/>
  <c r="H49" i="4" s="1"/>
  <c r="H50" i="4" a="1"/>
  <c r="H50" i="4" s="1"/>
  <c r="H51" i="4" a="1"/>
  <c r="H51" i="4"/>
  <c r="H52" i="4" a="1"/>
  <c r="H52" i="4" s="1"/>
  <c r="H53" i="4" a="1"/>
  <c r="H53" i="4" s="1"/>
  <c r="H54" i="4" a="1"/>
  <c r="H54" i="4" s="1"/>
  <c r="H55" i="4" a="1"/>
  <c r="H55" i="4"/>
  <c r="H56" i="4" a="1"/>
  <c r="H56" i="4" s="1"/>
  <c r="H57" i="4" a="1"/>
  <c r="H57" i="4" s="1"/>
  <c r="H58" i="4" a="1"/>
  <c r="H58" i="4" s="1"/>
  <c r="H59" i="4" a="1"/>
  <c r="H59" i="4" s="1"/>
  <c r="H60" i="4" a="1"/>
  <c r="H60" i="4" s="1"/>
  <c r="H61" i="4" a="1"/>
  <c r="H61" i="4" s="1"/>
  <c r="H62" i="4" a="1"/>
  <c r="H62" i="4"/>
  <c r="H63" i="4" a="1"/>
  <c r="H63" i="4" s="1"/>
  <c r="H64" i="4" a="1"/>
  <c r="H64" i="4" s="1"/>
  <c r="H65" i="4" a="1"/>
  <c r="H65" i="4" s="1"/>
  <c r="H66" i="4" a="1"/>
  <c r="H66" i="4" s="1"/>
  <c r="H67" i="4" a="1"/>
  <c r="H67" i="4" s="1"/>
  <c r="H68" i="4" a="1"/>
  <c r="H68" i="4" s="1"/>
  <c r="H69" i="4" a="1"/>
  <c r="H69" i="4" s="1"/>
  <c r="H70" i="4" a="1"/>
  <c r="H70" i="4"/>
  <c r="H71" i="4" a="1"/>
  <c r="H71" i="4" s="1"/>
  <c r="H72" i="4" a="1"/>
  <c r="H72" i="4" s="1"/>
  <c r="H73" i="4" a="1"/>
  <c r="H73" i="4" s="1"/>
  <c r="H74" i="4" a="1"/>
  <c r="H74" i="4"/>
  <c r="H75" i="4" a="1"/>
  <c r="H75" i="4" s="1"/>
  <c r="H76" i="4" a="1"/>
  <c r="H76" i="4" s="1"/>
  <c r="H77" i="4" a="1"/>
  <c r="H77" i="4" s="1"/>
  <c r="H78" i="4" a="1"/>
  <c r="H78" i="4" s="1"/>
  <c r="H79" i="4" a="1"/>
  <c r="H79" i="4" s="1"/>
  <c r="H80" i="4" a="1"/>
  <c r="H80" i="4"/>
  <c r="H81" i="4" a="1"/>
  <c r="H81" i="4"/>
  <c r="H82" i="4" a="1"/>
  <c r="H82" i="4" s="1"/>
  <c r="H83" i="4" a="1"/>
  <c r="H83" i="4" s="1"/>
  <c r="H84" i="4" a="1"/>
  <c r="H84" i="4" s="1"/>
  <c r="H85" i="4" a="1"/>
  <c r="H85" i="4" s="1"/>
  <c r="H86" i="4" a="1"/>
  <c r="H86" i="4" s="1"/>
  <c r="H87" i="4" a="1"/>
  <c r="H87" i="4" s="1"/>
  <c r="H88" i="4" a="1"/>
  <c r="H88" i="4"/>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c r="F16" i="4" a="1"/>
  <c r="F16" i="4"/>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c r="F34" i="4" a="1"/>
  <c r="F34" i="4"/>
  <c r="F35" i="4" a="1"/>
  <c r="F35" i="4" s="1"/>
  <c r="F36" i="4" a="1"/>
  <c r="F36" i="4" s="1"/>
  <c r="F37" i="4" a="1"/>
  <c r="F37" i="4" s="1"/>
  <c r="F38" i="4" a="1"/>
  <c r="F38" i="4" s="1"/>
  <c r="F39" i="4" a="1"/>
  <c r="F39" i="4" s="1"/>
  <c r="F40" i="4" a="1"/>
  <c r="F40" i="4" s="1"/>
  <c r="F41" i="4" a="1"/>
  <c r="F41" i="4" s="1"/>
  <c r="F42" i="4" a="1"/>
  <c r="F42" i="4" s="1"/>
  <c r="F43" i="4" a="1"/>
  <c r="F43" i="4" s="1"/>
  <c r="F44" i="4" a="1"/>
  <c r="F44" i="4"/>
  <c r="F45" i="4" a="1"/>
  <c r="F45" i="4" s="1"/>
  <c r="F46" i="4" a="1"/>
  <c r="F46" i="4" s="1"/>
  <c r="F47" i="4" a="1"/>
  <c r="F47" i="4" s="1"/>
  <c r="F48" i="4" a="1"/>
  <c r="F48" i="4" s="1"/>
  <c r="F49" i="4" a="1"/>
  <c r="F49" i="4" s="1"/>
  <c r="F50" i="4" a="1"/>
  <c r="F50" i="4" s="1"/>
  <c r="F51" i="4" a="1"/>
  <c r="F51" i="4" s="1"/>
  <c r="F52" i="4" a="1"/>
  <c r="F52" i="4" s="1"/>
  <c r="F53" i="4" a="1"/>
  <c r="F53" i="4" s="1"/>
  <c r="F54" i="4" a="1"/>
  <c r="F54" i="4"/>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c r="F79" i="4" a="1"/>
  <c r="F79" i="4" s="1"/>
  <c r="F80" i="4" a="1"/>
  <c r="F80" i="4" s="1"/>
  <c r="F81" i="4" a="1"/>
  <c r="F81" i="4" s="1"/>
  <c r="F82" i="4" a="1"/>
  <c r="F82" i="4"/>
  <c r="F83" i="4" a="1"/>
  <c r="F83" i="4" s="1"/>
  <c r="F84" i="4" a="1"/>
  <c r="F84" i="4" s="1"/>
  <c r="F85" i="4" a="1"/>
  <c r="F85" i="4" s="1"/>
  <c r="F86" i="4" a="1"/>
  <c r="F86" i="4" s="1"/>
  <c r="F87" i="4" a="1"/>
  <c r="F87" i="4" s="1"/>
  <c r="F88" i="4" a="1"/>
  <c r="F88" i="4" s="1"/>
  <c r="F89" i="4" a="1"/>
  <c r="F89" i="4" s="1"/>
  <c r="J63" i="1"/>
  <c r="J64" i="1"/>
  <c r="J65" i="1"/>
  <c r="J66" i="1"/>
  <c r="J67" i="1"/>
  <c r="J68" i="1"/>
  <c r="J69" i="1"/>
  <c r="J70" i="1"/>
  <c r="J71" i="1"/>
  <c r="J72" i="1"/>
  <c r="J73" i="1"/>
  <c r="J74" i="1"/>
  <c r="J75" i="1"/>
  <c r="J76" i="1"/>
  <c r="J77" i="1"/>
  <c r="J78" i="1"/>
  <c r="J79" i="1"/>
  <c r="J80" i="1"/>
  <c r="J81" i="1"/>
  <c r="J82" i="1"/>
  <c r="J83" i="1"/>
  <c r="J84" i="1"/>
  <c r="J85" i="1"/>
  <c r="J86" i="1"/>
  <c r="J87" i="1"/>
  <c r="J88" i="1"/>
  <c r="J89" i="1"/>
  <c r="J52" i="1"/>
  <c r="J47" i="1"/>
  <c r="J58" i="1"/>
  <c r="J10" i="1"/>
  <c r="E30" i="3"/>
  <c r="E26" i="3"/>
  <c r="E23" i="3"/>
  <c r="E17" i="3"/>
  <c r="E6" i="3"/>
  <c r="E2" i="3"/>
  <c r="T92" i="1"/>
  <c r="J3" i="1"/>
  <c r="J4" i="1"/>
  <c r="J5" i="1"/>
  <c r="J6" i="1"/>
  <c r="J7" i="1"/>
  <c r="J8" i="1"/>
  <c r="J9" i="1"/>
  <c r="J11" i="1"/>
  <c r="J12"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8" i="1"/>
  <c r="J49" i="1"/>
  <c r="J50" i="1"/>
  <c r="J51" i="1"/>
  <c r="J53" i="1"/>
  <c r="J54" i="1"/>
  <c r="J55" i="1"/>
  <c r="J56" i="1"/>
  <c r="J57" i="1"/>
  <c r="J59" i="1"/>
  <c r="J60" i="1"/>
  <c r="J61" i="1"/>
  <c r="J62" i="1"/>
  <c r="J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<sst xmlns="http://schemas.openxmlformats.org/spreadsheetml/2006/main" count="3265" uniqueCount="613">
  <si>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</si>
  <si>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</si>
  <si>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</si>
  <si>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</si>
  <si>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</si>
  <si>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</si>
  <si>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</si>
  <si>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</si>
  <si>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</si>
  <si>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</si>
  <si>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</si>
  <si>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</si>
  <si>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</si>
  <si>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</si>
  <si>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</si>
  <si>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</si>
  <si>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</si>
  <si>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</si>
  <si>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</si>
  <si>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</si>
  <si>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</si>
  <si>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</si>
  <si>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</si>
  <si>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</si>
  <si>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</si>
  <si>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</si>
  <si>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</si>
  <si>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</si>
  <si>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</si>
  <si>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</si>
  <si>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</si>
  <si>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</si>
  <si>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</si>
  <si>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</si>
  <si>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</si>
  <si>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</si>
  <si>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</si>
  <si>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</si>
  <si>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</si>
  <si>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</si>
  <si>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</si>
  <si>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</si>
  <si>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</si>
  <si>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</si>
  <si>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</si>
  <si>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</si>
  <si>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</si>
  <si>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</si>
  <si>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</si>
  <si>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</si>
  <si>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</si>
  <si>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</si>
  <si>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</si>
  <si>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</si>
  <si>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</si>
  <si>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</si>
  <si>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</si>
  <si>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</si>
  <si>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</si>
  <si>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</si>
  <si>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</si>
  <si>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</si>
  <si>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</si>
  <si>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</si>
  <si>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</si>
  <si>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</si>
  <si>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</si>
  <si>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</si>
  <si>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</si>
  <si>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</si>
  <si>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</si>
  <si>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</si>
  <si>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</si>
  <si>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</si>
  <si>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</si>
  <si>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</si>
  <si>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</si>
  <si>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</si>
  <si>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</si>
  <si>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</si>
  <si>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</si>
  <si>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</si>
  <si>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</si>
  <si>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</si>
  <si>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</si>
  <si>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</si>
  <si>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</si>
  <si>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</si>
  <si>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</si>
  <si>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</si>
  <si>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</si>
  <si>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</si>
  <si>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</si>
  <si>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</si>
  <si>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</si>
  <si>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</si>
  <si>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</si>
  <si>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</si>
  <si>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</si>
  <si>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</si>
  <si>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</si>
  <si>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</si>
  <si>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</si>
  <si>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</si>
  <si>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</si>
  <si>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</si>
  <si>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</si>
  <si>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</si>
  <si>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</si>
  <si>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</si>
  <si>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</si>
  <si>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</si>
  <si>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</si>
  <si>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</si>
  <si>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</si>
  <si>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</si>
  <si>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</si>
  <si>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</si>
  <si>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</si>
  <si>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</si>
  <si>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</si>
  <si>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</si>
  <si>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</si>
  <si>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</si>
  <si>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</si>
  <si>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</si>
  <si>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</si>
  <si>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</si>
  <si>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</si>
  <si>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</si>
  <si>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</si>
  <si>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</si>
  <si>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</si>
  <si>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</si>
  <si>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</si>
  <si>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</si>
  <si>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</si>
  <si>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</si>
  <si>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</si>
  <si>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</si>
  <si>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</si>
  <si>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</si>
  <si>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</si>
  <si>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</si>
  <si>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</si>
  <si>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</si>
  <si>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</si>
  <si>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</si>
  <si>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</si>
  <si>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</si>
  <si>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</si>
  <si>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</si>
  <si>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</si>
  <si>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</si>
  <si>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</si>
  <si>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</si>
  <si>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</si>
  <si>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</si>
  <si>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</si>
  <si>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</si>
  <si>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</si>
  <si>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</si>
  <si>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</si>
  <si>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</si>
  <si>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</si>
  <si>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</si>
  <si>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</si>
  <si>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</si>
  <si>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</si>
  <si>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</si>
  <si>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</si>
  <si>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</si>
  <si>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</si>
  <si>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</si>
  <si>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</si>
  <si>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</si>
  <si>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</si>
  <si>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</si>
  <si>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</si>
  <si>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</si>
  <si>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</si>
  <si>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</si>
  <si>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</si>
  <si>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</si>
  <si>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</si>
  <si>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</si>
  <si>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</si>
  <si>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</si>
  <si>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</si>
  <si>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</si>
  <si>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</si>
  <si>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</si>
  <si>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</si>
  <si>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</si>
  <si>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</si>
  <si>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</si>
  <si>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</si>
  <si>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</si>
  <si>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</si>
  <si>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</si>
  <si>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</si>
  <si>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</si>
  <si>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</si>
  <si>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</si>
  <si>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</si>
  <si>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</si>
  <si>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</si>
  <si>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</si>
  <si>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</si>
  <si>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</si>
  <si>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</si>
  <si>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</si>
  <si>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</si>
  <si>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</si>
  <si>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</si>
  <si>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</si>
  <si>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</si>
  <si>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</si>
  <si>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</si>
  <si>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</si>
  <si>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t>Largely based on studies of one population, suggestions that they may have a large overall range but no seasonal movement pattern within</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</si>
  <si>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</si>
  <si>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</si>
  <si>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</si>
  <si>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</si>
  <si>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</si>
  <si>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</si>
  <si>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</si>
  <si>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</si>
  <si>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</si>
  <si>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</si>
  <si>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</si>
  <si>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</si>
  <si>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</si>
  <si>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</si>
  <si>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</si>
  <si>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</si>
  <si>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</si>
  <si>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0-200m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</si>
  <si>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</si>
  <si>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</si>
  <si>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</si>
  <si>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</si>
  <si>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</si>
  <si>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</si>
  <si>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</si>
  <si>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</si>
  <si>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</si>
  <si>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</si>
  <si>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</si>
  <si>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</si>
  <si>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</si>
  <si>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</si>
  <si>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</si>
  <si>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</si>
  <si>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</si>
  <si>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</si>
  <si>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</si>
  <si>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</si>
  <si>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</si>
  <si>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</si>
  <si>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</si>
  <si>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</si>
  <si>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</si>
  <si>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</si>
  <si>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</si>
  <si>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</si>
  <si>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</si>
  <si>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</si>
  <si>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</si>
  <si>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</si>
  <si>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</si>
  <si>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</si>
  <si>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</si>
  <si>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</si>
  <si>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</si>
  <si>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</si>
  <si>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</si>
  <si>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</si>
  <si>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</si>
  <si>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</si>
  <si>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</si>
  <si>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</si>
  <si>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</si>
  <si>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</si>
  <si>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</si>
  <si>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</si>
  <si>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</si>
  <si>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</si>
  <si>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</si>
  <si>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</si>
  <si>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</si>
  <si>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</si>
  <si>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</si>
  <si>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</si>
  <si>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</si>
  <si>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</si>
  <si>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</si>
  <si>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</si>
  <si>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</si>
  <si>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</si>
  <si>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</si>
  <si>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</si>
  <si>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</si>
  <si>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</si>
  <si>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</si>
  <si>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</si>
  <si>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</si>
  <si>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</si>
  <si>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</si>
  <si>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</si>
  <si>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</si>
  <si>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</si>
  <si>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</si>
  <si>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</si>
  <si>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</si>
  <si>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</si>
  <si>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</si>
  <si>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</si>
  <si>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</si>
  <si>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</si>
  <si>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</si>
  <si>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</si>
  <si>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</si>
  <si>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</si>
  <si>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</si>
  <si>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</si>
  <si>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</si>
  <si>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</si>
  <si>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</si>
  <si>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</si>
  <si>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</si>
  <si>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</si>
  <si>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</si>
  <si>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</si>
  <si>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</si>
  <si>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</si>
  <si>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</si>
  <si>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</si>
  <si>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</si>
  <si>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</si>
  <si>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</si>
  <si>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</si>
  <si>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</si>
  <si>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</si>
  <si>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</si>
  <si>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</si>
  <si>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</si>
  <si>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</si>
  <si>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</si>
  <si>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</si>
  <si>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</si>
  <si>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</si>
  <si>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</si>
  <si>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</si>
  <si>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</si>
  <si>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</si>
  <si>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</si>
  <si>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</si>
  <si>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</si>
  <si>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</si>
  <si>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</si>
  <si>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</si>
  <si>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</si>
  <si>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</si>
  <si>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</si>
  <si>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</si>
  <si>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</si>
  <si>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</si>
  <si>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</si>
  <si>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</si>
  <si>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</si>
  <si>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</si>
  <si>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</si>
  <si>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</si>
  <si>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</si>
  <si>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</si>
  <si>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</si>
  <si>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</si>
  <si>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</si>
  <si>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</si>
  <si>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</si>
  <si>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</si>
  <si>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</si>
  <si>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</si>
  <si>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</si>
  <si>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</si>
  <si>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</si>
  <si>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</si>
  <si>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</si>
  <si>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</si>
  <si>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</si>
  <si>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</si>
  <si>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</si>
  <si>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</si>
  <si>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</si>
  <si>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</si>
  <si>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</si>
  <si>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</si>
  <si>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</si>
  <si>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</si>
  <si>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</si>
  <si>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</si>
  <si>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</si>
  <si>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</si>
  <si>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</si>
  <si>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</si>
  <si>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</si>
  <si>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</si>
  <si>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</si>
  <si>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</si>
  <si>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</si>
  <si>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</si>
  <si>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</si>
  <si>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</si>
  <si>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</si>
  <si>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</si>
  <si>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</si>
  <si>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</si>
  <si>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</si>
  <si>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</si>
  <si>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</si>
  <si>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</si>
  <si>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Functional Calcareous teeth</t>
  </si>
  <si>
    <t>Non-Functional Calcareous Teeth</t>
  </si>
  <si>
    <t>Long Bristled Baleen</t>
  </si>
  <si>
    <t xml:space="preserve"> Short Bristled Baleen</t>
  </si>
  <si>
    <t>Average Pod Size</t>
  </si>
  <si>
    <t>Small-Medium</t>
  </si>
  <si>
    <t>Medium-Large</t>
  </si>
  <si>
    <t>201-500m</t>
  </si>
  <si>
    <t>501-1000m</t>
  </si>
  <si>
    <t>&gt;1000m</t>
  </si>
  <si>
    <t>Zooplankton</t>
  </si>
  <si>
    <t>Non-Cephalopod Invertebrates</t>
  </si>
  <si>
    <t>Cephalopods</t>
  </si>
  <si>
    <t>Higher Vertebrates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</si>
  <si>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</si>
  <si>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</si>
  <si>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</si>
  <si>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</si>
  <si>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</si>
  <si>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</si>
  <si>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</si>
  <si>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</si>
  <si>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</si>
  <si>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</si>
  <si>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</si>
  <si>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Remians in shallow waters</t>
  </si>
  <si>
    <t>Can dive into upper mesopelagic</t>
  </si>
  <si>
    <t>Can dive into the lower mesopelagic</t>
  </si>
  <si>
    <t>Can dive into the bathypelagic</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</si>
  <si>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</si>
  <si>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</si>
  <si>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</si>
  <si>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</si>
  <si>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</si>
  <si>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</si>
  <si>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Consumption of primarily tetrapod prey</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</si>
  <si>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</si>
  <si>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</si>
  <si>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</si>
  <si>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</si>
  <si>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</si>
  <si>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 xml:space="preserve"> Reduced Calcareous teeth which are not utilized in prey capture (suction feeders)</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</si>
  <si>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</si>
  <si>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</si>
  <si>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</si>
  <si>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</si>
  <si>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</si>
  <si>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</si>
  <si>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</si>
  <si>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</si>
  <si>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</si>
  <si>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</si>
  <si>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</si>
  <si>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</si>
  <si>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</si>
  <si>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</si>
  <si>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</si>
  <si>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</si>
  <si>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</si>
  <si>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</si>
  <si>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</si>
  <si>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</si>
  <si>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</si>
  <si>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</si>
  <si>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</si>
  <si>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</si>
  <si>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 xml:space="preserve"> % Sp. Unscored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</si>
  <si>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</si>
  <si>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</si>
  <si>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</si>
  <si>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</si>
  <si>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</si>
  <si>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</si>
  <si>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</si>
  <si>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</si>
  <si>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</si>
  <si>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</si>
  <si>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</si>
  <si>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</si>
  <si>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</si>
  <si>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</si>
  <si>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</si>
  <si>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</si>
  <si>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</si>
  <si>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</si>
  <si>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</si>
  <si>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</si>
  <si>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</si>
  <si>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</si>
  <si>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</si>
  <si>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</si>
  <si>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</si>
  <si>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</si>
  <si>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</si>
  <si>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</si>
  <si>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</si>
  <si>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</si>
  <si>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</si>
  <si>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</si>
  <si>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</si>
  <si>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</si>
  <si>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</si>
  <si>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</si>
  <si>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</si>
  <si>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No observation of seasonality in pattern, and most of the other delphinids with similar ecology are non-migratory; likley nomadic</t>
  </si>
  <si>
    <t>Diving depth predicted based on known diving depths of other lagenorhynchus species</t>
  </si>
  <si>
    <t>Diving depth predicted based on known diving depths of other Lagenorhynchus species</t>
  </si>
  <si>
    <t>Layton, T. 2019. "Lagenorhynchus obliquidens" (On-line), Animal Diversity Web. Accessed December 20, 2024 at https://animaldiversity.org/accounts/Lagenorhynchus_obliquidens/</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</si>
  <si>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</si>
  <si>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</si>
  <si>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</si>
  <si>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</si>
  <si>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&amp; Jefferson, T.A. 2018. Lissodelphis borealis. The IUCN Red List of Threatened Species 2018: e.T12125A50362415. https://dx.doi.org/10.2305/IUCN.UK.2018-2.RLTS.T12125A50362415.en. Accessed on 21 December 2024.</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</si>
  <si>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</si>
  <si>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</si>
  <si>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</si>
  <si>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</si>
  <si>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</si>
  <si>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</si>
  <si>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</si>
  <si>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</si>
  <si>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</si>
  <si>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</si>
  <si>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</si>
  <si>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</si>
  <si>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</si>
  <si>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</si>
  <si>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</si>
  <si>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</si>
  <si>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</si>
  <si>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</si>
  <si>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</si>
  <si>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</si>
  <si>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</si>
  <si>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</si>
  <si>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</si>
  <si>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Categories</t>
  </si>
  <si>
    <t>Label in R data sheet</t>
  </si>
  <si>
    <t>10-99.9kg</t>
  </si>
  <si>
    <t>1000-9999.9kg</t>
  </si>
  <si>
    <t>100-999.9kg</t>
  </si>
  <si>
    <t>&gt;1000kg</t>
  </si>
  <si>
    <t>Maximum body mass between 10 and 99.9kg</t>
  </si>
  <si>
    <t>Maximum body mass between 100 and 999.9kg</t>
  </si>
  <si>
    <t>Maximum body mass between 1000 and 9999.9kg</t>
  </si>
  <si>
    <t>Maximum body mass between 10000kg</t>
  </si>
  <si>
    <t>1000kg/m</t>
  </si>
  <si>
    <t>100-999.9kg/m</t>
  </si>
  <si>
    <t>10-99.9kg/m</t>
  </si>
  <si>
    <t>Maximum body mass between 10 and 99.9kg/m</t>
  </si>
  <si>
    <t>Maximum body mass between 100 and 999.9kg/m</t>
  </si>
  <si>
    <t>Maximum body mass between 1000 and 9999.9kg/m</t>
  </si>
  <si>
    <r>
      <t xml:space="preserve">Importance of Trait (adapted from Tavares </t>
    </r>
    <r>
      <rPr>
        <i/>
        <sz val="14"/>
        <color theme="1"/>
        <rFont val="Aptos Narrow"/>
        <family val="2"/>
        <scheme val="minor"/>
      </rPr>
      <t xml:space="preserve">et al. </t>
    </r>
    <r>
      <rPr>
        <sz val="14"/>
        <color theme="1"/>
        <rFont val="Aptos Narrow"/>
        <family val="2"/>
        <scheme val="minor"/>
      </rPr>
      <t xml:space="preserve">2019 and Gissi </t>
    </r>
    <r>
      <rPr>
        <i/>
        <sz val="14"/>
        <color theme="1"/>
        <rFont val="Aptos Narrow"/>
        <family val="2"/>
        <scheme val="minor"/>
      </rPr>
      <t xml:space="preserve">et al </t>
    </r>
    <r>
      <rPr>
        <sz val="14"/>
        <color theme="1"/>
        <rFont val="Aptos Narrow"/>
        <family val="2"/>
        <scheme val="minor"/>
      </rPr>
      <t>2023 [preprint])</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</si>
  <si>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length of body features, proxy for the lifespan of cetacean species and lifetime scaling of ecosystem function (Buddhachat </t>
    </r>
    <r>
      <rPr>
        <i/>
        <sz val="14"/>
        <color theme="1"/>
        <rFont val="Aptos Narrow"/>
        <family val="2"/>
        <scheme val="minor"/>
      </rPr>
      <t>et al.</t>
    </r>
    <r>
      <rPr>
        <sz val="14"/>
        <color theme="1"/>
        <rFont val="Aptos Narrow"/>
        <family val="2"/>
        <scheme val="minor"/>
      </rPr>
      <t>, 2021)</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</si>
  <si>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metabolic processes, ability to alter habitat (Gissi </t>
    </r>
    <r>
      <rPr>
        <i/>
        <sz val="14"/>
        <color theme="1"/>
        <rFont val="Aptos Narrow"/>
        <family val="2"/>
        <scheme val="minor"/>
      </rPr>
      <t xml:space="preserve"> et al 2023</t>
    </r>
    <r>
      <rPr>
        <sz val="14"/>
        <color theme="1"/>
        <rFont val="Aptos Narrow"/>
        <family val="2"/>
        <scheme val="minor"/>
      </rPr>
      <t>), proxy for the lifespan of cetacean species and lifetime scaling of ecosystem function (Buddhachat et al., 2021)</t>
    </r>
  </si>
  <si>
    <r>
      <t xml:space="preserve">Nutrient storage and transport (Tavares </t>
    </r>
    <r>
      <rPr>
        <i/>
        <sz val="14"/>
        <color theme="1"/>
        <rFont val="Aptos Narrow"/>
        <family val="2"/>
        <scheme val="minor"/>
      </rPr>
      <t xml:space="preserve">et al </t>
    </r>
    <r>
      <rPr>
        <sz val="14"/>
        <color theme="1"/>
        <rFont val="Aptos Narrow"/>
        <family val="2"/>
        <scheme val="minor"/>
      </rPr>
      <t>2019), thermal insulation ()</t>
    </r>
  </si>
  <si>
    <r>
      <t xml:space="preserve">Ability to exploit fluctuating productivity levels. Externally sourced nutrient transport (Tavares </t>
    </r>
    <r>
      <rPr>
        <i/>
        <sz val="14"/>
        <color theme="1"/>
        <rFont val="Aptos Narrow"/>
        <family val="2"/>
        <scheme val="minor"/>
      </rPr>
      <t>et al. 2019)</t>
    </r>
    <r>
      <rPr>
        <sz val="14"/>
        <color theme="1"/>
        <rFont val="Aptos Narrow"/>
        <family val="2"/>
        <scheme val="minor"/>
      </rPr>
      <t xml:space="preserve">, linkage of distant habitats, temporal and spatial shifting of feeding pressure, and range of impact (Gissi </t>
    </r>
    <r>
      <rPr>
        <i/>
        <sz val="14"/>
        <color theme="1"/>
        <rFont val="Aptos Narrow"/>
        <family val="2"/>
        <scheme val="minor"/>
      </rPr>
      <t>et al. 2023</t>
    </r>
    <r>
      <rPr>
        <sz val="14"/>
        <color theme="1"/>
        <rFont val="Aptos Narrow"/>
        <family val="2"/>
        <scheme val="minor"/>
      </rPr>
      <t>)</t>
    </r>
  </si>
  <si>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</si>
  <si>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</si>
  <si>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</si>
  <si>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</si>
  <si>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</si>
  <si>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</si>
  <si>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</si>
  <si>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&lt;5m</t>
  </si>
  <si>
    <t>5-9.99m</t>
  </si>
  <si>
    <t>10-14.99m</t>
  </si>
  <si>
    <t>Maximum body length of species is less than 5m</t>
  </si>
  <si>
    <t>Maximum body length of the species is between 5 and 9.99m</t>
  </si>
  <si>
    <t>Maximum body length of the is between 10 and 14.99m</t>
  </si>
  <si>
    <t>Maximum body length of the is greater than or equal 15m</t>
  </si>
  <si>
    <t>15m or greater</t>
  </si>
  <si>
    <t>LB</t>
  </si>
  <si>
    <t>SB</t>
  </si>
  <si>
    <t>NFCT</t>
  </si>
  <si>
    <t>FCT</t>
  </si>
  <si>
    <t>upper_mesopelagic</t>
  </si>
  <si>
    <t>epipelagic</t>
  </si>
  <si>
    <t>bathypelagic</t>
  </si>
  <si>
    <t>lower_mesopleagic</t>
  </si>
  <si>
    <t>Suspect non-migratory but not explicitly stated; rest of genus in non-migratory, and falkland island population is almost guarenteed to be classified non-migratory based on range alone.</t>
  </si>
  <si>
    <t>Max diving depth predicted based on Eubalaena australis diving behaviour.</t>
  </si>
  <si>
    <r>
      <t>evidence exists for nomadic and resident populations, couldn't find any specific mention of a seasonally recurring distribution or movement pattern apart from an inshore/offshore pattern briefly mentioned by Olsen</t>
    </r>
    <r>
      <rPr>
        <i/>
        <sz val="11"/>
        <color theme="1"/>
        <rFont val="Aptos Narrow"/>
        <family val="2"/>
        <scheme val="minor"/>
      </rPr>
      <t xml:space="preserve"> (2009)</t>
    </r>
    <r>
      <rPr>
        <sz val="11"/>
        <color theme="1"/>
        <rFont val="Aptos Narrow"/>
        <family val="2"/>
        <scheme val="minor"/>
      </rPr>
      <t>. Residents likely represent a small fraction of the population but are over-represented in literature.</t>
    </r>
  </si>
  <si>
    <t>Mixed migratory behaviour based on inconsistent interpretations in literature and closely related Northern Bottlenose Dolphin; diving depth is predicted from known patterns in northern bottlenose dolphin</t>
  </si>
  <si>
    <t>Mixed based on assessment for closely related and ecologically similar bottlenose whales.</t>
  </si>
  <si>
    <t>Epipelagic based on neritic only distribution</t>
  </si>
  <si>
    <t>Diving depth predicted based on known diving depths of other lagenorhynchus species; Predicted to be Non-Migratory as majority of genus is Non-Migartory.</t>
  </si>
  <si>
    <t>Epipelagic designation based on the listed IUCN redlist habitat preference</t>
  </si>
  <si>
    <t>Known to migrate north during summers along coast of chile; upper mesopelagic based on the listed IUCN redlist habiatat preference.</t>
  </si>
  <si>
    <t>Non-Migratory designation based on speculation in the cited source that many beaked whales are non migratory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</si>
</sst>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sz val="14"/>
      <color theme="1"/>
      <name val="Aptos Narrow"/>
      <family val="2"/>
      <scheme val="minor"/>
    </font>
    <font>
      <i/>
      <sz val="14"/>
      <color theme="1"/>
      <name val="Aptos Narrow"/>
      <family val="2"/>
      <scheme val="minor"/>
    </font>
    <font>
      <sz val="14"/>
      <name val="Aptos Narrow"/>
      <family val="2"/>
      <scheme val="minor"/>
    </font>
    <font>
      <u/>
      <sz val="11"/>
      <color theme="1"/>
      <name val="Aptos Narrow"/>
      <family val="2"/>
      <scheme val="minor"/>
    </font>
    <font>
      <sz val="7"/>
      <color rgb="FF000000"/>
      <name val="Segoe UI"/>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rgb="FFD6DADC"/>
      </right>
      <top/>
      <bottom style="medium">
        <color rgb="FFD6DADC"/>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0" fillId="0" borderId="1" xfId="0" applyBorder="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xf>
    <xf numFmtId="0" fontId="14" fillId="0" borderId="1" xfId="0" applyFont="1" applyBorder="1" applyAlignment="1">
      <alignment horizontal="center" vertical="center" wrapText="1"/>
    </xf>
    <xf numFmtId="0" fontId="5" fillId="0" borderId="0" xfId="0" applyFont="1"/>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164" fontId="12" fillId="0" borderId="2" xfId="0" applyNumberFormat="1" applyFont="1" applyBorder="1" applyAlignment="1">
      <alignment horizontal="center" vertical="center"/>
    </xf>
    <xf numFmtId="164" fontId="12" fillId="0" borderId="4" xfId="0" applyNumberFormat="1" applyFont="1" applyBorder="1" applyAlignment="1">
      <alignment horizontal="center" vertical="center"/>
    </xf>
    <xf numFmtId="164" fontId="12" fillId="0" borderId="3" xfId="0" applyNumberFormat="1" applyFont="1" applyBorder="1" applyAlignment="1">
      <alignment horizontal="center" vertical="center"/>
    </xf>
    <xf numFmtId="164" fontId="12" fillId="0" borderId="1" xfId="0" applyNumberFormat="1"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3" xfId="0" applyFont="1" applyBorder="1" applyAlignment="1">
      <alignment horizontal="center" vertical="center"/>
    </xf>
    <xf numFmtId="0" fontId="12" fillId="0" borderId="1" xfId="0" applyFont="1" applyBorder="1" applyAlignment="1">
      <alignment horizontal="center" vertical="center"/>
    </xf>
    <xf numFmtId="0" fontId="16" fillId="4" borderId="5" xfId="0" applyFont="1" applyFill="1" applyBorder="1" applyAlignment="1">
      <alignment vertical="center"/>
    </xf>
    <xf numFmtId="0" fontId="16" fillId="4" borderId="5" xfId="0" applyFont="1" applyFill="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7"/>
  <sheetViews>
    <sheetView tabSelected="1" topLeftCell="A36" workbookViewId="0">
      <pane xSplit="2" topLeftCell="J1" activePane="topRight" state="frozen"/>
      <selection pane="topRight" activeCell="AI46" sqref="AI46"/>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8.21875" bestFit="1" customWidth="1"/>
    <col min="13" max="14" width="15.109375" customWidth="1"/>
    <col min="15" max="15" width="17.44140625" bestFit="1" customWidth="1"/>
    <col min="16" max="16" width="15.6640625" customWidth="1"/>
    <col min="17" max="17" width="10.21875" bestFit="1" customWidth="1"/>
    <col min="18" max="18" width="16.7773437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369</v>
      </c>
      <c r="B1" t="s">
        <v>0</v>
      </c>
      <c r="C1" t="s">
        <v>370</v>
      </c>
      <c r="D1" t="s">
        <v>213</v>
      </c>
      <c r="E1" t="s">
        <v>199</v>
      </c>
      <c r="F1" t="s">
        <v>497</v>
      </c>
      <c r="G1" t="s">
        <v>214</v>
      </c>
      <c r="H1" t="s">
        <v>199</v>
      </c>
      <c r="I1" t="s">
        <v>497</v>
      </c>
      <c r="J1" t="s">
        <v>337</v>
      </c>
      <c r="K1" t="s">
        <v>497</v>
      </c>
      <c r="L1" t="s">
        <v>417</v>
      </c>
      <c r="M1" t="s">
        <v>199</v>
      </c>
      <c r="N1" t="s">
        <v>497</v>
      </c>
      <c r="O1" t="s">
        <v>2</v>
      </c>
      <c r="P1" t="s">
        <v>195</v>
      </c>
      <c r="Q1" t="s">
        <v>497</v>
      </c>
      <c r="R1" t="s">
        <v>267</v>
      </c>
      <c r="S1" t="s">
        <v>245</v>
      </c>
      <c r="T1" t="s">
        <v>497</v>
      </c>
      <c r="U1" t="s">
        <v>1</v>
      </c>
      <c r="V1" t="s">
        <v>199</v>
      </c>
      <c r="W1" t="s">
        <v>497</v>
      </c>
      <c r="X1" t="s">
        <v>3</v>
      </c>
      <c r="Y1" t="s">
        <v>199</v>
      </c>
      <c r="Z1" t="s">
        <v>497</v>
      </c>
      <c r="AA1" t="s">
        <v>218</v>
      </c>
    </row>
    <row r="2" spans="1:27" x14ac:dyDescent="0.3">
      <c r="A2" t="s">
        <v>358</v>
      </c>
      <c r="B2" t="s">
        <v>4</v>
      </c>
      <c r="C2" t="s">
        <v>287</v>
      </c>
      <c r="D2" s="9">
        <v>20</v>
      </c>
      <c r="E2" t="s">
        <v>288</v>
      </c>
      <c r="F2" t="s">
        <v>498</v>
      </c>
      <c r="G2">
        <v>90000</v>
      </c>
      <c r="H2" t="s">
        <v>251</v>
      </c>
      <c r="I2" t="s">
        <v>498</v>
      </c>
      <c r="J2" s="14">
        <f>G2/D2</f>
        <v>4500</v>
      </c>
      <c r="K2" t="s">
        <v>498</v>
      </c>
      <c r="L2" t="s">
        <v>595</v>
      </c>
      <c r="M2" t="s">
        <v>476</v>
      </c>
      <c r="N2" t="s">
        <v>498</v>
      </c>
      <c r="O2" t="s">
        <v>201</v>
      </c>
      <c r="P2" t="s">
        <v>403</v>
      </c>
      <c r="Q2" t="s">
        <v>498</v>
      </c>
      <c r="R2" t="s">
        <v>599</v>
      </c>
      <c r="S2" t="s">
        <v>402</v>
      </c>
      <c r="T2" t="s">
        <v>498</v>
      </c>
      <c r="U2" t="s">
        <v>239</v>
      </c>
      <c r="V2" t="s">
        <v>251</v>
      </c>
      <c r="W2" t="s">
        <v>498</v>
      </c>
      <c r="X2" t="s">
        <v>89</v>
      </c>
      <c r="Y2" t="s">
        <v>251</v>
      </c>
      <c r="Z2" t="s">
        <v>498</v>
      </c>
    </row>
    <row r="3" spans="1:27" x14ac:dyDescent="0.3">
      <c r="A3" t="s">
        <v>359</v>
      </c>
      <c r="B3" t="s">
        <v>5</v>
      </c>
      <c r="C3" t="s">
        <v>286</v>
      </c>
      <c r="D3" s="9">
        <v>9.8000000000000007</v>
      </c>
      <c r="E3" t="s">
        <v>308</v>
      </c>
      <c r="F3" t="s">
        <v>498</v>
      </c>
      <c r="G3">
        <v>9200</v>
      </c>
      <c r="H3" t="s">
        <v>251</v>
      </c>
      <c r="I3" t="s">
        <v>498</v>
      </c>
      <c r="J3" s="14">
        <f t="shared" ref="J3:J66" si="0">G3/D3</f>
        <v>938.77551020408157</v>
      </c>
      <c r="K3" t="s">
        <v>498</v>
      </c>
      <c r="L3" t="s">
        <v>596</v>
      </c>
      <c r="M3" t="s">
        <v>477</v>
      </c>
      <c r="N3" t="s">
        <v>498</v>
      </c>
      <c r="O3" t="s">
        <v>201</v>
      </c>
      <c r="P3" t="s">
        <v>217</v>
      </c>
      <c r="Q3" t="s">
        <v>498</v>
      </c>
      <c r="R3" t="s">
        <v>600</v>
      </c>
      <c r="S3" t="s">
        <v>269</v>
      </c>
      <c r="T3" t="s">
        <v>498</v>
      </c>
      <c r="U3" t="s">
        <v>239</v>
      </c>
      <c r="V3" t="s">
        <v>251</v>
      </c>
      <c r="W3" t="s">
        <v>498</v>
      </c>
      <c r="X3" t="s">
        <v>89</v>
      </c>
      <c r="Y3" t="s">
        <v>251</v>
      </c>
      <c r="Z3" t="s">
        <v>498</v>
      </c>
    </row>
    <row r="4" spans="1:27" x14ac:dyDescent="0.3">
      <c r="A4" t="s">
        <v>359</v>
      </c>
      <c r="B4" t="s">
        <v>6</v>
      </c>
      <c r="C4" t="s">
        <v>287</v>
      </c>
      <c r="D4" s="9">
        <v>10.7</v>
      </c>
      <c r="E4" t="s">
        <v>308</v>
      </c>
      <c r="F4" t="s">
        <v>498</v>
      </c>
      <c r="G4">
        <v>9100</v>
      </c>
      <c r="H4" t="s">
        <v>251</v>
      </c>
      <c r="I4" t="s">
        <v>498</v>
      </c>
      <c r="J4" s="14">
        <f t="shared" si="0"/>
        <v>850.46728971962625</v>
      </c>
      <c r="K4" t="s">
        <v>498</v>
      </c>
      <c r="L4" t="s">
        <v>596</v>
      </c>
      <c r="M4" t="s">
        <v>475</v>
      </c>
      <c r="N4" t="s">
        <v>498</v>
      </c>
      <c r="O4" t="s">
        <v>201</v>
      </c>
      <c r="P4" t="s">
        <v>216</v>
      </c>
      <c r="Q4" t="s">
        <v>498</v>
      </c>
      <c r="R4" t="s">
        <v>600</v>
      </c>
      <c r="S4" s="5" t="s">
        <v>268</v>
      </c>
      <c r="T4" t="s">
        <v>498</v>
      </c>
      <c r="U4" t="s">
        <v>239</v>
      </c>
      <c r="V4" t="s">
        <v>251</v>
      </c>
      <c r="W4" t="s">
        <v>498</v>
      </c>
      <c r="X4" t="s">
        <v>89</v>
      </c>
      <c r="Y4" t="s">
        <v>251</v>
      </c>
      <c r="Z4" t="s">
        <v>498</v>
      </c>
    </row>
    <row r="5" spans="1:27" x14ac:dyDescent="0.3">
      <c r="A5" t="s">
        <v>359</v>
      </c>
      <c r="B5" t="s">
        <v>7</v>
      </c>
      <c r="C5" t="s">
        <v>286</v>
      </c>
      <c r="D5" s="9">
        <v>20</v>
      </c>
      <c r="E5" t="s">
        <v>289</v>
      </c>
      <c r="F5" t="s">
        <v>498</v>
      </c>
      <c r="G5">
        <v>45000</v>
      </c>
      <c r="H5" t="s">
        <v>251</v>
      </c>
      <c r="I5" t="s">
        <v>498</v>
      </c>
      <c r="J5" s="14">
        <f t="shared" si="0"/>
        <v>2250</v>
      </c>
      <c r="K5" t="s">
        <v>498</v>
      </c>
      <c r="L5" t="s">
        <v>596</v>
      </c>
      <c r="M5" t="s">
        <v>289</v>
      </c>
      <c r="N5" t="s">
        <v>498</v>
      </c>
      <c r="O5" t="s">
        <v>201</v>
      </c>
      <c r="P5" t="s">
        <v>196</v>
      </c>
      <c r="Q5" t="s">
        <v>498</v>
      </c>
      <c r="R5" t="s">
        <v>600</v>
      </c>
      <c r="S5" t="s">
        <v>388</v>
      </c>
      <c r="T5" t="s">
        <v>498</v>
      </c>
      <c r="U5" t="s">
        <v>239</v>
      </c>
      <c r="V5" t="s">
        <v>251</v>
      </c>
      <c r="W5" t="s">
        <v>498</v>
      </c>
      <c r="X5" t="s">
        <v>89</v>
      </c>
      <c r="Y5" t="s">
        <v>251</v>
      </c>
      <c r="Z5" t="s">
        <v>498</v>
      </c>
    </row>
    <row r="6" spans="1:27" x14ac:dyDescent="0.3">
      <c r="A6" t="s">
        <v>359</v>
      </c>
      <c r="B6" t="s">
        <v>8</v>
      </c>
      <c r="C6" t="s">
        <v>287</v>
      </c>
      <c r="D6" s="9">
        <v>15.5</v>
      </c>
      <c r="E6" t="s">
        <v>290</v>
      </c>
      <c r="F6" t="s">
        <v>498</v>
      </c>
      <c r="G6">
        <v>38250</v>
      </c>
      <c r="H6" t="s">
        <v>251</v>
      </c>
      <c r="I6" t="s">
        <v>498</v>
      </c>
      <c r="J6" s="14">
        <f t="shared" si="0"/>
        <v>2467.7419354838707</v>
      </c>
      <c r="K6" t="s">
        <v>498</v>
      </c>
      <c r="L6" t="s">
        <v>596</v>
      </c>
      <c r="M6" t="s">
        <v>474</v>
      </c>
      <c r="N6" t="s">
        <v>498</v>
      </c>
      <c r="O6" t="s">
        <v>205</v>
      </c>
      <c r="P6" t="s">
        <v>473</v>
      </c>
      <c r="Q6" t="s">
        <v>498</v>
      </c>
      <c r="R6" t="s">
        <v>599</v>
      </c>
      <c r="S6" s="5" t="s">
        <v>345</v>
      </c>
      <c r="T6" t="s">
        <v>498</v>
      </c>
      <c r="U6" t="s">
        <v>239</v>
      </c>
      <c r="V6" t="s">
        <v>251</v>
      </c>
      <c r="W6" t="s">
        <v>498</v>
      </c>
      <c r="X6" t="s">
        <v>89</v>
      </c>
      <c r="Y6" t="s">
        <v>251</v>
      </c>
      <c r="Z6" t="s">
        <v>498</v>
      </c>
    </row>
    <row r="7" spans="1:27" x14ac:dyDescent="0.3">
      <c r="A7" t="s">
        <v>359</v>
      </c>
      <c r="B7" t="s">
        <v>9</v>
      </c>
      <c r="C7" t="s">
        <v>286</v>
      </c>
      <c r="D7" s="9">
        <v>32.6</v>
      </c>
      <c r="E7" t="s">
        <v>291</v>
      </c>
      <c r="F7" t="s">
        <v>498</v>
      </c>
      <c r="G7">
        <v>180000</v>
      </c>
      <c r="H7" t="s">
        <v>251</v>
      </c>
      <c r="I7" t="s">
        <v>498</v>
      </c>
      <c r="J7" s="14">
        <f t="shared" si="0"/>
        <v>5521.4723926380366</v>
      </c>
      <c r="K7" t="s">
        <v>498</v>
      </c>
      <c r="L7" t="s">
        <v>596</v>
      </c>
      <c r="M7" t="s">
        <v>478</v>
      </c>
      <c r="N7" t="s">
        <v>498</v>
      </c>
      <c r="O7" t="s">
        <v>201</v>
      </c>
      <c r="P7" t="s">
        <v>219</v>
      </c>
      <c r="Q7" t="s">
        <v>498</v>
      </c>
      <c r="R7" t="s">
        <v>599</v>
      </c>
      <c r="S7" t="s">
        <v>308</v>
      </c>
      <c r="T7" t="s">
        <v>498</v>
      </c>
      <c r="U7" t="s">
        <v>240</v>
      </c>
      <c r="V7" t="s">
        <v>251</v>
      </c>
      <c r="W7" t="s">
        <v>498</v>
      </c>
      <c r="X7" t="s">
        <v>89</v>
      </c>
      <c r="Y7" t="s">
        <v>251</v>
      </c>
      <c r="Z7" t="s">
        <v>498</v>
      </c>
    </row>
    <row r="8" spans="1:27" x14ac:dyDescent="0.3">
      <c r="A8" t="s">
        <v>359</v>
      </c>
      <c r="B8" t="s">
        <v>10</v>
      </c>
      <c r="C8" t="s">
        <v>287</v>
      </c>
      <c r="D8" s="9">
        <v>12</v>
      </c>
      <c r="E8" t="s">
        <v>292</v>
      </c>
      <c r="F8" t="s">
        <v>498</v>
      </c>
      <c r="G8">
        <v>20000</v>
      </c>
      <c r="H8" t="s">
        <v>251</v>
      </c>
      <c r="I8" t="s">
        <v>498</v>
      </c>
      <c r="J8" s="14">
        <f t="shared" si="0"/>
        <v>1666.6666666666667</v>
      </c>
      <c r="K8" t="s">
        <v>498</v>
      </c>
      <c r="L8" t="s">
        <v>596</v>
      </c>
      <c r="M8" t="s">
        <v>481</v>
      </c>
      <c r="N8" t="s">
        <v>498</v>
      </c>
      <c r="O8" t="s">
        <v>215</v>
      </c>
      <c r="P8" t="s">
        <v>197</v>
      </c>
      <c r="Q8" t="s">
        <v>498</v>
      </c>
      <c r="R8" t="s">
        <v>599</v>
      </c>
      <c r="S8" s="5" t="s">
        <v>355</v>
      </c>
      <c r="T8" t="s">
        <v>498</v>
      </c>
      <c r="U8" t="s">
        <v>240</v>
      </c>
      <c r="V8" s="5" t="s">
        <v>355</v>
      </c>
      <c r="W8" t="s">
        <v>498</v>
      </c>
      <c r="X8" t="s">
        <v>89</v>
      </c>
      <c r="Y8" t="s">
        <v>251</v>
      </c>
      <c r="Z8" t="s">
        <v>498</v>
      </c>
      <c r="AA8" t="s">
        <v>379</v>
      </c>
    </row>
    <row r="9" spans="1:27" x14ac:dyDescent="0.3">
      <c r="A9" t="s">
        <v>359</v>
      </c>
      <c r="B9" t="s">
        <v>11</v>
      </c>
      <c r="C9" t="s">
        <v>286</v>
      </c>
      <c r="D9" s="9">
        <v>27</v>
      </c>
      <c r="E9" t="s">
        <v>322</v>
      </c>
      <c r="F9" t="s">
        <v>498</v>
      </c>
      <c r="G9">
        <v>120000</v>
      </c>
      <c r="H9" t="s">
        <v>251</v>
      </c>
      <c r="I9" t="s">
        <v>498</v>
      </c>
      <c r="J9" s="14">
        <f t="shared" si="0"/>
        <v>4444.4444444444443</v>
      </c>
      <c r="K9" t="s">
        <v>498</v>
      </c>
      <c r="L9" t="s">
        <v>596</v>
      </c>
      <c r="M9" t="s">
        <v>480</v>
      </c>
      <c r="N9" t="s">
        <v>498</v>
      </c>
      <c r="O9" t="s">
        <v>201</v>
      </c>
      <c r="P9" t="s">
        <v>408</v>
      </c>
      <c r="Q9" t="s">
        <v>498</v>
      </c>
      <c r="R9" t="s">
        <v>599</v>
      </c>
      <c r="S9" t="s">
        <v>308</v>
      </c>
      <c r="T9" t="s">
        <v>498</v>
      </c>
      <c r="U9" t="s">
        <v>240</v>
      </c>
      <c r="V9" t="s">
        <v>251</v>
      </c>
      <c r="W9" t="s">
        <v>498</v>
      </c>
      <c r="X9" t="s">
        <v>89</v>
      </c>
      <c r="Y9" t="s">
        <v>251</v>
      </c>
      <c r="Z9" t="s">
        <v>498</v>
      </c>
    </row>
    <row r="10" spans="1:27" x14ac:dyDescent="0.3">
      <c r="A10" t="s">
        <v>359</v>
      </c>
      <c r="B10" t="s">
        <v>191</v>
      </c>
      <c r="C10" t="s">
        <v>287</v>
      </c>
      <c r="D10" s="9">
        <v>12.65</v>
      </c>
      <c r="E10" s="5" t="s">
        <v>207</v>
      </c>
      <c r="F10" t="s">
        <v>498</v>
      </c>
      <c r="G10">
        <v>20000</v>
      </c>
      <c r="H10" t="s">
        <v>501</v>
      </c>
      <c r="I10" t="s">
        <v>499</v>
      </c>
      <c r="J10" s="14">
        <f t="shared" si="0"/>
        <v>1581.0276679841897</v>
      </c>
      <c r="K10" t="s">
        <v>499</v>
      </c>
      <c r="L10" t="s">
        <v>596</v>
      </c>
      <c r="M10" t="s">
        <v>481</v>
      </c>
      <c r="N10" t="s">
        <v>498</v>
      </c>
      <c r="O10" t="s">
        <v>215</v>
      </c>
      <c r="P10" t="s">
        <v>409</v>
      </c>
      <c r="Q10" t="s">
        <v>498</v>
      </c>
      <c r="R10" t="s">
        <v>599</v>
      </c>
      <c r="S10" t="s">
        <v>273</v>
      </c>
      <c r="T10" t="s">
        <v>498</v>
      </c>
      <c r="U10" t="s">
        <v>239</v>
      </c>
      <c r="V10" t="s">
        <v>504</v>
      </c>
      <c r="W10" t="s">
        <v>498</v>
      </c>
      <c r="X10" t="s">
        <v>93</v>
      </c>
      <c r="Y10" t="s">
        <v>284</v>
      </c>
      <c r="Z10" t="s">
        <v>498</v>
      </c>
      <c r="AA10" t="s">
        <v>502</v>
      </c>
    </row>
    <row r="11" spans="1:27" x14ac:dyDescent="0.3">
      <c r="A11" t="s">
        <v>360</v>
      </c>
      <c r="B11" t="s">
        <v>12</v>
      </c>
      <c r="C11" t="s">
        <v>287</v>
      </c>
      <c r="D11" s="9">
        <v>9.75</v>
      </c>
      <c r="E11" t="s">
        <v>293</v>
      </c>
      <c r="F11" t="s">
        <v>498</v>
      </c>
      <c r="G11">
        <v>8400</v>
      </c>
      <c r="H11" t="s">
        <v>251</v>
      </c>
      <c r="I11" t="s">
        <v>498</v>
      </c>
      <c r="J11" s="14">
        <f t="shared" si="0"/>
        <v>861.53846153846155</v>
      </c>
      <c r="K11" t="s">
        <v>498</v>
      </c>
      <c r="L11" t="s">
        <v>597</v>
      </c>
      <c r="M11" t="s">
        <v>322</v>
      </c>
      <c r="N11" t="s">
        <v>498</v>
      </c>
      <c r="O11" t="s">
        <v>215</v>
      </c>
      <c r="P11" t="s">
        <v>198</v>
      </c>
      <c r="Q11" t="s">
        <v>498</v>
      </c>
      <c r="R11" t="s">
        <v>601</v>
      </c>
      <c r="S11" t="s">
        <v>389</v>
      </c>
      <c r="T11" t="s">
        <v>498</v>
      </c>
      <c r="U11" t="s">
        <v>241</v>
      </c>
      <c r="V11" t="s">
        <v>251</v>
      </c>
      <c r="W11" t="s">
        <v>498</v>
      </c>
      <c r="X11" t="s">
        <v>90</v>
      </c>
      <c r="Y11" t="s">
        <v>251</v>
      </c>
      <c r="Z11" t="s">
        <v>498</v>
      </c>
      <c r="AA11" t="s">
        <v>391</v>
      </c>
    </row>
    <row r="12" spans="1:27" x14ac:dyDescent="0.3">
      <c r="A12" t="s">
        <v>360</v>
      </c>
      <c r="B12" t="s">
        <v>13</v>
      </c>
      <c r="C12" t="s">
        <v>286</v>
      </c>
      <c r="D12" s="9">
        <v>11.1</v>
      </c>
      <c r="E12" t="s">
        <v>293</v>
      </c>
      <c r="F12" t="s">
        <v>498</v>
      </c>
      <c r="G12">
        <v>12000</v>
      </c>
      <c r="H12" t="s">
        <v>251</v>
      </c>
      <c r="I12" t="s">
        <v>498</v>
      </c>
      <c r="J12" s="14">
        <f t="shared" si="0"/>
        <v>1081.081081081081</v>
      </c>
      <c r="K12" t="s">
        <v>498</v>
      </c>
      <c r="L12" t="s">
        <v>597</v>
      </c>
      <c r="M12" t="s">
        <v>322</v>
      </c>
      <c r="N12" t="s">
        <v>498</v>
      </c>
      <c r="O12" t="s">
        <v>215</v>
      </c>
      <c r="P12" s="10" t="s">
        <v>411</v>
      </c>
      <c r="Q12" t="s">
        <v>498</v>
      </c>
      <c r="R12" t="s">
        <v>601</v>
      </c>
      <c r="S12" t="s">
        <v>308</v>
      </c>
      <c r="T12" t="s">
        <v>498</v>
      </c>
      <c r="U12" t="s">
        <v>242</v>
      </c>
      <c r="V12" t="s">
        <v>251</v>
      </c>
      <c r="W12" t="s">
        <v>498</v>
      </c>
      <c r="X12" t="s">
        <v>90</v>
      </c>
      <c r="Y12" t="s">
        <v>251</v>
      </c>
      <c r="Z12" t="s">
        <v>498</v>
      </c>
    </row>
    <row r="13" spans="1:27" x14ac:dyDescent="0.3">
      <c r="A13" t="s">
        <v>360</v>
      </c>
      <c r="B13" s="4" t="s">
        <v>192</v>
      </c>
      <c r="C13" t="s">
        <v>287</v>
      </c>
      <c r="D13" s="9">
        <v>6.9</v>
      </c>
      <c r="E13" s="5" t="s">
        <v>208</v>
      </c>
      <c r="F13" t="s">
        <v>498</v>
      </c>
      <c r="G13">
        <v>7460</v>
      </c>
      <c r="H13" t="s">
        <v>500</v>
      </c>
      <c r="I13" t="s">
        <v>499</v>
      </c>
      <c r="J13" s="14">
        <v>1081.0999999999999</v>
      </c>
      <c r="K13" t="s">
        <v>499</v>
      </c>
      <c r="L13" t="s">
        <v>597</v>
      </c>
      <c r="M13" t="s">
        <v>410</v>
      </c>
      <c r="N13" t="s">
        <v>498</v>
      </c>
      <c r="O13" t="s">
        <v>215</v>
      </c>
      <c r="P13" t="s">
        <v>537</v>
      </c>
      <c r="Q13" t="s">
        <v>499</v>
      </c>
      <c r="R13" t="s">
        <v>601</v>
      </c>
      <c r="S13" t="s">
        <v>390</v>
      </c>
      <c r="T13" t="s">
        <v>499</v>
      </c>
      <c r="U13" t="s">
        <v>239</v>
      </c>
      <c r="V13" s="5" t="s">
        <v>283</v>
      </c>
      <c r="W13" t="s">
        <v>498</v>
      </c>
      <c r="X13" t="s">
        <v>90</v>
      </c>
      <c r="Y13" t="s">
        <v>390</v>
      </c>
      <c r="Z13" t="s">
        <v>499</v>
      </c>
      <c r="AA13" t="s">
        <v>512</v>
      </c>
    </row>
    <row r="14" spans="1:27" x14ac:dyDescent="0.3">
      <c r="A14" t="s">
        <v>361</v>
      </c>
      <c r="B14" t="s">
        <v>14</v>
      </c>
      <c r="C14" t="s">
        <v>287</v>
      </c>
      <c r="D14" s="9">
        <v>6.5</v>
      </c>
      <c r="E14" t="s">
        <v>323</v>
      </c>
      <c r="F14" t="s">
        <v>498</v>
      </c>
      <c r="G14">
        <v>3400</v>
      </c>
      <c r="H14" t="s">
        <v>251</v>
      </c>
      <c r="I14" t="s">
        <v>498</v>
      </c>
      <c r="J14" s="14">
        <f t="shared" si="0"/>
        <v>523.07692307692309</v>
      </c>
      <c r="K14" t="s">
        <v>498</v>
      </c>
      <c r="L14" t="s">
        <v>596</v>
      </c>
      <c r="M14" t="s">
        <v>476</v>
      </c>
      <c r="N14" t="s">
        <v>498</v>
      </c>
      <c r="O14" t="s">
        <v>201</v>
      </c>
      <c r="P14" t="s">
        <v>525</v>
      </c>
      <c r="Q14" t="s">
        <v>498</v>
      </c>
      <c r="R14" t="s">
        <v>600</v>
      </c>
      <c r="S14" t="s">
        <v>344</v>
      </c>
      <c r="T14" t="s">
        <v>498</v>
      </c>
      <c r="U14" t="s">
        <v>240</v>
      </c>
      <c r="V14" t="s">
        <v>251</v>
      </c>
      <c r="W14" t="s">
        <v>498</v>
      </c>
      <c r="X14" t="s">
        <v>89</v>
      </c>
      <c r="Y14" t="s">
        <v>251</v>
      </c>
      <c r="Z14" t="s">
        <v>498</v>
      </c>
      <c r="AA14" t="s">
        <v>524</v>
      </c>
    </row>
    <row r="15" spans="1:27" x14ac:dyDescent="0.3">
      <c r="A15" t="s">
        <v>362</v>
      </c>
      <c r="B15" t="s">
        <v>15</v>
      </c>
      <c r="C15" t="s">
        <v>287</v>
      </c>
      <c r="D15" s="9">
        <v>1.74</v>
      </c>
      <c r="E15" t="s">
        <v>294</v>
      </c>
      <c r="F15" t="s">
        <v>498</v>
      </c>
      <c r="G15">
        <v>86</v>
      </c>
      <c r="H15" t="s">
        <v>251</v>
      </c>
      <c r="I15" t="s">
        <v>498</v>
      </c>
      <c r="J15" s="14">
        <f t="shared" si="0"/>
        <v>49.425287356321839</v>
      </c>
      <c r="K15" t="s">
        <v>498</v>
      </c>
      <c r="L15" t="s">
        <v>598</v>
      </c>
      <c r="M15" t="s">
        <v>322</v>
      </c>
      <c r="N15" t="s">
        <v>498</v>
      </c>
      <c r="O15" t="s">
        <v>215</v>
      </c>
      <c r="P15" t="s">
        <v>394</v>
      </c>
      <c r="Q15" t="s">
        <v>499</v>
      </c>
      <c r="R15" t="s">
        <v>600</v>
      </c>
      <c r="S15" t="s">
        <v>395</v>
      </c>
      <c r="T15" t="s">
        <v>498</v>
      </c>
      <c r="U15" t="s">
        <v>239</v>
      </c>
      <c r="V15" t="s">
        <v>251</v>
      </c>
      <c r="W15" t="s">
        <v>498</v>
      </c>
      <c r="X15" t="s">
        <v>93</v>
      </c>
      <c r="Y15" t="s">
        <v>251</v>
      </c>
      <c r="Z15" t="s">
        <v>498</v>
      </c>
      <c r="AA15" t="s">
        <v>603</v>
      </c>
    </row>
    <row r="16" spans="1:27" x14ac:dyDescent="0.3">
      <c r="A16" t="s">
        <v>362</v>
      </c>
      <c r="B16" t="s">
        <v>16</v>
      </c>
      <c r="C16" t="s">
        <v>287</v>
      </c>
      <c r="D16" s="9">
        <v>1.67</v>
      </c>
      <c r="E16" t="s">
        <v>294</v>
      </c>
      <c r="F16" t="s">
        <v>498</v>
      </c>
      <c r="G16">
        <v>63</v>
      </c>
      <c r="H16" t="s">
        <v>251</v>
      </c>
      <c r="I16" t="s">
        <v>498</v>
      </c>
      <c r="J16" s="14">
        <f t="shared" si="0"/>
        <v>37.724550898203596</v>
      </c>
      <c r="K16" t="s">
        <v>498</v>
      </c>
      <c r="L16" t="s">
        <v>598</v>
      </c>
      <c r="M16" t="s">
        <v>322</v>
      </c>
      <c r="N16" t="s">
        <v>498</v>
      </c>
      <c r="O16" t="s">
        <v>215</v>
      </c>
      <c r="P16" t="s">
        <v>412</v>
      </c>
      <c r="Q16" t="s">
        <v>498</v>
      </c>
      <c r="R16" t="s">
        <v>600</v>
      </c>
      <c r="S16" t="s">
        <v>397</v>
      </c>
      <c r="T16" t="s">
        <v>498</v>
      </c>
      <c r="U16" t="s">
        <v>241</v>
      </c>
      <c r="V16" t="s">
        <v>251</v>
      </c>
      <c r="W16" t="s">
        <v>498</v>
      </c>
      <c r="X16" t="s">
        <v>93</v>
      </c>
      <c r="Y16" t="s">
        <v>251</v>
      </c>
      <c r="Z16" t="s">
        <v>498</v>
      </c>
    </row>
    <row r="17" spans="1:27" x14ac:dyDescent="0.3">
      <c r="A17" t="s">
        <v>362</v>
      </c>
      <c r="B17" t="s">
        <v>17</v>
      </c>
      <c r="C17" t="s">
        <v>287</v>
      </c>
      <c r="D17" s="9">
        <v>1.74</v>
      </c>
      <c r="E17" t="s">
        <v>294</v>
      </c>
      <c r="F17" t="s">
        <v>498</v>
      </c>
      <c r="G17">
        <v>75</v>
      </c>
      <c r="H17" t="s">
        <v>251</v>
      </c>
      <c r="I17" t="s">
        <v>498</v>
      </c>
      <c r="J17" s="14">
        <f t="shared" si="0"/>
        <v>43.103448275862071</v>
      </c>
      <c r="K17" t="s">
        <v>498</v>
      </c>
      <c r="L17" t="s">
        <v>598</v>
      </c>
      <c r="M17" t="s">
        <v>322</v>
      </c>
      <c r="N17" t="s">
        <v>498</v>
      </c>
      <c r="O17" t="s">
        <v>215</v>
      </c>
      <c r="P17" t="s">
        <v>392</v>
      </c>
      <c r="Q17" t="s">
        <v>498</v>
      </c>
      <c r="R17" t="s">
        <v>600</v>
      </c>
      <c r="S17" t="s">
        <v>396</v>
      </c>
      <c r="T17" t="s">
        <v>498</v>
      </c>
      <c r="U17" t="s">
        <v>239</v>
      </c>
      <c r="V17" t="s">
        <v>251</v>
      </c>
      <c r="W17" t="s">
        <v>498</v>
      </c>
      <c r="X17" t="s">
        <v>93</v>
      </c>
      <c r="Y17" t="s">
        <v>251</v>
      </c>
      <c r="Z17" t="s">
        <v>498</v>
      </c>
    </row>
    <row r="18" spans="1:27" x14ac:dyDescent="0.3">
      <c r="A18" t="s">
        <v>362</v>
      </c>
      <c r="B18" t="s">
        <v>18</v>
      </c>
      <c r="C18" t="s">
        <v>287</v>
      </c>
      <c r="D18" s="9">
        <v>1.52</v>
      </c>
      <c r="E18" t="s">
        <v>294</v>
      </c>
      <c r="F18" t="s">
        <v>498</v>
      </c>
      <c r="G18">
        <v>57</v>
      </c>
      <c r="H18" t="s">
        <v>251</v>
      </c>
      <c r="I18" t="s">
        <v>498</v>
      </c>
      <c r="J18" s="14">
        <f t="shared" si="0"/>
        <v>37.5</v>
      </c>
      <c r="K18" t="s">
        <v>498</v>
      </c>
      <c r="L18" t="s">
        <v>598</v>
      </c>
      <c r="M18" t="s">
        <v>322</v>
      </c>
      <c r="N18" t="s">
        <v>498</v>
      </c>
      <c r="O18" t="s">
        <v>215</v>
      </c>
      <c r="P18" t="s">
        <v>393</v>
      </c>
      <c r="Q18" t="s">
        <v>498</v>
      </c>
      <c r="R18" t="s">
        <v>600</v>
      </c>
      <c r="S18" t="s">
        <v>398</v>
      </c>
      <c r="T18" t="s">
        <v>498</v>
      </c>
      <c r="U18" t="s">
        <v>241</v>
      </c>
      <c r="V18" t="s">
        <v>251</v>
      </c>
      <c r="W18" t="s">
        <v>498</v>
      </c>
      <c r="X18" t="s">
        <v>93</v>
      </c>
      <c r="Y18" t="s">
        <v>251</v>
      </c>
      <c r="Z18" t="s">
        <v>498</v>
      </c>
    </row>
    <row r="19" spans="1:27" x14ac:dyDescent="0.3">
      <c r="A19" t="s">
        <v>363</v>
      </c>
      <c r="B19" t="s">
        <v>19</v>
      </c>
      <c r="C19" t="s">
        <v>287</v>
      </c>
      <c r="D19" s="9">
        <v>5.5</v>
      </c>
      <c r="E19" t="s">
        <v>295</v>
      </c>
      <c r="F19" t="s">
        <v>498</v>
      </c>
      <c r="G19">
        <v>1450</v>
      </c>
      <c r="H19" t="s">
        <v>251</v>
      </c>
      <c r="I19" t="s">
        <v>498</v>
      </c>
      <c r="J19" s="14">
        <f t="shared" si="0"/>
        <v>263.63636363636363</v>
      </c>
      <c r="K19" t="s">
        <v>498</v>
      </c>
      <c r="L19" t="s">
        <v>598</v>
      </c>
      <c r="M19" t="s">
        <v>322</v>
      </c>
      <c r="N19" t="s">
        <v>498</v>
      </c>
      <c r="O19" t="s">
        <v>201</v>
      </c>
      <c r="P19" t="s">
        <v>200</v>
      </c>
      <c r="Q19" t="s">
        <v>498</v>
      </c>
      <c r="R19" t="s">
        <v>602</v>
      </c>
      <c r="S19" t="s">
        <v>399</v>
      </c>
      <c r="T19" t="s">
        <v>498</v>
      </c>
      <c r="U19" t="s">
        <v>241</v>
      </c>
      <c r="V19" t="s">
        <v>251</v>
      </c>
      <c r="W19" t="s">
        <v>498</v>
      </c>
      <c r="X19" t="s">
        <v>93</v>
      </c>
      <c r="Y19" t="s">
        <v>251</v>
      </c>
      <c r="Z19" t="s">
        <v>498</v>
      </c>
    </row>
    <row r="20" spans="1:27" x14ac:dyDescent="0.3">
      <c r="A20" t="s">
        <v>362</v>
      </c>
      <c r="B20" t="s">
        <v>20</v>
      </c>
      <c r="C20" t="s">
        <v>286</v>
      </c>
      <c r="D20" s="9">
        <v>2.35</v>
      </c>
      <c r="E20" t="s">
        <v>296</v>
      </c>
      <c r="F20" t="s">
        <v>498</v>
      </c>
      <c r="G20">
        <v>200</v>
      </c>
      <c r="H20" t="s">
        <v>251</v>
      </c>
      <c r="I20" t="s">
        <v>498</v>
      </c>
      <c r="J20" s="14">
        <f t="shared" si="0"/>
        <v>85.106382978723403</v>
      </c>
      <c r="K20" t="s">
        <v>498</v>
      </c>
      <c r="L20" t="s">
        <v>598</v>
      </c>
      <c r="M20" t="s">
        <v>322</v>
      </c>
      <c r="N20" t="s">
        <v>498</v>
      </c>
      <c r="O20" t="s">
        <v>201</v>
      </c>
      <c r="P20" t="s">
        <v>467</v>
      </c>
      <c r="Q20" t="s">
        <v>498</v>
      </c>
      <c r="R20" t="s">
        <v>599</v>
      </c>
      <c r="S20" t="s">
        <v>342</v>
      </c>
      <c r="T20" t="s">
        <v>498</v>
      </c>
      <c r="U20" t="s">
        <v>243</v>
      </c>
      <c r="V20" t="s">
        <v>251</v>
      </c>
      <c r="W20" t="s">
        <v>498</v>
      </c>
      <c r="X20" t="s">
        <v>93</v>
      </c>
      <c r="Y20" t="s">
        <v>251</v>
      </c>
      <c r="Z20" t="s">
        <v>498</v>
      </c>
    </row>
    <row r="21" spans="1:27" x14ac:dyDescent="0.3">
      <c r="A21" t="s">
        <v>364</v>
      </c>
      <c r="B21" t="s">
        <v>21</v>
      </c>
      <c r="C21" t="s">
        <v>286</v>
      </c>
      <c r="D21" s="9">
        <v>15.3</v>
      </c>
      <c r="E21" t="s">
        <v>297</v>
      </c>
      <c r="F21" t="s">
        <v>498</v>
      </c>
      <c r="G21">
        <v>45000</v>
      </c>
      <c r="H21" t="s">
        <v>251</v>
      </c>
      <c r="I21" t="s">
        <v>498</v>
      </c>
      <c r="J21" s="14">
        <f t="shared" si="0"/>
        <v>2941.1764705882351</v>
      </c>
      <c r="K21" t="s">
        <v>498</v>
      </c>
      <c r="L21" t="s">
        <v>596</v>
      </c>
      <c r="M21" t="s">
        <v>479</v>
      </c>
      <c r="N21" t="s">
        <v>498</v>
      </c>
      <c r="O21" t="s">
        <v>201</v>
      </c>
      <c r="P21" t="s">
        <v>270</v>
      </c>
      <c r="Q21" t="s">
        <v>498</v>
      </c>
      <c r="R21" t="s">
        <v>600</v>
      </c>
      <c r="S21" t="s">
        <v>343</v>
      </c>
      <c r="T21" t="s">
        <v>498</v>
      </c>
      <c r="U21" t="s">
        <v>240</v>
      </c>
      <c r="V21" t="s">
        <v>505</v>
      </c>
      <c r="W21" t="s">
        <v>498</v>
      </c>
      <c r="X21" t="s">
        <v>91</v>
      </c>
      <c r="Y21" t="s">
        <v>251</v>
      </c>
      <c r="Z21" t="s">
        <v>498</v>
      </c>
    </row>
    <row r="22" spans="1:27" x14ac:dyDescent="0.3">
      <c r="A22" t="s">
        <v>358</v>
      </c>
      <c r="B22" t="s">
        <v>22</v>
      </c>
      <c r="C22" t="s">
        <v>287</v>
      </c>
      <c r="D22" s="9">
        <v>16</v>
      </c>
      <c r="E22" t="s">
        <v>298</v>
      </c>
      <c r="F22" t="s">
        <v>498</v>
      </c>
      <c r="G22">
        <v>80000</v>
      </c>
      <c r="H22" t="s">
        <v>251</v>
      </c>
      <c r="I22" t="s">
        <v>498</v>
      </c>
      <c r="J22" s="14">
        <f t="shared" si="0"/>
        <v>5000</v>
      </c>
      <c r="K22" t="s">
        <v>498</v>
      </c>
      <c r="L22" t="s">
        <v>595</v>
      </c>
      <c r="M22" t="s">
        <v>470</v>
      </c>
      <c r="N22" t="s">
        <v>498</v>
      </c>
      <c r="O22" t="s">
        <v>201</v>
      </c>
      <c r="P22" t="s">
        <v>202</v>
      </c>
      <c r="Q22" t="s">
        <v>498</v>
      </c>
      <c r="R22" t="s">
        <v>599</v>
      </c>
      <c r="S22" t="s">
        <v>401</v>
      </c>
      <c r="T22" t="s">
        <v>498</v>
      </c>
      <c r="U22" t="s">
        <v>240</v>
      </c>
      <c r="V22" t="s">
        <v>501</v>
      </c>
      <c r="W22" t="s">
        <v>499</v>
      </c>
      <c r="X22" t="s">
        <v>89</v>
      </c>
      <c r="Y22" t="s">
        <v>251</v>
      </c>
      <c r="Z22" t="s">
        <v>498</v>
      </c>
      <c r="AA22" t="s">
        <v>506</v>
      </c>
    </row>
    <row r="23" spans="1:27" x14ac:dyDescent="0.3">
      <c r="A23" t="s">
        <v>358</v>
      </c>
      <c r="B23" t="s">
        <v>23</v>
      </c>
      <c r="C23" t="s">
        <v>287</v>
      </c>
      <c r="D23" s="9">
        <v>16</v>
      </c>
      <c r="E23" t="s">
        <v>298</v>
      </c>
      <c r="F23" t="s">
        <v>498</v>
      </c>
      <c r="G23">
        <v>90000</v>
      </c>
      <c r="H23" t="s">
        <v>251</v>
      </c>
      <c r="I23" t="s">
        <v>498</v>
      </c>
      <c r="J23" s="14">
        <f t="shared" si="0"/>
        <v>5625</v>
      </c>
      <c r="K23" t="s">
        <v>498</v>
      </c>
      <c r="L23" t="s">
        <v>595</v>
      </c>
      <c r="M23" t="s">
        <v>471</v>
      </c>
      <c r="N23" t="s">
        <v>498</v>
      </c>
      <c r="O23" t="s">
        <v>201</v>
      </c>
      <c r="P23" t="s">
        <v>203</v>
      </c>
      <c r="Q23" t="s">
        <v>498</v>
      </c>
      <c r="R23" t="s">
        <v>600</v>
      </c>
      <c r="S23" t="s">
        <v>400</v>
      </c>
      <c r="T23" t="s">
        <v>498</v>
      </c>
      <c r="U23" t="s">
        <v>240</v>
      </c>
      <c r="V23" t="s">
        <v>251</v>
      </c>
      <c r="W23" t="s">
        <v>498</v>
      </c>
      <c r="X23" t="s">
        <v>89</v>
      </c>
      <c r="Y23" t="s">
        <v>251</v>
      </c>
      <c r="Z23" t="s">
        <v>498</v>
      </c>
    </row>
    <row r="24" spans="1:27" x14ac:dyDescent="0.3">
      <c r="A24" t="s">
        <v>358</v>
      </c>
      <c r="B24" t="s">
        <v>24</v>
      </c>
      <c r="C24" t="s">
        <v>286</v>
      </c>
      <c r="D24" s="9">
        <v>18</v>
      </c>
      <c r="E24" t="s">
        <v>298</v>
      </c>
      <c r="F24" t="s">
        <v>498</v>
      </c>
      <c r="G24">
        <v>90000</v>
      </c>
      <c r="H24" t="s">
        <v>251</v>
      </c>
      <c r="I24" t="s">
        <v>498</v>
      </c>
      <c r="J24" s="14">
        <f t="shared" si="0"/>
        <v>5000</v>
      </c>
      <c r="K24" t="s">
        <v>498</v>
      </c>
      <c r="L24" t="s">
        <v>595</v>
      </c>
      <c r="M24" t="s">
        <v>472</v>
      </c>
      <c r="N24" t="s">
        <v>498</v>
      </c>
      <c r="O24" t="s">
        <v>201</v>
      </c>
      <c r="P24" t="s">
        <v>204</v>
      </c>
      <c r="Q24" t="s">
        <v>498</v>
      </c>
      <c r="R24" t="s">
        <v>599</v>
      </c>
      <c r="S24" t="s">
        <v>501</v>
      </c>
      <c r="T24" t="s">
        <v>499</v>
      </c>
      <c r="U24" t="s">
        <v>240</v>
      </c>
      <c r="V24" t="s">
        <v>251</v>
      </c>
      <c r="W24" t="s">
        <v>498</v>
      </c>
      <c r="X24" t="s">
        <v>89</v>
      </c>
      <c r="Y24" t="s">
        <v>251</v>
      </c>
      <c r="Z24" t="s">
        <v>498</v>
      </c>
      <c r="AA24" t="s">
        <v>604</v>
      </c>
    </row>
    <row r="25" spans="1:27" x14ac:dyDescent="0.3">
      <c r="A25" t="s">
        <v>362</v>
      </c>
      <c r="B25" t="s">
        <v>25</v>
      </c>
      <c r="C25" t="s">
        <v>287</v>
      </c>
      <c r="D25" s="9">
        <v>2.59</v>
      </c>
      <c r="E25" t="s">
        <v>332</v>
      </c>
      <c r="F25" t="s">
        <v>498</v>
      </c>
      <c r="G25">
        <v>225</v>
      </c>
      <c r="H25" t="s">
        <v>251</v>
      </c>
      <c r="I25" t="s">
        <v>498</v>
      </c>
      <c r="J25" s="14">
        <f t="shared" si="0"/>
        <v>86.872586872586879</v>
      </c>
      <c r="K25" t="s">
        <v>498</v>
      </c>
      <c r="L25" t="s">
        <v>598</v>
      </c>
      <c r="M25" t="s">
        <v>322</v>
      </c>
      <c r="N25" t="s">
        <v>498</v>
      </c>
      <c r="O25" t="s">
        <v>215</v>
      </c>
      <c r="P25" s="10" t="s">
        <v>468</v>
      </c>
      <c r="Q25" t="s">
        <v>498</v>
      </c>
      <c r="R25" t="s">
        <v>602</v>
      </c>
      <c r="S25" t="s">
        <v>404</v>
      </c>
      <c r="T25" t="s">
        <v>498</v>
      </c>
      <c r="U25" t="s">
        <v>244</v>
      </c>
      <c r="V25" t="s">
        <v>251</v>
      </c>
      <c r="W25" t="s">
        <v>498</v>
      </c>
      <c r="X25" t="s">
        <v>93</v>
      </c>
      <c r="Y25" t="s">
        <v>251</v>
      </c>
      <c r="Z25" t="s">
        <v>498</v>
      </c>
    </row>
    <row r="26" spans="1:27" x14ac:dyDescent="0.3">
      <c r="A26" t="s">
        <v>362</v>
      </c>
      <c r="B26" t="s">
        <v>26</v>
      </c>
      <c r="C26" t="s">
        <v>286</v>
      </c>
      <c r="D26" s="9">
        <v>7.2</v>
      </c>
      <c r="E26" t="s">
        <v>308</v>
      </c>
      <c r="F26" t="s">
        <v>498</v>
      </c>
      <c r="G26">
        <v>3600</v>
      </c>
      <c r="H26" t="s">
        <v>251</v>
      </c>
      <c r="I26" t="s">
        <v>498</v>
      </c>
      <c r="J26" s="14">
        <f t="shared" si="0"/>
        <v>500</v>
      </c>
      <c r="K26" t="s">
        <v>498</v>
      </c>
      <c r="L26" t="s">
        <v>598</v>
      </c>
      <c r="M26" t="s">
        <v>322</v>
      </c>
      <c r="N26" t="s">
        <v>498</v>
      </c>
      <c r="O26" t="s">
        <v>215</v>
      </c>
      <c r="P26" t="s">
        <v>469</v>
      </c>
      <c r="Q26" t="s">
        <v>498</v>
      </c>
      <c r="R26" t="s">
        <v>602</v>
      </c>
      <c r="S26" t="s">
        <v>308</v>
      </c>
      <c r="T26" t="s">
        <v>498</v>
      </c>
      <c r="U26" t="s">
        <v>243</v>
      </c>
      <c r="V26" t="s">
        <v>251</v>
      </c>
      <c r="W26" t="s">
        <v>498</v>
      </c>
      <c r="X26" t="s">
        <v>90</v>
      </c>
      <c r="Y26" t="s">
        <v>251</v>
      </c>
      <c r="Z26" t="s">
        <v>498</v>
      </c>
      <c r="AA26" t="s">
        <v>605</v>
      </c>
    </row>
    <row r="27" spans="1:27" x14ac:dyDescent="0.3">
      <c r="A27" t="s">
        <v>362</v>
      </c>
      <c r="B27" t="s">
        <v>27</v>
      </c>
      <c r="C27" t="s">
        <v>287</v>
      </c>
      <c r="D27" s="9">
        <v>7.6</v>
      </c>
      <c r="E27" t="s">
        <v>308</v>
      </c>
      <c r="F27" t="s">
        <v>498</v>
      </c>
      <c r="G27">
        <v>3000</v>
      </c>
      <c r="H27" t="s">
        <v>274</v>
      </c>
      <c r="I27" t="s">
        <v>498</v>
      </c>
      <c r="J27" s="14">
        <f t="shared" si="0"/>
        <v>394.73684210526318</v>
      </c>
      <c r="K27" t="s">
        <v>498</v>
      </c>
      <c r="L27" t="s">
        <v>598</v>
      </c>
      <c r="M27" t="s">
        <v>322</v>
      </c>
      <c r="N27" t="s">
        <v>498</v>
      </c>
      <c r="O27" t="s">
        <v>215</v>
      </c>
      <c r="P27" t="s">
        <v>346</v>
      </c>
      <c r="Q27" t="s">
        <v>498</v>
      </c>
      <c r="R27" t="s">
        <v>602</v>
      </c>
      <c r="S27" t="s">
        <v>308</v>
      </c>
      <c r="T27" t="s">
        <v>498</v>
      </c>
      <c r="U27" t="s">
        <v>243</v>
      </c>
      <c r="V27" t="s">
        <v>251</v>
      </c>
      <c r="W27" t="s">
        <v>498</v>
      </c>
      <c r="X27" t="s">
        <v>90</v>
      </c>
      <c r="Y27" t="s">
        <v>251</v>
      </c>
      <c r="Z27" t="s">
        <v>498</v>
      </c>
    </row>
    <row r="28" spans="1:27" x14ac:dyDescent="0.3">
      <c r="A28" t="s">
        <v>362</v>
      </c>
      <c r="B28" t="s">
        <v>28</v>
      </c>
      <c r="C28" t="s">
        <v>286</v>
      </c>
      <c r="D28" s="9">
        <v>4</v>
      </c>
      <c r="E28" t="s">
        <v>333</v>
      </c>
      <c r="F28" t="s">
        <v>498</v>
      </c>
      <c r="G28">
        <v>500</v>
      </c>
      <c r="H28" t="s">
        <v>251</v>
      </c>
      <c r="I28" t="s">
        <v>498</v>
      </c>
      <c r="J28" s="14">
        <f t="shared" si="0"/>
        <v>125</v>
      </c>
      <c r="K28" t="s">
        <v>498</v>
      </c>
      <c r="L28" t="s">
        <v>598</v>
      </c>
      <c r="M28" t="s">
        <v>482</v>
      </c>
      <c r="N28" t="s">
        <v>498</v>
      </c>
      <c r="O28" t="s">
        <v>205</v>
      </c>
      <c r="P28" s="19" t="s">
        <v>356</v>
      </c>
      <c r="Q28" t="s">
        <v>498</v>
      </c>
      <c r="R28" t="s">
        <v>599</v>
      </c>
      <c r="S28" t="s">
        <v>308</v>
      </c>
      <c r="T28" t="s">
        <v>498</v>
      </c>
      <c r="U28" t="s">
        <v>244</v>
      </c>
      <c r="V28" t="s">
        <v>251</v>
      </c>
      <c r="W28" t="s">
        <v>498</v>
      </c>
      <c r="X28" t="s">
        <v>90</v>
      </c>
      <c r="Y28" t="s">
        <v>251</v>
      </c>
      <c r="Z28" t="s">
        <v>498</v>
      </c>
    </row>
    <row r="29" spans="1:27" x14ac:dyDescent="0.3">
      <c r="A29" t="s">
        <v>360</v>
      </c>
      <c r="B29" t="s">
        <v>29</v>
      </c>
      <c r="C29" t="s">
        <v>287</v>
      </c>
      <c r="D29" s="9">
        <v>9.5</v>
      </c>
      <c r="E29" t="s">
        <v>209</v>
      </c>
      <c r="F29" t="s">
        <v>498</v>
      </c>
      <c r="G29">
        <v>7500</v>
      </c>
      <c r="H29" t="s">
        <v>251</v>
      </c>
      <c r="I29" t="s">
        <v>498</v>
      </c>
      <c r="J29" s="14">
        <f t="shared" si="0"/>
        <v>789.47368421052636</v>
      </c>
      <c r="K29" t="s">
        <v>498</v>
      </c>
      <c r="L29" t="s">
        <v>598</v>
      </c>
      <c r="M29" t="s">
        <v>322</v>
      </c>
      <c r="N29" t="s">
        <v>498</v>
      </c>
      <c r="O29" t="s">
        <v>205</v>
      </c>
      <c r="P29" t="s">
        <v>357</v>
      </c>
      <c r="Q29" t="s">
        <v>498</v>
      </c>
      <c r="R29" t="s">
        <v>601</v>
      </c>
      <c r="S29" t="s">
        <v>308</v>
      </c>
      <c r="T29" t="s">
        <v>498</v>
      </c>
      <c r="U29" t="s">
        <v>239</v>
      </c>
      <c r="V29" t="s">
        <v>251</v>
      </c>
      <c r="W29" t="s">
        <v>498</v>
      </c>
      <c r="X29" t="s">
        <v>90</v>
      </c>
      <c r="Y29" t="s">
        <v>251</v>
      </c>
      <c r="Z29" t="s">
        <v>498</v>
      </c>
      <c r="AA29" t="s">
        <v>220</v>
      </c>
    </row>
    <row r="30" spans="1:27" x14ac:dyDescent="0.3">
      <c r="A30" t="s">
        <v>360</v>
      </c>
      <c r="B30" t="s">
        <v>30</v>
      </c>
      <c r="C30" t="s">
        <v>287</v>
      </c>
      <c r="D30" s="9">
        <v>7.5</v>
      </c>
      <c r="E30" t="s">
        <v>209</v>
      </c>
      <c r="F30" t="s">
        <v>498</v>
      </c>
      <c r="G30">
        <v>8000</v>
      </c>
      <c r="H30" t="s">
        <v>251</v>
      </c>
      <c r="I30" t="s">
        <v>498</v>
      </c>
      <c r="J30" s="14">
        <f t="shared" si="0"/>
        <v>1066.6666666666667</v>
      </c>
      <c r="K30" t="s">
        <v>498</v>
      </c>
      <c r="L30" t="s">
        <v>598</v>
      </c>
      <c r="M30" t="s">
        <v>322</v>
      </c>
      <c r="N30" t="s">
        <v>498</v>
      </c>
      <c r="O30" t="s">
        <v>205</v>
      </c>
      <c r="P30" t="s">
        <v>526</v>
      </c>
      <c r="Q30" t="s">
        <v>499</v>
      </c>
      <c r="R30" t="s">
        <v>601</v>
      </c>
      <c r="S30" t="s">
        <v>308</v>
      </c>
      <c r="T30" t="s">
        <v>499</v>
      </c>
      <c r="U30" t="s">
        <v>241</v>
      </c>
      <c r="V30" t="s">
        <v>251</v>
      </c>
      <c r="W30" t="s">
        <v>498</v>
      </c>
      <c r="X30" t="s">
        <v>90</v>
      </c>
      <c r="Y30" t="s">
        <v>251</v>
      </c>
      <c r="Z30" t="s">
        <v>498</v>
      </c>
      <c r="AA30" t="s">
        <v>606</v>
      </c>
    </row>
    <row r="31" spans="1:27" x14ac:dyDescent="0.3">
      <c r="A31" t="s">
        <v>360</v>
      </c>
      <c r="B31" t="s">
        <v>31</v>
      </c>
      <c r="C31" t="s">
        <v>287</v>
      </c>
      <c r="D31" s="9">
        <v>6.5</v>
      </c>
      <c r="E31" t="s">
        <v>209</v>
      </c>
      <c r="F31" t="s">
        <v>498</v>
      </c>
      <c r="G31">
        <v>8100</v>
      </c>
      <c r="H31" t="s">
        <v>251</v>
      </c>
      <c r="I31" t="s">
        <v>498</v>
      </c>
      <c r="J31" s="14">
        <f t="shared" si="0"/>
        <v>1246.1538461538462</v>
      </c>
      <c r="K31" t="s">
        <v>498</v>
      </c>
      <c r="L31" t="s">
        <v>597</v>
      </c>
      <c r="M31" t="s">
        <v>496</v>
      </c>
      <c r="N31" t="s">
        <v>498</v>
      </c>
      <c r="O31" t="s">
        <v>205</v>
      </c>
      <c r="P31" t="s">
        <v>501</v>
      </c>
      <c r="Q31" t="s">
        <v>499</v>
      </c>
      <c r="R31" t="s">
        <v>601</v>
      </c>
      <c r="S31" t="s">
        <v>513</v>
      </c>
      <c r="T31" t="s">
        <v>499</v>
      </c>
      <c r="U31" t="s">
        <v>242</v>
      </c>
      <c r="V31" t="s">
        <v>251</v>
      </c>
      <c r="W31" t="s">
        <v>498</v>
      </c>
      <c r="X31" t="s">
        <v>90</v>
      </c>
      <c r="Y31" t="s">
        <v>251</v>
      </c>
      <c r="Z31" t="s">
        <v>498</v>
      </c>
      <c r="AA31" t="s">
        <v>607</v>
      </c>
    </row>
    <row r="32" spans="1:27" x14ac:dyDescent="0.3">
      <c r="A32" t="s">
        <v>365</v>
      </c>
      <c r="B32" t="s">
        <v>32</v>
      </c>
      <c r="C32" t="s">
        <v>286</v>
      </c>
      <c r="D32" s="9">
        <v>3.8</v>
      </c>
      <c r="E32" t="s">
        <v>299</v>
      </c>
      <c r="F32" t="s">
        <v>498</v>
      </c>
      <c r="G32">
        <v>440</v>
      </c>
      <c r="H32" t="s">
        <v>251</v>
      </c>
      <c r="I32" t="s">
        <v>498</v>
      </c>
      <c r="J32" s="14">
        <f t="shared" si="0"/>
        <v>115.78947368421053</v>
      </c>
      <c r="K32" t="s">
        <v>498</v>
      </c>
      <c r="L32" t="s">
        <v>598</v>
      </c>
      <c r="M32" t="s">
        <v>322</v>
      </c>
      <c r="N32" t="s">
        <v>498</v>
      </c>
      <c r="O32" t="s">
        <v>215</v>
      </c>
      <c r="P32" t="s">
        <v>347</v>
      </c>
      <c r="Q32" t="s">
        <v>498</v>
      </c>
      <c r="R32" t="s">
        <v>601</v>
      </c>
      <c r="S32" s="10" t="s">
        <v>405</v>
      </c>
      <c r="T32" s="10" t="s">
        <v>498</v>
      </c>
      <c r="U32" t="s">
        <v>239</v>
      </c>
      <c r="V32" t="s">
        <v>251</v>
      </c>
      <c r="W32" t="s">
        <v>498</v>
      </c>
      <c r="X32" t="s">
        <v>90</v>
      </c>
      <c r="Y32" t="s">
        <v>251</v>
      </c>
      <c r="Z32" t="s">
        <v>498</v>
      </c>
    </row>
    <row r="33" spans="1:27" x14ac:dyDescent="0.3">
      <c r="A33" t="s">
        <v>365</v>
      </c>
      <c r="B33" t="s">
        <v>33</v>
      </c>
      <c r="C33" t="s">
        <v>286</v>
      </c>
      <c r="D33" s="9">
        <v>2.7</v>
      </c>
      <c r="E33" t="s">
        <v>299</v>
      </c>
      <c r="F33" t="s">
        <v>498</v>
      </c>
      <c r="G33">
        <v>272</v>
      </c>
      <c r="H33" t="s">
        <v>251</v>
      </c>
      <c r="I33" t="s">
        <v>498</v>
      </c>
      <c r="J33" s="14">
        <f t="shared" si="0"/>
        <v>100.74074074074073</v>
      </c>
      <c r="K33" t="s">
        <v>498</v>
      </c>
      <c r="L33" t="s">
        <v>598</v>
      </c>
      <c r="M33" t="s">
        <v>322</v>
      </c>
      <c r="N33" t="s">
        <v>498</v>
      </c>
      <c r="O33" t="s">
        <v>215</v>
      </c>
      <c r="P33" t="s">
        <v>347</v>
      </c>
      <c r="Q33" t="s">
        <v>498</v>
      </c>
      <c r="R33" t="s">
        <v>601</v>
      </c>
      <c r="S33" s="10" t="s">
        <v>377</v>
      </c>
      <c r="T33" s="10" t="s">
        <v>498</v>
      </c>
      <c r="U33" t="s">
        <v>241</v>
      </c>
      <c r="V33" t="s">
        <v>251</v>
      </c>
      <c r="W33" t="s">
        <v>498</v>
      </c>
      <c r="X33" t="s">
        <v>90</v>
      </c>
      <c r="Y33" t="s">
        <v>251</v>
      </c>
      <c r="Z33" t="s">
        <v>498</v>
      </c>
    </row>
    <row r="34" spans="1:27" x14ac:dyDescent="0.3">
      <c r="A34" t="s">
        <v>362</v>
      </c>
      <c r="B34" t="s">
        <v>34</v>
      </c>
      <c r="C34" t="s">
        <v>287</v>
      </c>
      <c r="D34" s="9">
        <v>2.7</v>
      </c>
      <c r="E34" t="s">
        <v>300</v>
      </c>
      <c r="F34" t="s">
        <v>498</v>
      </c>
      <c r="G34">
        <v>210</v>
      </c>
      <c r="H34" t="s">
        <v>251</v>
      </c>
      <c r="I34" t="s">
        <v>498</v>
      </c>
      <c r="J34" s="14">
        <f t="shared" si="0"/>
        <v>77.777777777777771</v>
      </c>
      <c r="K34" t="s">
        <v>498</v>
      </c>
      <c r="L34" t="s">
        <v>598</v>
      </c>
      <c r="M34" t="s">
        <v>322</v>
      </c>
      <c r="N34" t="s">
        <v>498</v>
      </c>
      <c r="O34" t="s">
        <v>215</v>
      </c>
      <c r="P34" t="s">
        <v>501</v>
      </c>
      <c r="Q34" t="s">
        <v>499</v>
      </c>
      <c r="R34" t="s">
        <v>602</v>
      </c>
      <c r="S34" t="s">
        <v>308</v>
      </c>
      <c r="T34" s="10" t="s">
        <v>498</v>
      </c>
      <c r="U34" t="s">
        <v>243</v>
      </c>
      <c r="V34" t="s">
        <v>251</v>
      </c>
      <c r="W34" t="s">
        <v>498</v>
      </c>
      <c r="X34" t="s">
        <v>90</v>
      </c>
      <c r="Y34" t="s">
        <v>251</v>
      </c>
      <c r="Z34" t="s">
        <v>498</v>
      </c>
      <c r="AA34" t="s">
        <v>527</v>
      </c>
    </row>
    <row r="35" spans="1:27" x14ac:dyDescent="0.3">
      <c r="A35" t="s">
        <v>362</v>
      </c>
      <c r="B35" t="s">
        <v>35</v>
      </c>
      <c r="C35" t="s">
        <v>287</v>
      </c>
      <c r="D35" s="9">
        <v>2.7</v>
      </c>
      <c r="E35" t="s">
        <v>302</v>
      </c>
      <c r="F35" t="s">
        <v>498</v>
      </c>
      <c r="G35">
        <v>208.5</v>
      </c>
      <c r="H35" t="s">
        <v>251</v>
      </c>
      <c r="I35" t="s">
        <v>498</v>
      </c>
      <c r="J35" s="14">
        <f t="shared" si="0"/>
        <v>77.222222222222214</v>
      </c>
      <c r="K35" t="s">
        <v>498</v>
      </c>
      <c r="L35" t="s">
        <v>598</v>
      </c>
      <c r="M35" t="s">
        <v>322</v>
      </c>
      <c r="N35" t="s">
        <v>498</v>
      </c>
      <c r="O35" t="s">
        <v>201</v>
      </c>
      <c r="P35" t="s">
        <v>308</v>
      </c>
      <c r="Q35" t="s">
        <v>498</v>
      </c>
      <c r="R35" t="s">
        <v>600</v>
      </c>
      <c r="S35" t="s">
        <v>531</v>
      </c>
      <c r="T35" t="s">
        <v>499</v>
      </c>
      <c r="U35" t="s">
        <v>244</v>
      </c>
      <c r="V35" t="s">
        <v>251</v>
      </c>
      <c r="W35" t="s">
        <v>498</v>
      </c>
      <c r="X35" t="s">
        <v>93</v>
      </c>
      <c r="Y35" t="s">
        <v>251</v>
      </c>
      <c r="Z35" t="s">
        <v>498</v>
      </c>
      <c r="AA35" t="s">
        <v>529</v>
      </c>
    </row>
    <row r="36" spans="1:27" x14ac:dyDescent="0.3">
      <c r="A36" t="s">
        <v>362</v>
      </c>
      <c r="B36" t="s">
        <v>36</v>
      </c>
      <c r="C36" t="s">
        <v>287</v>
      </c>
      <c r="D36" s="9">
        <v>3.1</v>
      </c>
      <c r="E36" t="s">
        <v>301</v>
      </c>
      <c r="F36" t="s">
        <v>498</v>
      </c>
      <c r="G36">
        <v>350</v>
      </c>
      <c r="H36" t="s">
        <v>251</v>
      </c>
      <c r="I36" t="s">
        <v>498</v>
      </c>
      <c r="J36" s="14">
        <f t="shared" si="0"/>
        <v>112.90322580645162</v>
      </c>
      <c r="K36" t="s">
        <v>498</v>
      </c>
      <c r="L36" t="s">
        <v>598</v>
      </c>
      <c r="M36" t="s">
        <v>322</v>
      </c>
      <c r="N36" t="s">
        <v>498</v>
      </c>
      <c r="O36" t="s">
        <v>215</v>
      </c>
      <c r="P36" t="s">
        <v>348</v>
      </c>
      <c r="Q36" t="s">
        <v>498</v>
      </c>
      <c r="R36" t="s">
        <v>600</v>
      </c>
      <c r="S36" t="s">
        <v>532</v>
      </c>
      <c r="T36" t="s">
        <v>499</v>
      </c>
      <c r="U36" t="s">
        <v>241</v>
      </c>
      <c r="V36" t="s">
        <v>251</v>
      </c>
      <c r="W36" t="s">
        <v>498</v>
      </c>
      <c r="X36" t="s">
        <v>93</v>
      </c>
      <c r="Y36" t="s">
        <v>251</v>
      </c>
      <c r="Z36" t="s">
        <v>498</v>
      </c>
      <c r="AA36" t="s">
        <v>528</v>
      </c>
    </row>
    <row r="37" spans="1:27" x14ac:dyDescent="0.3">
      <c r="A37" t="s">
        <v>362</v>
      </c>
      <c r="B37" t="s">
        <v>37</v>
      </c>
      <c r="C37" t="s">
        <v>287</v>
      </c>
      <c r="D37" s="9">
        <v>2.1800000000000002</v>
      </c>
      <c r="E37" t="s">
        <v>303</v>
      </c>
      <c r="F37" t="s">
        <v>498</v>
      </c>
      <c r="G37">
        <v>115</v>
      </c>
      <c r="H37" t="s">
        <v>251</v>
      </c>
      <c r="I37" t="s">
        <v>498</v>
      </c>
      <c r="J37" s="14">
        <f t="shared" si="0"/>
        <v>52.752293577981646</v>
      </c>
      <c r="K37" t="s">
        <v>498</v>
      </c>
      <c r="L37" t="s">
        <v>598</v>
      </c>
      <c r="M37" t="s">
        <v>322</v>
      </c>
      <c r="N37" t="s">
        <v>498</v>
      </c>
      <c r="O37" t="s">
        <v>215</v>
      </c>
      <c r="P37" t="s">
        <v>206</v>
      </c>
      <c r="Q37" t="s">
        <v>498</v>
      </c>
      <c r="R37" t="s">
        <v>600</v>
      </c>
      <c r="S37" t="s">
        <v>279</v>
      </c>
      <c r="T37" s="10" t="s">
        <v>498</v>
      </c>
      <c r="U37" t="s">
        <v>239</v>
      </c>
      <c r="V37" t="s">
        <v>251</v>
      </c>
      <c r="W37" t="s">
        <v>498</v>
      </c>
      <c r="X37" t="s">
        <v>93</v>
      </c>
      <c r="Y37" t="s">
        <v>251</v>
      </c>
      <c r="Z37" t="s">
        <v>498</v>
      </c>
      <c r="AA37" t="s">
        <v>608</v>
      </c>
    </row>
    <row r="38" spans="1:27" x14ac:dyDescent="0.3">
      <c r="A38" t="s">
        <v>362</v>
      </c>
      <c r="B38" t="s">
        <v>38</v>
      </c>
      <c r="C38" t="s">
        <v>287</v>
      </c>
      <c r="D38" s="9">
        <v>1.87</v>
      </c>
      <c r="E38" t="s">
        <v>304</v>
      </c>
      <c r="F38" t="s">
        <v>498</v>
      </c>
      <c r="G38">
        <v>91</v>
      </c>
      <c r="H38" t="s">
        <v>251</v>
      </c>
      <c r="I38" t="s">
        <v>498</v>
      </c>
      <c r="J38" s="14">
        <f t="shared" si="0"/>
        <v>48.663101604278069</v>
      </c>
      <c r="K38" t="s">
        <v>498</v>
      </c>
      <c r="L38" t="s">
        <v>598</v>
      </c>
      <c r="M38" t="s">
        <v>322</v>
      </c>
      <c r="N38" t="s">
        <v>498</v>
      </c>
      <c r="O38" t="s">
        <v>215</v>
      </c>
      <c r="P38" t="s">
        <v>501</v>
      </c>
      <c r="Q38" t="s">
        <v>499</v>
      </c>
      <c r="R38" t="s">
        <v>600</v>
      </c>
      <c r="S38" t="s">
        <v>533</v>
      </c>
      <c r="T38" t="s">
        <v>499</v>
      </c>
      <c r="U38" t="s">
        <v>241</v>
      </c>
      <c r="V38" t="s">
        <v>251</v>
      </c>
      <c r="W38" t="s">
        <v>498</v>
      </c>
      <c r="X38" t="s">
        <v>93</v>
      </c>
      <c r="Y38" t="s">
        <v>251</v>
      </c>
      <c r="Z38" t="s">
        <v>498</v>
      </c>
      <c r="AA38" t="s">
        <v>609</v>
      </c>
    </row>
    <row r="39" spans="1:27" x14ac:dyDescent="0.3">
      <c r="A39" t="s">
        <v>362</v>
      </c>
      <c r="B39" t="s">
        <v>39</v>
      </c>
      <c r="C39" t="s">
        <v>287</v>
      </c>
      <c r="D39" s="9">
        <v>2.11</v>
      </c>
      <c r="E39" t="s">
        <v>305</v>
      </c>
      <c r="F39" t="s">
        <v>498</v>
      </c>
      <c r="G39">
        <v>85</v>
      </c>
      <c r="H39" t="s">
        <v>251</v>
      </c>
      <c r="I39" t="s">
        <v>498</v>
      </c>
      <c r="J39" s="14">
        <f t="shared" si="0"/>
        <v>40.284360189573462</v>
      </c>
      <c r="K39" t="s">
        <v>498</v>
      </c>
      <c r="L39" t="s">
        <v>598</v>
      </c>
      <c r="M39" t="s">
        <v>322</v>
      </c>
      <c r="N39" t="s">
        <v>498</v>
      </c>
      <c r="O39" t="s">
        <v>215</v>
      </c>
      <c r="P39" t="s">
        <v>305</v>
      </c>
      <c r="Q39" t="s">
        <v>498</v>
      </c>
      <c r="R39" t="s">
        <v>600</v>
      </c>
      <c r="S39" s="10" t="s">
        <v>338</v>
      </c>
      <c r="T39" s="10" t="s">
        <v>498</v>
      </c>
      <c r="U39" t="s">
        <v>241</v>
      </c>
      <c r="V39" t="s">
        <v>251</v>
      </c>
      <c r="W39" t="s">
        <v>498</v>
      </c>
      <c r="X39" t="s">
        <v>90</v>
      </c>
      <c r="Y39" t="s">
        <v>251</v>
      </c>
      <c r="Z39" t="s">
        <v>498</v>
      </c>
    </row>
    <row r="40" spans="1:27" x14ac:dyDescent="0.3">
      <c r="A40" t="s">
        <v>362</v>
      </c>
      <c r="B40" t="s">
        <v>40</v>
      </c>
      <c r="C40" t="s">
        <v>286</v>
      </c>
      <c r="D40" s="9">
        <v>3.1</v>
      </c>
      <c r="E40" t="s">
        <v>324</v>
      </c>
      <c r="F40" t="s">
        <v>498</v>
      </c>
      <c r="G40">
        <v>115</v>
      </c>
      <c r="H40" t="s">
        <v>251</v>
      </c>
      <c r="I40" t="s">
        <v>498</v>
      </c>
      <c r="J40" s="14">
        <f t="shared" si="0"/>
        <v>37.096774193548384</v>
      </c>
      <c r="K40" t="s">
        <v>498</v>
      </c>
      <c r="L40" t="s">
        <v>598</v>
      </c>
      <c r="M40" t="s">
        <v>322</v>
      </c>
      <c r="N40" t="s">
        <v>498</v>
      </c>
      <c r="O40" t="s">
        <v>201</v>
      </c>
      <c r="P40" t="s">
        <v>307</v>
      </c>
      <c r="Q40" t="s">
        <v>498</v>
      </c>
      <c r="R40" t="s">
        <v>600</v>
      </c>
      <c r="S40" s="11" t="s">
        <v>535</v>
      </c>
      <c r="T40" s="11" t="s">
        <v>499</v>
      </c>
      <c r="U40" t="s">
        <v>243</v>
      </c>
      <c r="V40" t="s">
        <v>251</v>
      </c>
      <c r="W40" t="s">
        <v>498</v>
      </c>
      <c r="X40" t="s">
        <v>90</v>
      </c>
      <c r="Y40" t="s">
        <v>251</v>
      </c>
      <c r="Z40" t="s">
        <v>498</v>
      </c>
      <c r="AA40" t="s">
        <v>610</v>
      </c>
    </row>
    <row r="41" spans="1:27" x14ac:dyDescent="0.3">
      <c r="A41" t="s">
        <v>362</v>
      </c>
      <c r="B41" t="s">
        <v>41</v>
      </c>
      <c r="C41" t="s">
        <v>287</v>
      </c>
      <c r="D41" s="9">
        <v>3</v>
      </c>
      <c r="E41" t="s">
        <v>322</v>
      </c>
      <c r="F41" t="s">
        <v>498</v>
      </c>
      <c r="G41">
        <v>116</v>
      </c>
      <c r="H41" t="s">
        <v>251</v>
      </c>
      <c r="I41" t="s">
        <v>498</v>
      </c>
      <c r="J41" s="14">
        <f t="shared" si="0"/>
        <v>38.666666666666664</v>
      </c>
      <c r="K41" t="s">
        <v>498</v>
      </c>
      <c r="L41" t="s">
        <v>598</v>
      </c>
      <c r="M41" t="s">
        <v>322</v>
      </c>
      <c r="N41" t="s">
        <v>498</v>
      </c>
      <c r="O41" t="s">
        <v>205</v>
      </c>
      <c r="P41" t="s">
        <v>306</v>
      </c>
      <c r="Q41" t="s">
        <v>498</v>
      </c>
      <c r="R41" t="s">
        <v>599</v>
      </c>
      <c r="S41" t="s">
        <v>536</v>
      </c>
      <c r="T41" t="s">
        <v>499</v>
      </c>
      <c r="U41" t="s">
        <v>243</v>
      </c>
      <c r="V41" t="s">
        <v>251</v>
      </c>
      <c r="W41" t="s">
        <v>498</v>
      </c>
      <c r="X41" t="s">
        <v>90</v>
      </c>
      <c r="Y41" t="s">
        <v>251</v>
      </c>
      <c r="Z41" t="s">
        <v>498</v>
      </c>
      <c r="AA41" t="s">
        <v>611</v>
      </c>
    </row>
    <row r="42" spans="1:27" x14ac:dyDescent="0.3">
      <c r="A42" t="s">
        <v>359</v>
      </c>
      <c r="B42" t="s">
        <v>42</v>
      </c>
      <c r="C42" t="s">
        <v>286</v>
      </c>
      <c r="D42" s="9">
        <v>16</v>
      </c>
      <c r="E42" t="s">
        <v>325</v>
      </c>
      <c r="F42" t="s">
        <v>498</v>
      </c>
      <c r="G42">
        <v>43500</v>
      </c>
      <c r="H42" t="s">
        <v>251</v>
      </c>
      <c r="I42" t="s">
        <v>498</v>
      </c>
      <c r="J42" s="14">
        <f t="shared" si="0"/>
        <v>2718.75</v>
      </c>
      <c r="K42" t="s">
        <v>498</v>
      </c>
      <c r="L42" t="s">
        <v>596</v>
      </c>
      <c r="M42" t="s">
        <v>479</v>
      </c>
      <c r="N42" t="s">
        <v>498</v>
      </c>
      <c r="O42" t="s">
        <v>201</v>
      </c>
      <c r="P42" t="s">
        <v>271</v>
      </c>
      <c r="Q42" t="s">
        <v>498</v>
      </c>
      <c r="R42" t="s">
        <v>600</v>
      </c>
      <c r="S42" t="s">
        <v>308</v>
      </c>
      <c r="T42" t="s">
        <v>498</v>
      </c>
      <c r="U42" t="s">
        <v>239</v>
      </c>
      <c r="V42" t="s">
        <v>251</v>
      </c>
      <c r="W42" t="s">
        <v>498</v>
      </c>
      <c r="X42" t="s">
        <v>89</v>
      </c>
      <c r="Y42" t="s">
        <v>251</v>
      </c>
      <c r="Z42" t="s">
        <v>498</v>
      </c>
    </row>
    <row r="43" spans="1:27" x14ac:dyDescent="0.3">
      <c r="A43" t="s">
        <v>360</v>
      </c>
      <c r="B43" t="s">
        <v>43</v>
      </c>
      <c r="C43" t="s">
        <v>287</v>
      </c>
      <c r="D43" s="9">
        <v>5.5</v>
      </c>
      <c r="E43" t="s">
        <v>209</v>
      </c>
      <c r="F43" t="s">
        <v>498</v>
      </c>
      <c r="G43">
        <v>1300</v>
      </c>
      <c r="H43" t="s">
        <v>251</v>
      </c>
      <c r="I43" t="s">
        <v>498</v>
      </c>
      <c r="J43" s="14">
        <f t="shared" si="0"/>
        <v>236.36363636363637</v>
      </c>
      <c r="K43" t="s">
        <v>498</v>
      </c>
      <c r="L43" t="s">
        <v>597</v>
      </c>
      <c r="M43" t="s">
        <v>322</v>
      </c>
      <c r="N43" t="s">
        <v>498</v>
      </c>
      <c r="O43" t="s">
        <v>215</v>
      </c>
      <c r="P43" t="s">
        <v>580</v>
      </c>
      <c r="Q43" t="s">
        <v>499</v>
      </c>
      <c r="R43" t="s">
        <v>601</v>
      </c>
      <c r="S43" t="s">
        <v>308</v>
      </c>
      <c r="T43" t="s">
        <v>498</v>
      </c>
      <c r="U43" t="s">
        <v>239</v>
      </c>
      <c r="V43" t="s">
        <v>251</v>
      </c>
      <c r="W43" t="s">
        <v>498</v>
      </c>
      <c r="X43" t="s">
        <v>90</v>
      </c>
      <c r="Y43" t="s">
        <v>251</v>
      </c>
      <c r="Z43" t="s">
        <v>498</v>
      </c>
      <c r="AA43" t="s">
        <v>612</v>
      </c>
    </row>
    <row r="44" spans="1:27" x14ac:dyDescent="0.3">
      <c r="A44" t="s">
        <v>360</v>
      </c>
      <c r="B44" t="s">
        <v>44</v>
      </c>
      <c r="C44" t="s">
        <v>287</v>
      </c>
      <c r="D44" s="9">
        <v>4.41</v>
      </c>
      <c r="E44" t="s">
        <v>209</v>
      </c>
      <c r="F44" t="s">
        <v>498</v>
      </c>
      <c r="G44">
        <v>1000</v>
      </c>
      <c r="H44" t="s">
        <v>251</v>
      </c>
      <c r="I44" t="s">
        <v>498</v>
      </c>
      <c r="J44" s="14">
        <f t="shared" si="0"/>
        <v>226.75736961451247</v>
      </c>
      <c r="K44" t="s">
        <v>498</v>
      </c>
      <c r="L44" t="s">
        <v>597</v>
      </c>
      <c r="M44" t="s">
        <v>322</v>
      </c>
      <c r="N44" t="s">
        <v>498</v>
      </c>
      <c r="O44" t="s">
        <v>201</v>
      </c>
      <c r="P44" t="s">
        <v>501</v>
      </c>
      <c r="Q44" t="s">
        <v>499</v>
      </c>
      <c r="R44" t="s">
        <v>601</v>
      </c>
      <c r="S44" t="s">
        <v>514</v>
      </c>
      <c r="T44" t="s">
        <v>499</v>
      </c>
      <c r="U44" t="s">
        <v>239</v>
      </c>
      <c r="V44" t="s">
        <v>251</v>
      </c>
      <c r="W44" t="s">
        <v>498</v>
      </c>
      <c r="X44" t="s">
        <v>90</v>
      </c>
      <c r="Y44" t="s">
        <v>251</v>
      </c>
      <c r="Z44" t="s">
        <v>498</v>
      </c>
    </row>
    <row r="45" spans="1:27" x14ac:dyDescent="0.3">
      <c r="A45" t="s">
        <v>360</v>
      </c>
      <c r="B45" t="s">
        <v>45</v>
      </c>
      <c r="C45" t="s">
        <v>286</v>
      </c>
      <c r="D45" s="9">
        <v>5.32</v>
      </c>
      <c r="E45" t="s">
        <v>209</v>
      </c>
      <c r="F45" t="s">
        <v>498</v>
      </c>
      <c r="G45">
        <v>1500</v>
      </c>
      <c r="H45" t="s">
        <v>251</v>
      </c>
      <c r="I45" t="s">
        <v>498</v>
      </c>
      <c r="J45" s="14">
        <f t="shared" si="0"/>
        <v>281.95488721804509</v>
      </c>
      <c r="K45" t="s">
        <v>498</v>
      </c>
      <c r="L45" t="s">
        <v>597</v>
      </c>
      <c r="M45" t="s">
        <v>322</v>
      </c>
      <c r="N45" t="s">
        <v>498</v>
      </c>
      <c r="O45" t="s">
        <v>201</v>
      </c>
      <c r="P45" t="s">
        <v>404</v>
      </c>
      <c r="Q45" t="s">
        <v>499</v>
      </c>
      <c r="R45" t="s">
        <v>601</v>
      </c>
      <c r="S45" t="s">
        <v>515</v>
      </c>
      <c r="T45" t="s">
        <v>499</v>
      </c>
      <c r="U45" t="s">
        <v>239</v>
      </c>
      <c r="V45" t="s">
        <v>251</v>
      </c>
      <c r="W45" t="s">
        <v>498</v>
      </c>
      <c r="X45" t="s">
        <v>90</v>
      </c>
      <c r="Y45" t="s">
        <v>251</v>
      </c>
      <c r="Z45" t="s">
        <v>498</v>
      </c>
    </row>
    <row r="46" spans="1:27" x14ac:dyDescent="0.3">
      <c r="A46" t="s">
        <v>360</v>
      </c>
      <c r="B46" t="s">
        <v>46</v>
      </c>
      <c r="C46" t="s">
        <v>287</v>
      </c>
      <c r="D46" s="9">
        <v>4.7249999999999996</v>
      </c>
      <c r="E46" t="s">
        <v>330</v>
      </c>
      <c r="F46" t="s">
        <v>498</v>
      </c>
      <c r="G46">
        <v>1000</v>
      </c>
      <c r="H46" t="s">
        <v>251</v>
      </c>
      <c r="I46" t="s">
        <v>498</v>
      </c>
      <c r="J46" s="14">
        <f t="shared" si="0"/>
        <v>211.64021164021165</v>
      </c>
      <c r="K46" t="s">
        <v>498</v>
      </c>
      <c r="L46" t="s">
        <v>597</v>
      </c>
      <c r="M46" t="s">
        <v>322</v>
      </c>
      <c r="N46" t="s">
        <v>498</v>
      </c>
      <c r="O46" t="s">
        <v>215</v>
      </c>
      <c r="P46" s="5" t="s">
        <v>349</v>
      </c>
      <c r="Q46" s="5" t="s">
        <v>498</v>
      </c>
      <c r="R46" t="s">
        <v>601</v>
      </c>
      <c r="S46" t="s">
        <v>308</v>
      </c>
      <c r="T46" t="s">
        <v>498</v>
      </c>
      <c r="U46" t="s">
        <v>239</v>
      </c>
      <c r="V46" t="s">
        <v>251</v>
      </c>
      <c r="W46" t="s">
        <v>498</v>
      </c>
      <c r="X46" t="s">
        <v>90</v>
      </c>
      <c r="Y46" t="s">
        <v>251</v>
      </c>
      <c r="Z46" t="s">
        <v>498</v>
      </c>
    </row>
    <row r="47" spans="1:27" x14ac:dyDescent="0.3">
      <c r="A47" t="s">
        <v>360</v>
      </c>
      <c r="B47" t="s">
        <v>194</v>
      </c>
      <c r="C47" t="s">
        <v>287</v>
      </c>
      <c r="D47" s="9">
        <v>5.3</v>
      </c>
      <c r="E47" t="s">
        <v>210</v>
      </c>
      <c r="F47" t="s">
        <v>498</v>
      </c>
      <c r="G47">
        <v>1400</v>
      </c>
      <c r="H47" t="s">
        <v>501</v>
      </c>
      <c r="I47" t="s">
        <v>499</v>
      </c>
      <c r="J47" s="14">
        <f t="shared" si="0"/>
        <v>264.15094339622641</v>
      </c>
      <c r="K47" t="s">
        <v>499</v>
      </c>
      <c r="L47" t="s">
        <v>597</v>
      </c>
      <c r="M47" t="s">
        <v>485</v>
      </c>
      <c r="N47" t="s">
        <v>498</v>
      </c>
      <c r="O47" t="s">
        <v>201</v>
      </c>
      <c r="P47" t="s">
        <v>501</v>
      </c>
      <c r="Q47" t="s">
        <v>499</v>
      </c>
      <c r="R47" t="s">
        <v>601</v>
      </c>
      <c r="S47" t="s">
        <v>516</v>
      </c>
      <c r="T47" t="s">
        <v>499</v>
      </c>
      <c r="U47" t="s">
        <v>239</v>
      </c>
      <c r="V47" s="10" t="s">
        <v>507</v>
      </c>
      <c r="W47" t="s">
        <v>498</v>
      </c>
      <c r="X47" t="s">
        <v>90</v>
      </c>
      <c r="Y47" t="s">
        <v>285</v>
      </c>
      <c r="Z47" t="s">
        <v>498</v>
      </c>
      <c r="AA47" t="s">
        <v>510</v>
      </c>
    </row>
    <row r="48" spans="1:27" x14ac:dyDescent="0.3">
      <c r="A48" t="s">
        <v>360</v>
      </c>
      <c r="B48" t="s">
        <v>47</v>
      </c>
      <c r="C48" t="s">
        <v>287</v>
      </c>
      <c r="D48" s="9">
        <v>4.8499999999999996</v>
      </c>
      <c r="E48" t="s">
        <v>209</v>
      </c>
      <c r="F48" t="s">
        <v>498</v>
      </c>
      <c r="G48">
        <v>1200</v>
      </c>
      <c r="H48" t="s">
        <v>251</v>
      </c>
      <c r="I48" t="s">
        <v>498</v>
      </c>
      <c r="J48" s="14">
        <f t="shared" si="0"/>
        <v>247.42268041237116</v>
      </c>
      <c r="K48" t="s">
        <v>498</v>
      </c>
      <c r="L48" t="s">
        <v>597</v>
      </c>
      <c r="M48" t="s">
        <v>322</v>
      </c>
      <c r="N48" t="s">
        <v>498</v>
      </c>
      <c r="O48" t="s">
        <v>201</v>
      </c>
      <c r="P48" t="s">
        <v>501</v>
      </c>
      <c r="Q48" t="s">
        <v>499</v>
      </c>
      <c r="R48" t="s">
        <v>601</v>
      </c>
      <c r="S48" s="10" t="s">
        <v>371</v>
      </c>
      <c r="T48" s="10" t="s">
        <v>498</v>
      </c>
      <c r="U48" t="s">
        <v>239</v>
      </c>
      <c r="V48" t="s">
        <v>251</v>
      </c>
      <c r="W48" t="s">
        <v>498</v>
      </c>
      <c r="X48" t="s">
        <v>90</v>
      </c>
      <c r="Y48" t="s">
        <v>251</v>
      </c>
      <c r="Z48" t="s">
        <v>498</v>
      </c>
    </row>
    <row r="49" spans="1:27" x14ac:dyDescent="0.3">
      <c r="A49" t="s">
        <v>360</v>
      </c>
      <c r="B49" t="s">
        <v>48</v>
      </c>
      <c r="C49" t="s">
        <v>287</v>
      </c>
      <c r="D49" s="9">
        <v>5.28</v>
      </c>
      <c r="E49" t="s">
        <v>209</v>
      </c>
      <c r="F49" t="s">
        <v>498</v>
      </c>
      <c r="G49">
        <v>1800</v>
      </c>
      <c r="H49" t="s">
        <v>251</v>
      </c>
      <c r="I49" t="s">
        <v>498</v>
      </c>
      <c r="J49" s="14">
        <f t="shared" si="0"/>
        <v>340.90909090909088</v>
      </c>
      <c r="K49" t="s">
        <v>498</v>
      </c>
      <c r="L49" t="s">
        <v>597</v>
      </c>
      <c r="M49" t="s">
        <v>322</v>
      </c>
      <c r="N49" t="s">
        <v>498</v>
      </c>
      <c r="O49" t="s">
        <v>215</v>
      </c>
      <c r="P49" s="10" t="s">
        <v>372</v>
      </c>
      <c r="Q49" t="s">
        <v>498</v>
      </c>
      <c r="R49" t="s">
        <v>601</v>
      </c>
      <c r="S49" t="s">
        <v>517</v>
      </c>
      <c r="T49" t="s">
        <v>499</v>
      </c>
      <c r="U49" t="s">
        <v>239</v>
      </c>
      <c r="V49" t="s">
        <v>251</v>
      </c>
      <c r="W49" t="s">
        <v>498</v>
      </c>
      <c r="X49" t="s">
        <v>90</v>
      </c>
      <c r="Y49" t="s">
        <v>251</v>
      </c>
      <c r="Z49" t="s">
        <v>498</v>
      </c>
    </row>
    <row r="50" spans="1:27" x14ac:dyDescent="0.3">
      <c r="A50" t="s">
        <v>360</v>
      </c>
      <c r="B50" t="s">
        <v>49</v>
      </c>
      <c r="C50" t="s">
        <v>287</v>
      </c>
      <c r="D50" s="9">
        <v>5.6</v>
      </c>
      <c r="E50" t="s">
        <v>330</v>
      </c>
      <c r="F50" t="s">
        <v>498</v>
      </c>
      <c r="G50">
        <v>1100</v>
      </c>
      <c r="H50" t="s">
        <v>251</v>
      </c>
      <c r="I50" t="s">
        <v>498</v>
      </c>
      <c r="J50" s="14">
        <f t="shared" si="0"/>
        <v>196.42857142857144</v>
      </c>
      <c r="K50" t="s">
        <v>498</v>
      </c>
      <c r="L50" t="s">
        <v>598</v>
      </c>
      <c r="M50" t="s">
        <v>322</v>
      </c>
      <c r="N50" t="s">
        <v>498</v>
      </c>
      <c r="O50" t="s">
        <v>201</v>
      </c>
      <c r="P50" s="5" t="s">
        <v>582</v>
      </c>
      <c r="Q50" s="5" t="s">
        <v>499</v>
      </c>
      <c r="R50" t="s">
        <v>601</v>
      </c>
      <c r="S50" t="s">
        <v>406</v>
      </c>
      <c r="T50" t="s">
        <v>498</v>
      </c>
      <c r="U50" t="s">
        <v>239</v>
      </c>
      <c r="V50" t="s">
        <v>251</v>
      </c>
      <c r="W50" t="s">
        <v>498</v>
      </c>
      <c r="X50" t="s">
        <v>90</v>
      </c>
      <c r="Y50" t="s">
        <v>251</v>
      </c>
      <c r="Z50" t="s">
        <v>498</v>
      </c>
      <c r="AA50" t="s">
        <v>277</v>
      </c>
    </row>
    <row r="51" spans="1:27" x14ac:dyDescent="0.3">
      <c r="A51" t="s">
        <v>360</v>
      </c>
      <c r="B51" t="s">
        <v>50</v>
      </c>
      <c r="C51" t="s">
        <v>287</v>
      </c>
      <c r="D51" s="9">
        <v>4.34</v>
      </c>
      <c r="E51" t="s">
        <v>209</v>
      </c>
      <c r="F51" t="s">
        <v>498</v>
      </c>
      <c r="G51">
        <v>1000</v>
      </c>
      <c r="H51" t="s">
        <v>251</v>
      </c>
      <c r="I51" t="s">
        <v>498</v>
      </c>
      <c r="J51" s="14">
        <f t="shared" si="0"/>
        <v>230.41474654377882</v>
      </c>
      <c r="K51" t="s">
        <v>498</v>
      </c>
      <c r="L51" t="s">
        <v>597</v>
      </c>
      <c r="M51" t="s">
        <v>322</v>
      </c>
      <c r="N51" t="s">
        <v>498</v>
      </c>
      <c r="O51" t="s">
        <v>201</v>
      </c>
      <c r="P51" s="5" t="s">
        <v>581</v>
      </c>
      <c r="Q51" s="5" t="s">
        <v>499</v>
      </c>
      <c r="R51" t="s">
        <v>601</v>
      </c>
      <c r="S51" t="s">
        <v>518</v>
      </c>
      <c r="T51" t="s">
        <v>499</v>
      </c>
      <c r="U51" t="s">
        <v>239</v>
      </c>
      <c r="V51" t="s">
        <v>251</v>
      </c>
      <c r="W51" t="s">
        <v>498</v>
      </c>
      <c r="X51" t="s">
        <v>90</v>
      </c>
      <c r="Y51" t="s">
        <v>251</v>
      </c>
      <c r="Z51" t="s">
        <v>498</v>
      </c>
    </row>
    <row r="52" spans="1:27" x14ac:dyDescent="0.3">
      <c r="A52" t="s">
        <v>360</v>
      </c>
      <c r="B52" t="s">
        <v>248</v>
      </c>
      <c r="C52" t="s">
        <v>287</v>
      </c>
      <c r="D52" s="9">
        <v>4.32</v>
      </c>
      <c r="E52" t="s">
        <v>211</v>
      </c>
      <c r="F52" t="s">
        <v>498</v>
      </c>
      <c r="G52">
        <v>1000</v>
      </c>
      <c r="H52" t="s">
        <v>501</v>
      </c>
      <c r="I52" t="s">
        <v>499</v>
      </c>
      <c r="J52" s="14">
        <f t="shared" si="0"/>
        <v>231.48148148148147</v>
      </c>
      <c r="K52" t="s">
        <v>499</v>
      </c>
      <c r="L52" t="s">
        <v>597</v>
      </c>
      <c r="M52" t="s">
        <v>211</v>
      </c>
      <c r="N52" t="s">
        <v>498</v>
      </c>
      <c r="O52" t="s">
        <v>201</v>
      </c>
      <c r="P52" t="s">
        <v>501</v>
      </c>
      <c r="Q52" t="s">
        <v>499</v>
      </c>
      <c r="R52" t="s">
        <v>601</v>
      </c>
      <c r="S52" t="s">
        <v>519</v>
      </c>
      <c r="T52" t="s">
        <v>499</v>
      </c>
      <c r="U52" t="s">
        <v>239</v>
      </c>
      <c r="V52" t="s">
        <v>501</v>
      </c>
      <c r="W52" t="s">
        <v>499</v>
      </c>
      <c r="X52" t="s">
        <v>90</v>
      </c>
      <c r="Y52" t="s">
        <v>500</v>
      </c>
      <c r="Z52" t="s">
        <v>499</v>
      </c>
      <c r="AA52" t="s">
        <v>511</v>
      </c>
    </row>
    <row r="53" spans="1:27" x14ac:dyDescent="0.3">
      <c r="A53" t="s">
        <v>360</v>
      </c>
      <c r="B53" t="s">
        <v>51</v>
      </c>
      <c r="C53" t="s">
        <v>287</v>
      </c>
      <c r="D53" s="9">
        <v>6.25</v>
      </c>
      <c r="E53" t="s">
        <v>209</v>
      </c>
      <c r="F53" t="s">
        <v>498</v>
      </c>
      <c r="G53">
        <v>1300</v>
      </c>
      <c r="H53" t="s">
        <v>251</v>
      </c>
      <c r="I53" t="s">
        <v>498</v>
      </c>
      <c r="J53" s="14">
        <f t="shared" si="0"/>
        <v>208</v>
      </c>
      <c r="K53" t="s">
        <v>498</v>
      </c>
      <c r="L53" t="s">
        <v>597</v>
      </c>
      <c r="M53" t="s">
        <v>322</v>
      </c>
      <c r="N53" t="s">
        <v>498</v>
      </c>
      <c r="O53" t="s">
        <v>201</v>
      </c>
      <c r="P53" s="5" t="s">
        <v>221</v>
      </c>
      <c r="Q53" s="5" t="s">
        <v>498</v>
      </c>
      <c r="R53" t="s">
        <v>601</v>
      </c>
      <c r="S53" t="s">
        <v>339</v>
      </c>
      <c r="T53" t="s">
        <v>498</v>
      </c>
      <c r="U53" t="s">
        <v>239</v>
      </c>
      <c r="V53" t="s">
        <v>251</v>
      </c>
      <c r="W53" t="s">
        <v>498</v>
      </c>
      <c r="X53" t="s">
        <v>90</v>
      </c>
      <c r="Y53" t="s">
        <v>251</v>
      </c>
      <c r="Z53" t="s">
        <v>498</v>
      </c>
    </row>
    <row r="54" spans="1:27" x14ac:dyDescent="0.3">
      <c r="A54" t="s">
        <v>360</v>
      </c>
      <c r="B54" t="s">
        <v>52</v>
      </c>
      <c r="C54" t="s">
        <v>287</v>
      </c>
      <c r="D54" s="9">
        <v>5.4</v>
      </c>
      <c r="E54" t="s">
        <v>209</v>
      </c>
      <c r="F54" t="s">
        <v>498</v>
      </c>
      <c r="G54">
        <v>1400</v>
      </c>
      <c r="H54" t="s">
        <v>251</v>
      </c>
      <c r="I54" t="s">
        <v>498</v>
      </c>
      <c r="J54" s="14">
        <f t="shared" si="0"/>
        <v>259.25925925925924</v>
      </c>
      <c r="K54" t="s">
        <v>498</v>
      </c>
      <c r="L54" t="s">
        <v>597</v>
      </c>
      <c r="M54" t="s">
        <v>322</v>
      </c>
      <c r="N54" t="s">
        <v>498</v>
      </c>
      <c r="O54" t="s">
        <v>201</v>
      </c>
      <c r="P54" s="5" t="s">
        <v>501</v>
      </c>
      <c r="Q54" s="5" t="s">
        <v>499</v>
      </c>
      <c r="R54" t="s">
        <v>601</v>
      </c>
      <c r="S54" t="s">
        <v>276</v>
      </c>
      <c r="T54" t="s">
        <v>498</v>
      </c>
      <c r="U54" t="s">
        <v>239</v>
      </c>
      <c r="V54" t="s">
        <v>251</v>
      </c>
      <c r="W54" t="s">
        <v>498</v>
      </c>
      <c r="X54" t="s">
        <v>90</v>
      </c>
      <c r="Y54" t="s">
        <v>251</v>
      </c>
      <c r="Z54" t="s">
        <v>498</v>
      </c>
    </row>
    <row r="55" spans="1:27" x14ac:dyDescent="0.3">
      <c r="A55" t="s">
        <v>360</v>
      </c>
      <c r="B55" t="s">
        <v>53</v>
      </c>
      <c r="C55" t="s">
        <v>287</v>
      </c>
      <c r="D55" s="9">
        <v>4.43</v>
      </c>
      <c r="E55" t="s">
        <v>209</v>
      </c>
      <c r="F55" t="s">
        <v>498</v>
      </c>
      <c r="G55">
        <v>1000</v>
      </c>
      <c r="H55" t="s">
        <v>251</v>
      </c>
      <c r="I55" t="s">
        <v>498</v>
      </c>
      <c r="J55" s="14">
        <f t="shared" si="0"/>
        <v>225.73363431151242</v>
      </c>
      <c r="K55" t="s">
        <v>498</v>
      </c>
      <c r="L55" t="s">
        <v>597</v>
      </c>
      <c r="M55" t="s">
        <v>373</v>
      </c>
      <c r="N55" t="s">
        <v>498</v>
      </c>
      <c r="O55" t="s">
        <v>201</v>
      </c>
      <c r="P55" t="s">
        <v>375</v>
      </c>
      <c r="Q55" s="5" t="s">
        <v>498</v>
      </c>
      <c r="R55" t="s">
        <v>601</v>
      </c>
      <c r="S55" t="s">
        <v>520</v>
      </c>
      <c r="T55" t="s">
        <v>499</v>
      </c>
      <c r="U55" t="s">
        <v>239</v>
      </c>
      <c r="V55" t="s">
        <v>251</v>
      </c>
      <c r="W55" t="s">
        <v>498</v>
      </c>
      <c r="X55" t="s">
        <v>90</v>
      </c>
      <c r="Y55" t="s">
        <v>251</v>
      </c>
      <c r="Z55" t="s">
        <v>498</v>
      </c>
    </row>
    <row r="56" spans="1:27" x14ac:dyDescent="0.3">
      <c r="A56" t="s">
        <v>360</v>
      </c>
      <c r="B56" t="s">
        <v>54</v>
      </c>
      <c r="C56" t="s">
        <v>287</v>
      </c>
      <c r="D56" s="9">
        <v>3.9</v>
      </c>
      <c r="E56" t="s">
        <v>209</v>
      </c>
      <c r="F56" t="s">
        <v>498</v>
      </c>
      <c r="G56">
        <v>800</v>
      </c>
      <c r="H56" t="s">
        <v>251</v>
      </c>
      <c r="I56" t="s">
        <v>498</v>
      </c>
      <c r="J56" s="14">
        <f t="shared" si="0"/>
        <v>205.12820512820514</v>
      </c>
      <c r="K56" t="s">
        <v>498</v>
      </c>
      <c r="L56" t="s">
        <v>597</v>
      </c>
      <c r="M56" t="s">
        <v>322</v>
      </c>
      <c r="N56" t="s">
        <v>498</v>
      </c>
      <c r="O56" t="s">
        <v>201</v>
      </c>
      <c r="P56" t="s">
        <v>583</v>
      </c>
      <c r="Q56" s="5" t="s">
        <v>498</v>
      </c>
      <c r="R56" t="s">
        <v>601</v>
      </c>
      <c r="S56" t="s">
        <v>521</v>
      </c>
      <c r="T56" t="s">
        <v>499</v>
      </c>
      <c r="U56" t="s">
        <v>239</v>
      </c>
      <c r="V56" t="s">
        <v>251</v>
      </c>
      <c r="W56" t="s">
        <v>498</v>
      </c>
      <c r="X56" t="s">
        <v>90</v>
      </c>
      <c r="Y56" t="s">
        <v>251</v>
      </c>
      <c r="Z56" t="s">
        <v>498</v>
      </c>
    </row>
    <row r="57" spans="1:27" x14ac:dyDescent="0.3">
      <c r="A57" t="s">
        <v>360</v>
      </c>
      <c r="B57" t="s">
        <v>55</v>
      </c>
      <c r="C57" t="s">
        <v>286</v>
      </c>
      <c r="D57" s="9">
        <v>5.74</v>
      </c>
      <c r="E57" t="s">
        <v>209</v>
      </c>
      <c r="F57" t="s">
        <v>498</v>
      </c>
      <c r="G57">
        <v>1600</v>
      </c>
      <c r="H57" t="s">
        <v>251</v>
      </c>
      <c r="I57" t="s">
        <v>498</v>
      </c>
      <c r="J57" s="14">
        <f t="shared" si="0"/>
        <v>278.74564459930315</v>
      </c>
      <c r="K57" t="s">
        <v>498</v>
      </c>
      <c r="L57" t="s">
        <v>597</v>
      </c>
      <c r="M57" t="s">
        <v>322</v>
      </c>
      <c r="N57" t="s">
        <v>498</v>
      </c>
      <c r="O57" t="s">
        <v>201</v>
      </c>
      <c r="P57" t="s">
        <v>376</v>
      </c>
      <c r="Q57" s="5" t="s">
        <v>498</v>
      </c>
      <c r="R57" t="s">
        <v>601</v>
      </c>
      <c r="S57" t="s">
        <v>308</v>
      </c>
      <c r="T57" t="s">
        <v>498</v>
      </c>
      <c r="U57" t="s">
        <v>239</v>
      </c>
      <c r="V57" t="s">
        <v>251</v>
      </c>
      <c r="W57" t="s">
        <v>498</v>
      </c>
      <c r="X57" t="s">
        <v>90</v>
      </c>
      <c r="Y57" t="s">
        <v>251</v>
      </c>
      <c r="Z57" t="s">
        <v>498</v>
      </c>
    </row>
    <row r="58" spans="1:27" x14ac:dyDescent="0.3">
      <c r="A58" t="s">
        <v>360</v>
      </c>
      <c r="B58" t="s">
        <v>56</v>
      </c>
      <c r="C58" t="s">
        <v>287</v>
      </c>
      <c r="D58" s="9">
        <v>5</v>
      </c>
      <c r="E58" s="13" t="s">
        <v>378</v>
      </c>
      <c r="F58" t="s">
        <v>499</v>
      </c>
      <c r="G58">
        <v>1000</v>
      </c>
      <c r="H58" t="s">
        <v>251</v>
      </c>
      <c r="I58" t="s">
        <v>498</v>
      </c>
      <c r="J58" s="14">
        <f t="shared" si="0"/>
        <v>200</v>
      </c>
      <c r="K58" t="s">
        <v>499</v>
      </c>
      <c r="L58" t="s">
        <v>597</v>
      </c>
      <c r="M58" t="s">
        <v>486</v>
      </c>
      <c r="N58" t="s">
        <v>498</v>
      </c>
      <c r="O58" t="s">
        <v>201</v>
      </c>
      <c r="P58" t="s">
        <v>501</v>
      </c>
      <c r="Q58" t="s">
        <v>499</v>
      </c>
      <c r="R58" t="s">
        <v>601</v>
      </c>
      <c r="S58" t="s">
        <v>522</v>
      </c>
      <c r="T58" t="s">
        <v>499</v>
      </c>
      <c r="U58" t="s">
        <v>239</v>
      </c>
      <c r="V58" t="s">
        <v>251</v>
      </c>
      <c r="W58" t="s">
        <v>498</v>
      </c>
      <c r="X58" t="s">
        <v>90</v>
      </c>
      <c r="Y58" t="s">
        <v>251</v>
      </c>
      <c r="Z58" t="s">
        <v>498</v>
      </c>
      <c r="AA58" t="s">
        <v>503</v>
      </c>
    </row>
    <row r="59" spans="1:27" x14ac:dyDescent="0.3">
      <c r="A59" t="s">
        <v>363</v>
      </c>
      <c r="B59" t="s">
        <v>57</v>
      </c>
      <c r="C59" t="s">
        <v>287</v>
      </c>
      <c r="D59" s="9">
        <v>4.7</v>
      </c>
      <c r="E59" t="s">
        <v>334</v>
      </c>
      <c r="F59" t="s">
        <v>498</v>
      </c>
      <c r="G59">
        <v>1300</v>
      </c>
      <c r="H59" t="s">
        <v>251</v>
      </c>
      <c r="I59" t="s">
        <v>498</v>
      </c>
      <c r="J59" s="14">
        <f t="shared" si="0"/>
        <v>276.59574468085106</v>
      </c>
      <c r="K59" t="s">
        <v>498</v>
      </c>
      <c r="L59" t="s">
        <v>597</v>
      </c>
      <c r="M59" t="s">
        <v>322</v>
      </c>
      <c r="N59" t="s">
        <v>498</v>
      </c>
      <c r="O59" t="s">
        <v>201</v>
      </c>
      <c r="P59" t="s">
        <v>382</v>
      </c>
      <c r="Q59" s="5" t="s">
        <v>498</v>
      </c>
      <c r="R59" t="s">
        <v>601</v>
      </c>
      <c r="S59" t="s">
        <v>407</v>
      </c>
      <c r="T59" t="s">
        <v>498</v>
      </c>
      <c r="U59" t="s">
        <v>241</v>
      </c>
      <c r="V59" t="s">
        <v>251</v>
      </c>
      <c r="W59" t="s">
        <v>498</v>
      </c>
      <c r="X59" t="s">
        <v>93</v>
      </c>
      <c r="Y59" t="s">
        <v>251</v>
      </c>
      <c r="Z59" t="s">
        <v>498</v>
      </c>
    </row>
    <row r="60" spans="1:27" x14ac:dyDescent="0.3">
      <c r="A60" t="s">
        <v>366</v>
      </c>
      <c r="B60" t="s">
        <v>58</v>
      </c>
      <c r="C60" t="s">
        <v>287</v>
      </c>
      <c r="D60" s="9">
        <v>2.27</v>
      </c>
      <c r="E60" t="s">
        <v>212</v>
      </c>
      <c r="F60" t="s">
        <v>498</v>
      </c>
      <c r="G60">
        <v>40</v>
      </c>
      <c r="H60" t="s">
        <v>251</v>
      </c>
      <c r="I60" t="s">
        <v>498</v>
      </c>
      <c r="J60" s="14">
        <f t="shared" si="0"/>
        <v>17.621145374449338</v>
      </c>
      <c r="K60" t="s">
        <v>498</v>
      </c>
      <c r="L60" t="s">
        <v>598</v>
      </c>
      <c r="M60" s="10" t="s">
        <v>483</v>
      </c>
      <c r="N60" t="s">
        <v>498</v>
      </c>
      <c r="O60" t="s">
        <v>215</v>
      </c>
      <c r="P60" t="s">
        <v>222</v>
      </c>
      <c r="Q60" s="5" t="s">
        <v>498</v>
      </c>
      <c r="R60" t="s">
        <v>600</v>
      </c>
      <c r="S60" t="s">
        <v>501</v>
      </c>
      <c r="T60" t="s">
        <v>499</v>
      </c>
      <c r="U60" t="s">
        <v>239</v>
      </c>
      <c r="V60" t="s">
        <v>251</v>
      </c>
      <c r="W60" t="s">
        <v>498</v>
      </c>
      <c r="X60" t="s">
        <v>93</v>
      </c>
      <c r="Y60" t="s">
        <v>251</v>
      </c>
      <c r="Z60" t="s">
        <v>498</v>
      </c>
      <c r="AA60" t="s">
        <v>534</v>
      </c>
    </row>
    <row r="61" spans="1:27" x14ac:dyDescent="0.3">
      <c r="A61" t="s">
        <v>366</v>
      </c>
      <c r="B61" t="s">
        <v>59</v>
      </c>
      <c r="C61" t="s">
        <v>287</v>
      </c>
      <c r="D61" s="9">
        <v>1.71</v>
      </c>
      <c r="E61" t="s">
        <v>212</v>
      </c>
      <c r="F61" t="s">
        <v>498</v>
      </c>
      <c r="G61">
        <v>171</v>
      </c>
      <c r="H61" t="s">
        <v>251</v>
      </c>
      <c r="I61" t="s">
        <v>498</v>
      </c>
      <c r="J61" s="14">
        <f t="shared" si="0"/>
        <v>100</v>
      </c>
      <c r="K61" t="s">
        <v>498</v>
      </c>
      <c r="L61" t="s">
        <v>598</v>
      </c>
      <c r="M61" s="10" t="s">
        <v>483</v>
      </c>
      <c r="N61" t="s">
        <v>498</v>
      </c>
      <c r="O61" t="s">
        <v>215</v>
      </c>
      <c r="P61" t="s">
        <v>223</v>
      </c>
      <c r="Q61" s="5" t="s">
        <v>498</v>
      </c>
      <c r="R61" t="s">
        <v>600</v>
      </c>
      <c r="S61" t="s">
        <v>282</v>
      </c>
      <c r="T61" t="s">
        <v>498</v>
      </c>
      <c r="U61" t="s">
        <v>239</v>
      </c>
      <c r="V61" t="s">
        <v>251</v>
      </c>
      <c r="W61" t="s">
        <v>498</v>
      </c>
      <c r="X61" t="s">
        <v>90</v>
      </c>
      <c r="Y61" t="s">
        <v>251</v>
      </c>
      <c r="Z61" t="s">
        <v>498</v>
      </c>
    </row>
    <row r="62" spans="1:27" x14ac:dyDescent="0.3">
      <c r="A62" t="s">
        <v>362</v>
      </c>
      <c r="B62" t="s">
        <v>60</v>
      </c>
      <c r="C62" t="s">
        <v>287</v>
      </c>
      <c r="D62" s="9">
        <v>2.8</v>
      </c>
      <c r="E62" t="s">
        <v>310</v>
      </c>
      <c r="F62" t="s">
        <v>498</v>
      </c>
      <c r="G62">
        <v>130</v>
      </c>
      <c r="H62" t="s">
        <v>251</v>
      </c>
      <c r="I62" t="s">
        <v>498</v>
      </c>
      <c r="J62" s="14">
        <f t="shared" si="0"/>
        <v>46.428571428571431</v>
      </c>
      <c r="K62" t="s">
        <v>498</v>
      </c>
      <c r="L62" t="s">
        <v>598</v>
      </c>
      <c r="M62" t="s">
        <v>322</v>
      </c>
      <c r="N62" t="s">
        <v>498</v>
      </c>
      <c r="O62" t="s">
        <v>215</v>
      </c>
      <c r="P62" t="s">
        <v>224</v>
      </c>
      <c r="Q62" s="5" t="s">
        <v>498</v>
      </c>
      <c r="R62" t="s">
        <v>600</v>
      </c>
      <c r="S62" t="s">
        <v>280</v>
      </c>
      <c r="T62" t="s">
        <v>498</v>
      </c>
      <c r="U62" t="s">
        <v>239</v>
      </c>
      <c r="V62" t="s">
        <v>251</v>
      </c>
      <c r="W62" t="s">
        <v>498</v>
      </c>
      <c r="X62" t="s">
        <v>93</v>
      </c>
      <c r="Y62" t="s">
        <v>251</v>
      </c>
      <c r="Z62" t="s">
        <v>498</v>
      </c>
    </row>
    <row r="63" spans="1:27" x14ac:dyDescent="0.3">
      <c r="A63" t="s">
        <v>362</v>
      </c>
      <c r="B63" t="s">
        <v>61</v>
      </c>
      <c r="C63" t="s">
        <v>287</v>
      </c>
      <c r="D63" s="9">
        <v>2.7</v>
      </c>
      <c r="E63" t="s">
        <v>311</v>
      </c>
      <c r="F63" t="s">
        <v>498</v>
      </c>
      <c r="G63">
        <v>130</v>
      </c>
      <c r="H63" t="s">
        <v>251</v>
      </c>
      <c r="I63" t="s">
        <v>498</v>
      </c>
      <c r="J63" s="14">
        <f t="shared" si="0"/>
        <v>48.148148148148145</v>
      </c>
      <c r="K63" t="s">
        <v>498</v>
      </c>
      <c r="L63" t="s">
        <v>598</v>
      </c>
      <c r="M63" t="s">
        <v>484</v>
      </c>
      <c r="N63" t="s">
        <v>498</v>
      </c>
      <c r="O63" t="s">
        <v>215</v>
      </c>
      <c r="P63" t="s">
        <v>225</v>
      </c>
      <c r="Q63" s="5" t="s">
        <v>498</v>
      </c>
      <c r="R63" t="s">
        <v>600</v>
      </c>
      <c r="S63" t="s">
        <v>281</v>
      </c>
      <c r="T63" t="s">
        <v>498</v>
      </c>
      <c r="U63" t="s">
        <v>239</v>
      </c>
      <c r="V63" t="s">
        <v>251</v>
      </c>
      <c r="W63" t="s">
        <v>498</v>
      </c>
      <c r="X63" t="s">
        <v>93</v>
      </c>
      <c r="Y63" t="s">
        <v>251</v>
      </c>
      <c r="Z63" t="s">
        <v>498</v>
      </c>
    </row>
    <row r="64" spans="1:27" x14ac:dyDescent="0.3">
      <c r="A64" t="s">
        <v>362</v>
      </c>
      <c r="B64" t="s">
        <v>62</v>
      </c>
      <c r="C64" t="s">
        <v>286</v>
      </c>
      <c r="D64" s="9">
        <v>9</v>
      </c>
      <c r="E64" t="s">
        <v>312</v>
      </c>
      <c r="F64" t="s">
        <v>498</v>
      </c>
      <c r="G64">
        <v>8750</v>
      </c>
      <c r="H64" t="s">
        <v>251</v>
      </c>
      <c r="I64" t="s">
        <v>498</v>
      </c>
      <c r="J64" s="14">
        <f t="shared" si="0"/>
        <v>972.22222222222217</v>
      </c>
      <c r="K64" t="s">
        <v>498</v>
      </c>
      <c r="L64" t="s">
        <v>598</v>
      </c>
      <c r="M64" t="s">
        <v>322</v>
      </c>
      <c r="N64" t="s">
        <v>498</v>
      </c>
      <c r="O64" t="s">
        <v>205</v>
      </c>
      <c r="P64" t="s">
        <v>226</v>
      </c>
      <c r="Q64" s="5" t="s">
        <v>498</v>
      </c>
      <c r="R64" t="s">
        <v>599</v>
      </c>
      <c r="S64" t="s">
        <v>308</v>
      </c>
      <c r="T64" t="s">
        <v>498</v>
      </c>
      <c r="U64" t="s">
        <v>242</v>
      </c>
      <c r="V64" t="s">
        <v>251</v>
      </c>
      <c r="W64" t="s">
        <v>498</v>
      </c>
      <c r="X64" t="s">
        <v>92</v>
      </c>
      <c r="Y64" t="s">
        <v>251</v>
      </c>
      <c r="Z64" t="s">
        <v>498</v>
      </c>
    </row>
    <row r="65" spans="1:27" x14ac:dyDescent="0.3">
      <c r="A65" t="s">
        <v>362</v>
      </c>
      <c r="B65" t="s">
        <v>63</v>
      </c>
      <c r="C65" t="s">
        <v>287</v>
      </c>
      <c r="D65" s="9">
        <v>2.75</v>
      </c>
      <c r="E65" t="s">
        <v>384</v>
      </c>
      <c r="F65" t="s">
        <v>498</v>
      </c>
      <c r="G65">
        <v>275</v>
      </c>
      <c r="H65" t="s">
        <v>251</v>
      </c>
      <c r="I65" t="s">
        <v>498</v>
      </c>
      <c r="J65" s="14">
        <f t="shared" si="0"/>
        <v>100</v>
      </c>
      <c r="K65" t="s">
        <v>498</v>
      </c>
      <c r="L65" t="s">
        <v>598</v>
      </c>
      <c r="M65" t="s">
        <v>322</v>
      </c>
      <c r="N65" t="s">
        <v>498</v>
      </c>
      <c r="O65" t="s">
        <v>215</v>
      </c>
      <c r="P65" s="5" t="s">
        <v>227</v>
      </c>
      <c r="Q65" s="5" t="s">
        <v>498</v>
      </c>
      <c r="R65" t="s">
        <v>599</v>
      </c>
      <c r="S65" t="s">
        <v>538</v>
      </c>
      <c r="T65" t="s">
        <v>498</v>
      </c>
      <c r="U65" t="s">
        <v>243</v>
      </c>
      <c r="V65" t="s">
        <v>251</v>
      </c>
      <c r="W65" t="s">
        <v>498</v>
      </c>
      <c r="X65" t="s">
        <v>90</v>
      </c>
      <c r="Y65" t="s">
        <v>251</v>
      </c>
      <c r="Z65" t="s">
        <v>498</v>
      </c>
      <c r="AA65" t="s">
        <v>228</v>
      </c>
    </row>
    <row r="66" spans="1:27" x14ac:dyDescent="0.3">
      <c r="A66" t="s">
        <v>366</v>
      </c>
      <c r="B66" t="s">
        <v>64</v>
      </c>
      <c r="C66" t="s">
        <v>287</v>
      </c>
      <c r="D66" s="9">
        <v>2.2400000000000002</v>
      </c>
      <c r="E66" t="s">
        <v>313</v>
      </c>
      <c r="F66" t="s">
        <v>498</v>
      </c>
      <c r="G66">
        <v>115</v>
      </c>
      <c r="H66" t="s">
        <v>251</v>
      </c>
      <c r="I66" t="s">
        <v>498</v>
      </c>
      <c r="J66" s="14">
        <f t="shared" si="0"/>
        <v>51.339285714285708</v>
      </c>
      <c r="K66" t="s">
        <v>498</v>
      </c>
      <c r="L66" t="s">
        <v>598</v>
      </c>
      <c r="M66" t="s">
        <v>322</v>
      </c>
      <c r="N66" t="s">
        <v>498</v>
      </c>
      <c r="O66" t="s">
        <v>201</v>
      </c>
      <c r="P66" t="s">
        <v>229</v>
      </c>
      <c r="Q66" s="5" t="s">
        <v>498</v>
      </c>
      <c r="R66" t="s">
        <v>600</v>
      </c>
      <c r="S66" t="s">
        <v>539</v>
      </c>
      <c r="T66" t="s">
        <v>499</v>
      </c>
      <c r="U66" t="s">
        <v>239</v>
      </c>
      <c r="V66" t="s">
        <v>251</v>
      </c>
      <c r="W66" t="s">
        <v>498</v>
      </c>
      <c r="X66" t="s">
        <v>93</v>
      </c>
      <c r="Y66" t="s">
        <v>251</v>
      </c>
      <c r="Z66" t="s">
        <v>498</v>
      </c>
      <c r="AA66" t="s">
        <v>230</v>
      </c>
    </row>
    <row r="67" spans="1:27" x14ac:dyDescent="0.3">
      <c r="A67" t="s">
        <v>366</v>
      </c>
      <c r="B67" t="s">
        <v>65</v>
      </c>
      <c r="C67" t="s">
        <v>286</v>
      </c>
      <c r="D67" s="9">
        <v>2</v>
      </c>
      <c r="E67" t="s">
        <v>326</v>
      </c>
      <c r="F67" t="s">
        <v>498</v>
      </c>
      <c r="G67">
        <v>70</v>
      </c>
      <c r="H67" t="s">
        <v>251</v>
      </c>
      <c r="I67" t="s">
        <v>498</v>
      </c>
      <c r="J67" s="14">
        <f t="shared" ref="J67:J89" si="1">G67/D67</f>
        <v>35</v>
      </c>
      <c r="K67" t="s">
        <v>498</v>
      </c>
      <c r="L67" t="s">
        <v>598</v>
      </c>
      <c r="M67" t="s">
        <v>322</v>
      </c>
      <c r="N67" t="s">
        <v>498</v>
      </c>
      <c r="O67" t="s">
        <v>205</v>
      </c>
      <c r="P67" t="s">
        <v>584</v>
      </c>
      <c r="Q67" s="5" t="s">
        <v>498</v>
      </c>
      <c r="R67" t="s">
        <v>599</v>
      </c>
      <c r="S67" t="s">
        <v>341</v>
      </c>
      <c r="T67" t="s">
        <v>498</v>
      </c>
      <c r="U67" t="s">
        <v>239</v>
      </c>
      <c r="V67" t="s">
        <v>251</v>
      </c>
      <c r="W67" t="s">
        <v>498</v>
      </c>
      <c r="X67" t="s">
        <v>93</v>
      </c>
      <c r="Y67" t="s">
        <v>251</v>
      </c>
      <c r="Z67" t="s">
        <v>498</v>
      </c>
    </row>
    <row r="68" spans="1:27" x14ac:dyDescent="0.3">
      <c r="A68" t="s">
        <v>366</v>
      </c>
      <c r="B68" t="s">
        <v>66</v>
      </c>
      <c r="C68" t="s">
        <v>287</v>
      </c>
      <c r="D68" s="9">
        <v>1.5</v>
      </c>
      <c r="E68" t="s">
        <v>322</v>
      </c>
      <c r="F68" t="s">
        <v>498</v>
      </c>
      <c r="G68">
        <v>44</v>
      </c>
      <c r="H68" t="s">
        <v>251</v>
      </c>
      <c r="I68" t="s">
        <v>498</v>
      </c>
      <c r="J68" s="14">
        <f t="shared" si="1"/>
        <v>29.333333333333332</v>
      </c>
      <c r="K68" t="s">
        <v>498</v>
      </c>
      <c r="L68" t="s">
        <v>598</v>
      </c>
      <c r="M68" t="s">
        <v>322</v>
      </c>
      <c r="N68" t="s">
        <v>498</v>
      </c>
      <c r="O68" t="s">
        <v>215</v>
      </c>
      <c r="P68" t="s">
        <v>383</v>
      </c>
      <c r="Q68" s="5" t="s">
        <v>498</v>
      </c>
      <c r="R68" t="s">
        <v>600</v>
      </c>
      <c r="S68" t="s">
        <v>260</v>
      </c>
      <c r="T68" t="s">
        <v>498</v>
      </c>
      <c r="U68" t="s">
        <v>240</v>
      </c>
      <c r="V68" t="s">
        <v>251</v>
      </c>
      <c r="W68" t="s">
        <v>498</v>
      </c>
      <c r="X68" t="s">
        <v>93</v>
      </c>
      <c r="Y68" t="s">
        <v>251</v>
      </c>
      <c r="Z68" t="s">
        <v>498</v>
      </c>
    </row>
    <row r="69" spans="1:27" x14ac:dyDescent="0.3">
      <c r="A69" t="s">
        <v>366</v>
      </c>
      <c r="B69" t="s">
        <v>67</v>
      </c>
      <c r="C69" t="s">
        <v>287</v>
      </c>
      <c r="D69" s="9">
        <v>2</v>
      </c>
      <c r="E69" t="s">
        <v>327</v>
      </c>
      <c r="F69" t="s">
        <v>498</v>
      </c>
      <c r="G69">
        <v>85</v>
      </c>
      <c r="H69" t="s">
        <v>251</v>
      </c>
      <c r="I69" t="s">
        <v>498</v>
      </c>
      <c r="J69" s="14">
        <f t="shared" si="1"/>
        <v>42.5</v>
      </c>
      <c r="K69" t="s">
        <v>498</v>
      </c>
      <c r="L69" t="s">
        <v>598</v>
      </c>
      <c r="M69" t="s">
        <v>322</v>
      </c>
      <c r="N69" t="s">
        <v>498</v>
      </c>
      <c r="O69" t="s">
        <v>215</v>
      </c>
      <c r="P69" t="s">
        <v>350</v>
      </c>
      <c r="Q69" s="5" t="s">
        <v>498</v>
      </c>
      <c r="R69" t="s">
        <v>600</v>
      </c>
      <c r="S69" t="s">
        <v>540</v>
      </c>
      <c r="T69" t="s">
        <v>499</v>
      </c>
      <c r="U69" t="s">
        <v>241</v>
      </c>
      <c r="V69" t="s">
        <v>251</v>
      </c>
      <c r="W69" t="s">
        <v>498</v>
      </c>
      <c r="X69" t="s">
        <v>93</v>
      </c>
      <c r="Y69" t="s">
        <v>251</v>
      </c>
      <c r="Z69" t="s">
        <v>498</v>
      </c>
      <c r="AA69" t="s">
        <v>261</v>
      </c>
    </row>
    <row r="70" spans="1:27" x14ac:dyDescent="0.3">
      <c r="A70" t="s">
        <v>366</v>
      </c>
      <c r="B70" t="s">
        <v>68</v>
      </c>
      <c r="C70" t="s">
        <v>286</v>
      </c>
      <c r="D70" s="9">
        <v>2.39</v>
      </c>
      <c r="E70" t="s">
        <v>314</v>
      </c>
      <c r="F70" t="s">
        <v>498</v>
      </c>
      <c r="G70">
        <v>200</v>
      </c>
      <c r="H70" t="s">
        <v>251</v>
      </c>
      <c r="I70" t="s">
        <v>498</v>
      </c>
      <c r="J70" s="14">
        <f t="shared" si="1"/>
        <v>83.682008368200826</v>
      </c>
      <c r="K70" t="s">
        <v>498</v>
      </c>
      <c r="L70" t="s">
        <v>598</v>
      </c>
      <c r="M70" t="s">
        <v>322</v>
      </c>
      <c r="N70" t="s">
        <v>498</v>
      </c>
      <c r="O70" t="s">
        <v>201</v>
      </c>
      <c r="P70" t="s">
        <v>308</v>
      </c>
      <c r="Q70" s="5" t="s">
        <v>498</v>
      </c>
      <c r="R70" t="s">
        <v>599</v>
      </c>
      <c r="S70" t="s">
        <v>308</v>
      </c>
      <c r="T70" t="s">
        <v>498</v>
      </c>
      <c r="U70" t="s">
        <v>241</v>
      </c>
      <c r="V70" t="s">
        <v>251</v>
      </c>
      <c r="W70" t="s">
        <v>498</v>
      </c>
      <c r="X70" t="s">
        <v>90</v>
      </c>
      <c r="Y70" t="s">
        <v>251</v>
      </c>
      <c r="Z70" t="s">
        <v>498</v>
      </c>
    </row>
    <row r="71" spans="1:27" x14ac:dyDescent="0.3">
      <c r="A71" t="s">
        <v>367</v>
      </c>
      <c r="B71" t="s">
        <v>69</v>
      </c>
      <c r="C71" t="s">
        <v>286</v>
      </c>
      <c r="D71" s="9">
        <v>18.3</v>
      </c>
      <c r="E71" t="s">
        <v>308</v>
      </c>
      <c r="F71" t="s">
        <v>498</v>
      </c>
      <c r="G71">
        <v>38500</v>
      </c>
      <c r="H71" t="s">
        <v>251</v>
      </c>
      <c r="I71" t="s">
        <v>498</v>
      </c>
      <c r="J71" s="14">
        <f t="shared" si="1"/>
        <v>2103.8251366120217</v>
      </c>
      <c r="K71" t="s">
        <v>498</v>
      </c>
      <c r="L71" t="s">
        <v>598</v>
      </c>
      <c r="M71" t="s">
        <v>322</v>
      </c>
      <c r="N71" t="s">
        <v>498</v>
      </c>
      <c r="O71" t="s">
        <v>205</v>
      </c>
      <c r="P71" t="s">
        <v>351</v>
      </c>
      <c r="Q71" s="5" t="s">
        <v>498</v>
      </c>
      <c r="R71" t="s">
        <v>601</v>
      </c>
      <c r="S71" t="s">
        <v>308</v>
      </c>
      <c r="T71" t="s">
        <v>498</v>
      </c>
      <c r="U71" t="s">
        <v>242</v>
      </c>
      <c r="V71" t="s">
        <v>251</v>
      </c>
      <c r="W71" t="s">
        <v>498</v>
      </c>
      <c r="X71" t="s">
        <v>90</v>
      </c>
      <c r="Y71" t="s">
        <v>251</v>
      </c>
      <c r="Z71" t="s">
        <v>498</v>
      </c>
    </row>
    <row r="72" spans="1:27" x14ac:dyDescent="0.3">
      <c r="A72" t="s">
        <v>368</v>
      </c>
      <c r="B72" t="s">
        <v>70</v>
      </c>
      <c r="C72" t="s">
        <v>287</v>
      </c>
      <c r="D72" s="9">
        <v>1.77</v>
      </c>
      <c r="E72" t="s">
        <v>315</v>
      </c>
      <c r="F72" t="s">
        <v>498</v>
      </c>
      <c r="G72">
        <v>51.5</v>
      </c>
      <c r="H72" t="s">
        <v>251</v>
      </c>
      <c r="I72" t="s">
        <v>498</v>
      </c>
      <c r="J72" s="14">
        <f t="shared" si="1"/>
        <v>29.096045197740114</v>
      </c>
      <c r="K72" t="s">
        <v>498</v>
      </c>
      <c r="L72" t="s">
        <v>598</v>
      </c>
      <c r="M72" t="s">
        <v>322</v>
      </c>
      <c r="N72" t="s">
        <v>498</v>
      </c>
      <c r="O72" t="s">
        <v>215</v>
      </c>
      <c r="P72" t="s">
        <v>262</v>
      </c>
      <c r="Q72" s="5" t="s">
        <v>498</v>
      </c>
      <c r="R72" t="s">
        <v>600</v>
      </c>
      <c r="S72" t="s">
        <v>262</v>
      </c>
      <c r="T72" t="s">
        <v>498</v>
      </c>
      <c r="U72" t="s">
        <v>241</v>
      </c>
      <c r="V72" t="s">
        <v>251</v>
      </c>
      <c r="W72" t="s">
        <v>498</v>
      </c>
      <c r="X72" t="s">
        <v>93</v>
      </c>
      <c r="Y72" t="s">
        <v>251</v>
      </c>
      <c r="Z72" t="s">
        <v>498</v>
      </c>
    </row>
    <row r="73" spans="1:27" x14ac:dyDescent="0.3">
      <c r="A73" t="s">
        <v>362</v>
      </c>
      <c r="B73" t="s">
        <v>71</v>
      </c>
      <c r="C73" t="s">
        <v>286</v>
      </c>
      <c r="D73" s="9">
        <v>6</v>
      </c>
      <c r="E73" t="s">
        <v>317</v>
      </c>
      <c r="F73" t="s">
        <v>498</v>
      </c>
      <c r="G73">
        <v>1900</v>
      </c>
      <c r="H73" t="s">
        <v>251</v>
      </c>
      <c r="I73" t="s">
        <v>498</v>
      </c>
      <c r="J73" s="14">
        <f t="shared" si="1"/>
        <v>316.66666666666669</v>
      </c>
      <c r="K73" t="s">
        <v>498</v>
      </c>
      <c r="L73" t="s">
        <v>598</v>
      </c>
      <c r="M73" t="s">
        <v>322</v>
      </c>
      <c r="N73" t="s">
        <v>498</v>
      </c>
      <c r="O73" t="s">
        <v>205</v>
      </c>
      <c r="P73" t="s">
        <v>585</v>
      </c>
      <c r="Q73" s="5" t="s">
        <v>498</v>
      </c>
      <c r="R73" t="s">
        <v>599</v>
      </c>
      <c r="S73" t="s">
        <v>340</v>
      </c>
      <c r="T73" t="s">
        <v>498</v>
      </c>
      <c r="U73" t="s">
        <v>242</v>
      </c>
      <c r="V73" t="s">
        <v>251</v>
      </c>
      <c r="W73" t="s">
        <v>498</v>
      </c>
      <c r="X73" t="s">
        <v>93</v>
      </c>
      <c r="Y73" t="s">
        <v>251</v>
      </c>
      <c r="Z73" t="s">
        <v>498</v>
      </c>
      <c r="AA73" t="s">
        <v>263</v>
      </c>
    </row>
    <row r="74" spans="1:27" x14ac:dyDescent="0.3">
      <c r="A74" t="s">
        <v>362</v>
      </c>
      <c r="B74" t="s">
        <v>193</v>
      </c>
      <c r="C74" t="s">
        <v>286</v>
      </c>
      <c r="D74" s="9">
        <v>2.5</v>
      </c>
      <c r="E74" t="s">
        <v>318</v>
      </c>
      <c r="F74" t="s">
        <v>498</v>
      </c>
      <c r="G74">
        <v>198</v>
      </c>
      <c r="H74" t="s">
        <v>251</v>
      </c>
      <c r="I74" t="s">
        <v>498</v>
      </c>
      <c r="J74" s="14">
        <f t="shared" si="1"/>
        <v>79.2</v>
      </c>
      <c r="K74" t="s">
        <v>498</v>
      </c>
      <c r="L74" t="s">
        <v>598</v>
      </c>
      <c r="M74" t="s">
        <v>322</v>
      </c>
      <c r="N74" t="s">
        <v>498</v>
      </c>
      <c r="O74" t="s">
        <v>215</v>
      </c>
      <c r="P74" t="s">
        <v>318</v>
      </c>
      <c r="Q74" s="5" t="s">
        <v>498</v>
      </c>
      <c r="R74" t="s">
        <v>602</v>
      </c>
      <c r="S74" t="s">
        <v>530</v>
      </c>
      <c r="T74" t="s">
        <v>498</v>
      </c>
      <c r="U74" t="s">
        <v>244</v>
      </c>
      <c r="V74" t="s">
        <v>251</v>
      </c>
      <c r="W74" t="s">
        <v>498</v>
      </c>
      <c r="X74" t="s">
        <v>90</v>
      </c>
      <c r="Y74" t="s">
        <v>251</v>
      </c>
      <c r="Z74" t="s">
        <v>498</v>
      </c>
    </row>
    <row r="75" spans="1:27" x14ac:dyDescent="0.3">
      <c r="A75" t="s">
        <v>362</v>
      </c>
      <c r="B75" t="s">
        <v>72</v>
      </c>
      <c r="C75" t="s">
        <v>287</v>
      </c>
      <c r="D75" s="9">
        <v>2.2000000000000002</v>
      </c>
      <c r="E75" t="s">
        <v>319</v>
      </c>
      <c r="F75" t="s">
        <v>498</v>
      </c>
      <c r="G75">
        <v>80</v>
      </c>
      <c r="H75" t="s">
        <v>336</v>
      </c>
      <c r="I75" t="s">
        <v>498</v>
      </c>
      <c r="J75" s="14">
        <f t="shared" si="1"/>
        <v>36.36363636363636</v>
      </c>
      <c r="K75" t="s">
        <v>498</v>
      </c>
      <c r="L75" t="s">
        <v>598</v>
      </c>
      <c r="M75" t="s">
        <v>322</v>
      </c>
      <c r="N75" t="s">
        <v>498</v>
      </c>
      <c r="O75" t="s">
        <v>215</v>
      </c>
      <c r="P75" t="s">
        <v>264</v>
      </c>
      <c r="Q75" s="5" t="s">
        <v>498</v>
      </c>
      <c r="R75" t="s">
        <v>600</v>
      </c>
      <c r="S75" t="s">
        <v>264</v>
      </c>
      <c r="T75" t="s">
        <v>498</v>
      </c>
      <c r="U75" t="s">
        <v>239</v>
      </c>
      <c r="V75" t="s">
        <v>251</v>
      </c>
      <c r="W75" t="s">
        <v>498</v>
      </c>
      <c r="X75" t="s">
        <v>93</v>
      </c>
      <c r="Y75" t="s">
        <v>251</v>
      </c>
      <c r="Z75" t="s">
        <v>498</v>
      </c>
    </row>
    <row r="76" spans="1:27" x14ac:dyDescent="0.3">
      <c r="A76" t="s">
        <v>362</v>
      </c>
      <c r="B76" t="s">
        <v>73</v>
      </c>
      <c r="C76" t="s">
        <v>287</v>
      </c>
      <c r="D76" s="9">
        <v>2.7</v>
      </c>
      <c r="E76" t="s">
        <v>254</v>
      </c>
      <c r="F76" t="s">
        <v>498</v>
      </c>
      <c r="G76">
        <v>280</v>
      </c>
      <c r="H76" t="s">
        <v>251</v>
      </c>
      <c r="I76" t="s">
        <v>498</v>
      </c>
      <c r="J76" s="14">
        <f t="shared" si="1"/>
        <v>103.7037037037037</v>
      </c>
      <c r="K76" t="s">
        <v>498</v>
      </c>
      <c r="L76" t="s">
        <v>598</v>
      </c>
      <c r="M76" t="s">
        <v>322</v>
      </c>
      <c r="N76" t="s">
        <v>498</v>
      </c>
      <c r="O76" t="s">
        <v>215</v>
      </c>
      <c r="P76" s="5" t="s">
        <v>255</v>
      </c>
      <c r="Q76" s="5" t="s">
        <v>498</v>
      </c>
      <c r="R76" t="s">
        <v>600</v>
      </c>
      <c r="S76" t="s">
        <v>247</v>
      </c>
      <c r="T76" t="s">
        <v>498</v>
      </c>
      <c r="U76" t="s">
        <v>240</v>
      </c>
      <c r="V76" t="s">
        <v>251</v>
      </c>
      <c r="W76" t="s">
        <v>498</v>
      </c>
      <c r="X76" t="s">
        <v>93</v>
      </c>
      <c r="Y76" t="s">
        <v>251</v>
      </c>
      <c r="Z76" t="s">
        <v>498</v>
      </c>
    </row>
    <row r="77" spans="1:27" x14ac:dyDescent="0.3">
      <c r="A77" t="s">
        <v>362</v>
      </c>
      <c r="B77" t="s">
        <v>249</v>
      </c>
      <c r="C77" t="s">
        <v>287</v>
      </c>
      <c r="D77" s="9">
        <v>2.79</v>
      </c>
      <c r="E77" s="12" t="s">
        <v>385</v>
      </c>
      <c r="F77" t="s">
        <v>498</v>
      </c>
      <c r="G77" s="8">
        <v>289</v>
      </c>
      <c r="H77" t="s">
        <v>387</v>
      </c>
      <c r="I77" t="s">
        <v>498</v>
      </c>
      <c r="J77" s="14">
        <f t="shared" si="1"/>
        <v>103.584229390681</v>
      </c>
      <c r="K77" t="s">
        <v>498</v>
      </c>
      <c r="L77" t="s">
        <v>598</v>
      </c>
      <c r="M77" t="s">
        <v>254</v>
      </c>
      <c r="N77" t="s">
        <v>498</v>
      </c>
      <c r="O77" t="s">
        <v>215</v>
      </c>
      <c r="P77" s="10" t="s">
        <v>586</v>
      </c>
      <c r="Q77" s="5" t="s">
        <v>498</v>
      </c>
      <c r="R77" t="s">
        <v>600</v>
      </c>
      <c r="S77" t="s">
        <v>246</v>
      </c>
      <c r="T77" t="s">
        <v>498</v>
      </c>
      <c r="U77" t="s">
        <v>242</v>
      </c>
      <c r="V77" t="s">
        <v>508</v>
      </c>
      <c r="W77" t="s">
        <v>498</v>
      </c>
      <c r="X77" t="s">
        <v>93</v>
      </c>
      <c r="Y77" t="s">
        <v>246</v>
      </c>
      <c r="Z77" t="s">
        <v>498</v>
      </c>
    </row>
    <row r="78" spans="1:27" x14ac:dyDescent="0.3">
      <c r="A78" t="s">
        <v>362</v>
      </c>
      <c r="B78" t="s">
        <v>250</v>
      </c>
      <c r="C78" t="s">
        <v>287</v>
      </c>
      <c r="D78" s="9">
        <v>2.7</v>
      </c>
      <c r="E78" t="s">
        <v>254</v>
      </c>
      <c r="F78" t="s">
        <v>498</v>
      </c>
      <c r="G78">
        <v>280</v>
      </c>
      <c r="H78" t="s">
        <v>501</v>
      </c>
      <c r="I78" t="s">
        <v>499</v>
      </c>
      <c r="J78" s="14">
        <f t="shared" si="1"/>
        <v>103.7037037037037</v>
      </c>
      <c r="K78" t="s">
        <v>499</v>
      </c>
      <c r="L78" t="s">
        <v>598</v>
      </c>
      <c r="M78" t="s">
        <v>254</v>
      </c>
      <c r="N78" t="s">
        <v>498</v>
      </c>
      <c r="O78" t="s">
        <v>215</v>
      </c>
      <c r="P78" t="s">
        <v>265</v>
      </c>
      <c r="Q78" s="5" t="s">
        <v>498</v>
      </c>
      <c r="R78" t="s">
        <v>600</v>
      </c>
      <c r="S78" s="6" t="s">
        <v>256</v>
      </c>
      <c r="T78" t="s">
        <v>498</v>
      </c>
      <c r="U78" t="s">
        <v>239</v>
      </c>
      <c r="V78" s="10" t="s">
        <v>257</v>
      </c>
      <c r="W78" t="s">
        <v>498</v>
      </c>
      <c r="X78" t="s">
        <v>93</v>
      </c>
      <c r="Y78" s="6" t="s">
        <v>256</v>
      </c>
      <c r="Z78" t="s">
        <v>498</v>
      </c>
      <c r="AA78" t="s">
        <v>509</v>
      </c>
    </row>
    <row r="79" spans="1:27" x14ac:dyDescent="0.3">
      <c r="A79" t="s">
        <v>362</v>
      </c>
      <c r="B79" t="s">
        <v>74</v>
      </c>
      <c r="C79" t="s">
        <v>287</v>
      </c>
      <c r="D79" s="9">
        <v>2.66</v>
      </c>
      <c r="E79" t="s">
        <v>254</v>
      </c>
      <c r="F79" t="s">
        <v>498</v>
      </c>
      <c r="G79">
        <v>284</v>
      </c>
      <c r="H79" t="s">
        <v>251</v>
      </c>
      <c r="I79" t="s">
        <v>498</v>
      </c>
      <c r="J79" s="14">
        <f t="shared" si="1"/>
        <v>106.76691729323308</v>
      </c>
      <c r="K79" t="s">
        <v>498</v>
      </c>
      <c r="L79" t="s">
        <v>598</v>
      </c>
      <c r="M79" t="s">
        <v>322</v>
      </c>
      <c r="N79" t="s">
        <v>498</v>
      </c>
      <c r="O79" t="s">
        <v>215</v>
      </c>
      <c r="P79" s="5" t="s">
        <v>252</v>
      </c>
      <c r="Q79" s="5" t="s">
        <v>498</v>
      </c>
      <c r="R79" t="s">
        <v>600</v>
      </c>
      <c r="S79" t="s">
        <v>253</v>
      </c>
      <c r="T79" t="s">
        <v>498</v>
      </c>
      <c r="U79" t="s">
        <v>240</v>
      </c>
      <c r="V79" t="s">
        <v>251</v>
      </c>
      <c r="W79" t="s">
        <v>498</v>
      </c>
      <c r="X79" t="s">
        <v>93</v>
      </c>
      <c r="Y79" t="s">
        <v>251</v>
      </c>
      <c r="Z79" t="s">
        <v>498</v>
      </c>
    </row>
    <row r="80" spans="1:27" x14ac:dyDescent="0.3">
      <c r="A80" t="s">
        <v>362</v>
      </c>
      <c r="B80" t="s">
        <v>75</v>
      </c>
      <c r="C80" t="s">
        <v>287</v>
      </c>
      <c r="D80" s="9">
        <v>2.57</v>
      </c>
      <c r="E80" t="s">
        <v>335</v>
      </c>
      <c r="F80" t="s">
        <v>498</v>
      </c>
      <c r="G80">
        <v>119</v>
      </c>
      <c r="H80" t="s">
        <v>251</v>
      </c>
      <c r="I80" t="s">
        <v>498</v>
      </c>
      <c r="J80" s="14">
        <f t="shared" si="1"/>
        <v>46.303501945525298</v>
      </c>
      <c r="K80" t="s">
        <v>498</v>
      </c>
      <c r="L80" t="s">
        <v>598</v>
      </c>
      <c r="M80" t="s">
        <v>322</v>
      </c>
      <c r="N80" t="s">
        <v>498</v>
      </c>
      <c r="O80" t="s">
        <v>205</v>
      </c>
      <c r="P80" s="7" t="s">
        <v>352</v>
      </c>
      <c r="Q80" s="5" t="s">
        <v>498</v>
      </c>
      <c r="R80" t="s">
        <v>600</v>
      </c>
      <c r="S80" t="s">
        <v>541</v>
      </c>
      <c r="T80" t="s">
        <v>499</v>
      </c>
      <c r="U80" t="s">
        <v>243</v>
      </c>
      <c r="V80" t="s">
        <v>251</v>
      </c>
      <c r="W80" t="s">
        <v>498</v>
      </c>
      <c r="X80" t="s">
        <v>93</v>
      </c>
      <c r="Y80" t="s">
        <v>251</v>
      </c>
      <c r="Z80" t="s">
        <v>498</v>
      </c>
      <c r="AA80" t="s">
        <v>272</v>
      </c>
    </row>
    <row r="81" spans="1:27" x14ac:dyDescent="0.3">
      <c r="A81" t="s">
        <v>362</v>
      </c>
      <c r="B81" t="s">
        <v>76</v>
      </c>
      <c r="C81" t="s">
        <v>287</v>
      </c>
      <c r="D81" s="9">
        <v>1.97</v>
      </c>
      <c r="E81" t="s">
        <v>258</v>
      </c>
      <c r="F81" t="s">
        <v>498</v>
      </c>
      <c r="G81">
        <v>80</v>
      </c>
      <c r="H81" t="s">
        <v>251</v>
      </c>
      <c r="I81" t="s">
        <v>498</v>
      </c>
      <c r="J81" s="14">
        <f t="shared" si="1"/>
        <v>40.609137055837564</v>
      </c>
      <c r="K81" t="s">
        <v>498</v>
      </c>
      <c r="L81" t="s">
        <v>598</v>
      </c>
      <c r="M81" t="s">
        <v>322</v>
      </c>
      <c r="N81" t="s">
        <v>498</v>
      </c>
      <c r="O81" t="s">
        <v>215</v>
      </c>
      <c r="P81" t="s">
        <v>374</v>
      </c>
      <c r="Q81" s="5" t="s">
        <v>498</v>
      </c>
      <c r="R81" t="s">
        <v>600</v>
      </c>
      <c r="S81" t="s">
        <v>542</v>
      </c>
      <c r="T81" t="s">
        <v>499</v>
      </c>
      <c r="U81" t="s">
        <v>243</v>
      </c>
      <c r="V81" t="s">
        <v>251</v>
      </c>
      <c r="W81" t="s">
        <v>498</v>
      </c>
      <c r="X81" t="s">
        <v>93</v>
      </c>
      <c r="Y81" t="s">
        <v>251</v>
      </c>
      <c r="Z81" t="s">
        <v>498</v>
      </c>
    </row>
    <row r="82" spans="1:27" x14ac:dyDescent="0.3">
      <c r="A82" t="s">
        <v>362</v>
      </c>
      <c r="B82" t="s">
        <v>77</v>
      </c>
      <c r="C82" t="s">
        <v>286</v>
      </c>
      <c r="D82" s="9">
        <v>2.56</v>
      </c>
      <c r="E82" t="s">
        <v>386</v>
      </c>
      <c r="F82" t="s">
        <v>498</v>
      </c>
      <c r="G82">
        <v>156</v>
      </c>
      <c r="H82" t="s">
        <v>251</v>
      </c>
      <c r="I82" t="s">
        <v>498</v>
      </c>
      <c r="J82" s="14">
        <f t="shared" si="1"/>
        <v>60.9375</v>
      </c>
      <c r="K82" t="s">
        <v>498</v>
      </c>
      <c r="L82" t="s">
        <v>598</v>
      </c>
      <c r="M82" t="s">
        <v>322</v>
      </c>
      <c r="N82" t="s">
        <v>498</v>
      </c>
      <c r="O82" t="s">
        <v>215</v>
      </c>
      <c r="P82" t="s">
        <v>353</v>
      </c>
      <c r="Q82" s="5" t="s">
        <v>498</v>
      </c>
      <c r="R82" t="s">
        <v>602</v>
      </c>
      <c r="S82" t="s">
        <v>266</v>
      </c>
      <c r="T82" t="s">
        <v>498</v>
      </c>
      <c r="U82" t="s">
        <v>243</v>
      </c>
      <c r="V82" t="s">
        <v>251</v>
      </c>
      <c r="W82" t="s">
        <v>498</v>
      </c>
      <c r="X82" t="s">
        <v>90</v>
      </c>
      <c r="Y82" t="s">
        <v>251</v>
      </c>
      <c r="Z82" t="s">
        <v>498</v>
      </c>
    </row>
    <row r="83" spans="1:27" x14ac:dyDescent="0.3">
      <c r="A83" t="s">
        <v>362</v>
      </c>
      <c r="B83" t="s">
        <v>78</v>
      </c>
      <c r="C83" t="s">
        <v>287</v>
      </c>
      <c r="D83" s="9">
        <v>2.29</v>
      </c>
      <c r="E83" t="s">
        <v>328</v>
      </c>
      <c r="F83" t="s">
        <v>498</v>
      </c>
      <c r="G83">
        <v>143</v>
      </c>
      <c r="H83" t="s">
        <v>251</v>
      </c>
      <c r="I83" t="s">
        <v>498</v>
      </c>
      <c r="J83" s="14">
        <f t="shared" si="1"/>
        <v>62.445414847161572</v>
      </c>
      <c r="K83" t="s">
        <v>498</v>
      </c>
      <c r="L83" t="s">
        <v>598</v>
      </c>
      <c r="M83" t="s">
        <v>322</v>
      </c>
      <c r="N83" t="s">
        <v>498</v>
      </c>
      <c r="O83" t="s">
        <v>215</v>
      </c>
      <c r="P83" t="s">
        <v>381</v>
      </c>
      <c r="Q83" s="5" t="s">
        <v>498</v>
      </c>
      <c r="R83" t="s">
        <v>600</v>
      </c>
      <c r="S83" t="s">
        <v>308</v>
      </c>
      <c r="T83" t="s">
        <v>498</v>
      </c>
      <c r="U83" t="s">
        <v>242</v>
      </c>
      <c r="V83" t="s">
        <v>251</v>
      </c>
      <c r="W83" t="s">
        <v>498</v>
      </c>
      <c r="X83" t="s">
        <v>93</v>
      </c>
      <c r="Y83" t="s">
        <v>251</v>
      </c>
      <c r="Z83" t="s">
        <v>498</v>
      </c>
    </row>
    <row r="84" spans="1:27" x14ac:dyDescent="0.3">
      <c r="A84" t="s">
        <v>362</v>
      </c>
      <c r="B84" t="s">
        <v>79</v>
      </c>
      <c r="C84" t="s">
        <v>287</v>
      </c>
      <c r="D84" s="9">
        <v>2.35</v>
      </c>
      <c r="E84" t="s">
        <v>259</v>
      </c>
      <c r="F84" t="s">
        <v>498</v>
      </c>
      <c r="G84">
        <v>82</v>
      </c>
      <c r="H84" t="s">
        <v>251</v>
      </c>
      <c r="I84" t="s">
        <v>498</v>
      </c>
      <c r="J84" s="14">
        <f t="shared" si="1"/>
        <v>34.893617021276597</v>
      </c>
      <c r="K84" t="s">
        <v>498</v>
      </c>
      <c r="L84" t="s">
        <v>598</v>
      </c>
      <c r="M84" t="s">
        <v>322</v>
      </c>
      <c r="N84" t="s">
        <v>498</v>
      </c>
      <c r="O84" t="s">
        <v>205</v>
      </c>
      <c r="P84" s="10" t="s">
        <v>380</v>
      </c>
      <c r="Q84" s="5" t="s">
        <v>498</v>
      </c>
      <c r="R84" t="s">
        <v>602</v>
      </c>
      <c r="S84" t="s">
        <v>308</v>
      </c>
      <c r="T84" t="s">
        <v>498</v>
      </c>
      <c r="U84" t="s">
        <v>244</v>
      </c>
      <c r="V84" t="s">
        <v>251</v>
      </c>
      <c r="W84" t="s">
        <v>498</v>
      </c>
      <c r="X84" t="s">
        <v>90</v>
      </c>
      <c r="Y84" t="s">
        <v>251</v>
      </c>
      <c r="Z84" t="s">
        <v>498</v>
      </c>
    </row>
    <row r="85" spans="1:27" x14ac:dyDescent="0.3">
      <c r="A85" t="s">
        <v>362</v>
      </c>
      <c r="B85" t="s">
        <v>80</v>
      </c>
      <c r="C85" t="s">
        <v>287</v>
      </c>
      <c r="D85" s="9">
        <v>2.8</v>
      </c>
      <c r="E85" t="s">
        <v>329</v>
      </c>
      <c r="F85" t="s">
        <v>498</v>
      </c>
      <c r="G85">
        <v>152.5</v>
      </c>
      <c r="H85" t="s">
        <v>251</v>
      </c>
      <c r="I85" t="s">
        <v>498</v>
      </c>
      <c r="J85" s="14">
        <f t="shared" si="1"/>
        <v>54.464285714285715</v>
      </c>
      <c r="K85" t="s">
        <v>498</v>
      </c>
      <c r="L85" t="s">
        <v>598</v>
      </c>
      <c r="M85" t="s">
        <v>322</v>
      </c>
      <c r="N85" t="s">
        <v>498</v>
      </c>
      <c r="O85" t="s">
        <v>215</v>
      </c>
      <c r="P85" t="s">
        <v>501</v>
      </c>
      <c r="Q85" t="s">
        <v>499</v>
      </c>
      <c r="R85" t="s">
        <v>600</v>
      </c>
      <c r="S85" t="s">
        <v>308</v>
      </c>
      <c r="T85" t="s">
        <v>498</v>
      </c>
      <c r="U85" t="s">
        <v>242</v>
      </c>
      <c r="V85" t="s">
        <v>251</v>
      </c>
      <c r="W85" t="s">
        <v>498</v>
      </c>
      <c r="X85" t="s">
        <v>93</v>
      </c>
      <c r="Y85" t="s">
        <v>251</v>
      </c>
      <c r="Z85" t="s">
        <v>498</v>
      </c>
      <c r="AA85" t="s">
        <v>543</v>
      </c>
    </row>
    <row r="86" spans="1:27" x14ac:dyDescent="0.3">
      <c r="A86" t="s">
        <v>360</v>
      </c>
      <c r="B86" t="s">
        <v>81</v>
      </c>
      <c r="C86" t="s">
        <v>287</v>
      </c>
      <c r="D86" s="9">
        <v>6.97</v>
      </c>
      <c r="E86" t="s">
        <v>330</v>
      </c>
      <c r="F86" t="s">
        <v>498</v>
      </c>
      <c r="G86">
        <v>3600</v>
      </c>
      <c r="H86" t="s">
        <v>251</v>
      </c>
      <c r="I86" t="s">
        <v>498</v>
      </c>
      <c r="J86" s="14">
        <f t="shared" si="1"/>
        <v>516.49928263988522</v>
      </c>
      <c r="K86" t="s">
        <v>498</v>
      </c>
      <c r="L86" t="s">
        <v>598</v>
      </c>
      <c r="M86" t="s">
        <v>322</v>
      </c>
      <c r="N86" t="s">
        <v>498</v>
      </c>
      <c r="O86" t="s">
        <v>201</v>
      </c>
      <c r="P86" t="s">
        <v>501</v>
      </c>
      <c r="Q86" t="s">
        <v>499</v>
      </c>
      <c r="R86" t="s">
        <v>601</v>
      </c>
      <c r="S86" t="s">
        <v>523</v>
      </c>
      <c r="T86" t="s">
        <v>499</v>
      </c>
      <c r="U86" t="s">
        <v>239</v>
      </c>
      <c r="V86" t="s">
        <v>251</v>
      </c>
      <c r="W86" t="s">
        <v>498</v>
      </c>
      <c r="X86" t="s">
        <v>488</v>
      </c>
      <c r="Y86" t="s">
        <v>251</v>
      </c>
      <c r="Z86" t="s">
        <v>498</v>
      </c>
    </row>
    <row r="87" spans="1:27" x14ac:dyDescent="0.3">
      <c r="A87" t="s">
        <v>362</v>
      </c>
      <c r="B87" t="s">
        <v>82</v>
      </c>
      <c r="C87" t="s">
        <v>287</v>
      </c>
      <c r="D87" s="9">
        <v>2.7</v>
      </c>
      <c r="E87" t="s">
        <v>320</v>
      </c>
      <c r="F87" t="s">
        <v>498</v>
      </c>
      <c r="G87">
        <v>230</v>
      </c>
      <c r="H87" t="s">
        <v>251</v>
      </c>
      <c r="I87" t="s">
        <v>498</v>
      </c>
      <c r="J87" s="14">
        <f t="shared" si="1"/>
        <v>85.185185185185176</v>
      </c>
      <c r="K87" t="s">
        <v>498</v>
      </c>
      <c r="L87" t="s">
        <v>598</v>
      </c>
      <c r="M87" t="s">
        <v>487</v>
      </c>
      <c r="N87" t="s">
        <v>498</v>
      </c>
      <c r="O87" t="s">
        <v>215</v>
      </c>
      <c r="P87" t="s">
        <v>487</v>
      </c>
      <c r="Q87" s="5" t="s">
        <v>498</v>
      </c>
      <c r="R87" t="s">
        <v>602</v>
      </c>
      <c r="S87" t="s">
        <v>308</v>
      </c>
      <c r="T87" t="s">
        <v>498</v>
      </c>
      <c r="U87" t="s">
        <v>241</v>
      </c>
      <c r="V87" t="s">
        <v>251</v>
      </c>
      <c r="W87" t="s">
        <v>498</v>
      </c>
      <c r="X87" t="s">
        <v>93</v>
      </c>
      <c r="Y87" t="s">
        <v>251</v>
      </c>
      <c r="Z87" t="s">
        <v>498</v>
      </c>
    </row>
    <row r="88" spans="1:27" x14ac:dyDescent="0.3">
      <c r="A88" t="s">
        <v>362</v>
      </c>
      <c r="B88" t="s">
        <v>83</v>
      </c>
      <c r="C88" t="s">
        <v>286</v>
      </c>
      <c r="D88" s="9">
        <v>3.8</v>
      </c>
      <c r="E88" t="s">
        <v>331</v>
      </c>
      <c r="F88" t="s">
        <v>498</v>
      </c>
      <c r="G88">
        <v>650</v>
      </c>
      <c r="H88" t="s">
        <v>251</v>
      </c>
      <c r="I88" t="s">
        <v>498</v>
      </c>
      <c r="J88" s="14">
        <f t="shared" si="1"/>
        <v>171.05263157894737</v>
      </c>
      <c r="K88" t="s">
        <v>498</v>
      </c>
      <c r="L88" t="s">
        <v>598</v>
      </c>
      <c r="M88" t="s">
        <v>322</v>
      </c>
      <c r="N88" t="s">
        <v>498</v>
      </c>
      <c r="O88" t="s">
        <v>205</v>
      </c>
      <c r="P88" t="s">
        <v>354</v>
      </c>
      <c r="Q88" s="5" t="s">
        <v>498</v>
      </c>
      <c r="R88" t="s">
        <v>602</v>
      </c>
      <c r="S88" t="s">
        <v>308</v>
      </c>
      <c r="T88" t="s">
        <v>498</v>
      </c>
      <c r="U88" t="s">
        <v>241</v>
      </c>
      <c r="V88" t="s">
        <v>251</v>
      </c>
      <c r="W88" t="s">
        <v>498</v>
      </c>
      <c r="X88" t="s">
        <v>93</v>
      </c>
      <c r="Y88" t="s">
        <v>251</v>
      </c>
      <c r="Z88" t="s">
        <v>498</v>
      </c>
      <c r="AA88" t="s">
        <v>278</v>
      </c>
    </row>
    <row r="89" spans="1:27" x14ac:dyDescent="0.3">
      <c r="A89" t="s">
        <v>360</v>
      </c>
      <c r="B89" t="s">
        <v>84</v>
      </c>
      <c r="C89" t="s">
        <v>286</v>
      </c>
      <c r="D89" s="9">
        <v>6.93</v>
      </c>
      <c r="E89" t="s">
        <v>321</v>
      </c>
      <c r="F89" t="s">
        <v>498</v>
      </c>
      <c r="G89">
        <v>3000</v>
      </c>
      <c r="H89" t="s">
        <v>251</v>
      </c>
      <c r="I89" t="s">
        <v>498</v>
      </c>
      <c r="J89" s="14">
        <f t="shared" si="1"/>
        <v>432.90043290043292</v>
      </c>
      <c r="K89" t="s">
        <v>498</v>
      </c>
      <c r="L89" t="s">
        <v>597</v>
      </c>
      <c r="M89" t="s">
        <v>322</v>
      </c>
      <c r="N89" t="s">
        <v>498</v>
      </c>
      <c r="O89" t="s">
        <v>205</v>
      </c>
      <c r="P89" s="12" t="s">
        <v>544</v>
      </c>
      <c r="Q89" s="5" t="s">
        <v>498</v>
      </c>
      <c r="R89" t="s">
        <v>601</v>
      </c>
      <c r="S89" t="s">
        <v>275</v>
      </c>
      <c r="T89" t="s">
        <v>498</v>
      </c>
      <c r="U89" t="s">
        <v>239</v>
      </c>
      <c r="V89" t="s">
        <v>251</v>
      </c>
      <c r="W89" t="s">
        <v>498</v>
      </c>
      <c r="X89" t="s">
        <v>90</v>
      </c>
      <c r="Y89" t="s">
        <v>251</v>
      </c>
      <c r="Z89" t="s">
        <v>498</v>
      </c>
    </row>
    <row r="91" spans="1:27" x14ac:dyDescent="0.3">
      <c r="D91" s="9"/>
      <c r="Q91">
        <f>COUNTIF(Q2:Q89,"Low")</f>
        <v>18</v>
      </c>
      <c r="T91">
        <f>COUNTIF(T2:T89, "Low")</f>
        <v>24</v>
      </c>
    </row>
    <row r="92" spans="1:27" x14ac:dyDescent="0.3">
      <c r="Q92">
        <f>16/88</f>
        <v>0.18181818181818182</v>
      </c>
      <c r="T92">
        <f>24/88</f>
        <v>0.27272727272727271</v>
      </c>
    </row>
    <row r="93" spans="1:27" x14ac:dyDescent="0.3">
      <c r="B93" t="s">
        <v>316</v>
      </c>
    </row>
    <row r="94" spans="1:27" x14ac:dyDescent="0.3">
      <c r="B94" t="s">
        <v>308</v>
      </c>
    </row>
    <row r="95" spans="1:27" x14ac:dyDescent="0.3">
      <c r="B95" t="s">
        <v>309</v>
      </c>
    </row>
    <row r="96" spans="1:27" x14ac:dyDescent="0.3">
      <c r="B96" t="s">
        <v>322</v>
      </c>
    </row>
    <row r="97" spans="2:2" x14ac:dyDescent="0.3">
      <c r="B97" t="s">
        <v>475</v>
      </c>
    </row>
  </sheetData>
  <autoFilter ref="A1:A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BF13-0E06-40AD-9266-0D598D58206B}">
  <dimension ref="A1:C47"/>
  <sheetViews>
    <sheetView workbookViewId="0">
      <selection activeCell="E32" sqref="E32"/>
    </sheetView>
  </sheetViews>
  <sheetFormatPr defaultRowHeight="14.4" x14ac:dyDescent="0.3"/>
  <cols>
    <col min="3" max="3" width="22.88671875" bestFit="1" customWidth="1"/>
  </cols>
  <sheetData>
    <row r="1" spans="1:3" ht="15" thickBot="1" x14ac:dyDescent="0.35">
      <c r="A1" s="32" t="s">
        <v>12</v>
      </c>
      <c r="B1" s="33">
        <v>1.8548390000000001E-2</v>
      </c>
      <c r="C1" t="s">
        <v>287</v>
      </c>
    </row>
    <row r="2" spans="1:3" ht="15" thickBot="1" x14ac:dyDescent="0.35">
      <c r="A2" s="32" t="s">
        <v>54</v>
      </c>
      <c r="B2" s="33">
        <v>1.8548390000000001E-2</v>
      </c>
      <c r="C2" t="s">
        <v>287</v>
      </c>
    </row>
    <row r="3" spans="1:3" ht="15" thickBot="1" x14ac:dyDescent="0.35">
      <c r="A3" s="32" t="s">
        <v>23</v>
      </c>
      <c r="B3" s="33">
        <v>2.9032260000000001E-2</v>
      </c>
      <c r="C3" t="s">
        <v>287</v>
      </c>
    </row>
    <row r="4" spans="1:3" ht="15" thickBot="1" x14ac:dyDescent="0.35">
      <c r="A4" s="32" t="s">
        <v>192</v>
      </c>
      <c r="B4" s="33">
        <v>2.9032260000000001E-2</v>
      </c>
      <c r="C4" t="s">
        <v>287</v>
      </c>
    </row>
    <row r="5" spans="1:3" ht="15" thickBot="1" x14ac:dyDescent="0.35">
      <c r="A5" s="32" t="s">
        <v>35</v>
      </c>
      <c r="B5" s="33">
        <v>2.9347829999999998E-2</v>
      </c>
      <c r="C5" t="s">
        <v>287</v>
      </c>
    </row>
    <row r="6" spans="1:3" ht="15" thickBot="1" x14ac:dyDescent="0.35">
      <c r="A6" s="32" t="s">
        <v>41</v>
      </c>
      <c r="B6" s="33">
        <v>4.0322579999999997E-2</v>
      </c>
      <c r="C6" t="s">
        <v>287</v>
      </c>
    </row>
    <row r="7" spans="1:3" ht="15" thickBot="1" x14ac:dyDescent="0.35">
      <c r="A7" s="32" t="s">
        <v>79</v>
      </c>
      <c r="B7" s="33">
        <v>4.0322579999999997E-2</v>
      </c>
      <c r="C7" t="s">
        <v>287</v>
      </c>
    </row>
    <row r="8" spans="1:3" ht="15" thickBot="1" x14ac:dyDescent="0.35">
      <c r="A8" s="32" t="s">
        <v>46</v>
      </c>
      <c r="B8" s="33">
        <v>4.0322579999999997E-2</v>
      </c>
      <c r="C8" t="s">
        <v>287</v>
      </c>
    </row>
    <row r="9" spans="1:3" ht="15" thickBot="1" x14ac:dyDescent="0.35">
      <c r="A9" s="32" t="s">
        <v>63</v>
      </c>
      <c r="B9" s="33">
        <v>4.0322579999999997E-2</v>
      </c>
      <c r="C9" t="s">
        <v>287</v>
      </c>
    </row>
    <row r="10" spans="1:3" ht="15" thickBot="1" x14ac:dyDescent="0.35">
      <c r="A10" s="32" t="s">
        <v>29</v>
      </c>
      <c r="B10" s="33">
        <v>4.1129029999999997E-2</v>
      </c>
      <c r="C10" t="s">
        <v>287</v>
      </c>
    </row>
    <row r="11" spans="1:3" ht="15" thickBot="1" x14ac:dyDescent="0.35">
      <c r="A11" s="32" t="s">
        <v>30</v>
      </c>
      <c r="B11" s="33">
        <v>4.3548389999999999E-2</v>
      </c>
      <c r="C11" t="s">
        <v>287</v>
      </c>
    </row>
    <row r="12" spans="1:3" ht="15" thickBot="1" x14ac:dyDescent="0.35">
      <c r="A12" s="32" t="s">
        <v>59</v>
      </c>
      <c r="B12" s="33">
        <v>5.0675680000000001E-2</v>
      </c>
      <c r="C12" t="s">
        <v>287</v>
      </c>
    </row>
    <row r="13" spans="1:3" ht="15" thickBot="1" x14ac:dyDescent="0.35">
      <c r="A13" s="32" t="s">
        <v>75</v>
      </c>
      <c r="B13" s="33">
        <v>5.4824560000000001E-2</v>
      </c>
      <c r="C13" t="s">
        <v>287</v>
      </c>
    </row>
    <row r="14" spans="1:3" ht="15" thickBot="1" x14ac:dyDescent="0.35">
      <c r="A14" s="32" t="s">
        <v>10</v>
      </c>
      <c r="B14" s="33">
        <v>5.5664060000000001E-2</v>
      </c>
      <c r="C14" t="s">
        <v>287</v>
      </c>
    </row>
    <row r="15" spans="1:3" ht="15" thickBot="1" x14ac:dyDescent="0.35">
      <c r="A15" s="32" t="s">
        <v>8</v>
      </c>
      <c r="B15" s="33">
        <v>6.6921339999999996E-2</v>
      </c>
      <c r="C15" t="s">
        <v>287</v>
      </c>
    </row>
    <row r="16" spans="1:3" ht="15" thickBot="1" x14ac:dyDescent="0.35">
      <c r="A16" s="32" t="s">
        <v>57</v>
      </c>
      <c r="B16" s="33">
        <v>7.2580649999999997E-2</v>
      </c>
      <c r="C16" t="s">
        <v>287</v>
      </c>
    </row>
    <row r="17" spans="1:3" ht="15" thickBot="1" x14ac:dyDescent="0.35">
      <c r="A17" s="32" t="s">
        <v>19</v>
      </c>
      <c r="B17" s="33">
        <v>7.6923110000000003E-2</v>
      </c>
      <c r="C17" t="s">
        <v>287</v>
      </c>
    </row>
    <row r="18" spans="1:3" ht="15" thickBot="1" x14ac:dyDescent="0.35">
      <c r="A18" s="32" t="s">
        <v>7</v>
      </c>
      <c r="B18" s="33">
        <v>7.6923110000000003E-2</v>
      </c>
      <c r="C18" t="s">
        <v>287</v>
      </c>
    </row>
    <row r="19" spans="1:3" ht="15" thickBot="1" x14ac:dyDescent="0.35">
      <c r="A19" s="32" t="s">
        <v>9</v>
      </c>
      <c r="B19" s="33">
        <v>7.9347829999999994E-2</v>
      </c>
      <c r="C19" t="s">
        <v>287</v>
      </c>
    </row>
    <row r="20" spans="1:3" ht="15" thickBot="1" x14ac:dyDescent="0.35">
      <c r="A20" s="32" t="s">
        <v>42</v>
      </c>
      <c r="B20" s="33">
        <v>9.7844710000000001E-2</v>
      </c>
      <c r="C20" t="s">
        <v>287</v>
      </c>
    </row>
    <row r="21" spans="1:3" ht="15" thickBot="1" x14ac:dyDescent="0.35">
      <c r="A21" s="32" t="s">
        <v>45</v>
      </c>
      <c r="B21" s="33">
        <v>9.9212449999999994E-2</v>
      </c>
      <c r="C21" t="s">
        <v>287</v>
      </c>
    </row>
    <row r="22" spans="1:3" ht="15" thickBot="1" x14ac:dyDescent="0.35">
      <c r="A22" s="32" t="s">
        <v>55</v>
      </c>
      <c r="B22" s="33">
        <v>9.9212449999999994E-2</v>
      </c>
      <c r="C22" t="s">
        <v>287</v>
      </c>
    </row>
    <row r="23" spans="1:3" ht="15" thickBot="1" x14ac:dyDescent="0.35">
      <c r="A23" s="32" t="s">
        <v>193</v>
      </c>
      <c r="B23" s="33">
        <v>0.11776084000000001</v>
      </c>
      <c r="C23" t="s">
        <v>287</v>
      </c>
    </row>
    <row r="24" spans="1:3" ht="15" thickBot="1" x14ac:dyDescent="0.35">
      <c r="A24" s="32" t="s">
        <v>32</v>
      </c>
      <c r="B24" s="33">
        <v>0.125</v>
      </c>
      <c r="C24" t="s">
        <v>287</v>
      </c>
    </row>
    <row r="25" spans="1:3" ht="15" thickBot="1" x14ac:dyDescent="0.35">
      <c r="A25" s="32" t="s">
        <v>33</v>
      </c>
      <c r="B25" s="33">
        <v>0.125</v>
      </c>
      <c r="C25" t="s">
        <v>287</v>
      </c>
    </row>
    <row r="26" spans="1:3" ht="15" thickBot="1" x14ac:dyDescent="0.35">
      <c r="A26" s="32" t="s">
        <v>68</v>
      </c>
      <c r="B26" s="33">
        <v>0.13709677000000001</v>
      </c>
      <c r="C26" t="s">
        <v>287</v>
      </c>
    </row>
    <row r="27" spans="1:3" ht="15" thickBot="1" x14ac:dyDescent="0.35">
      <c r="A27" s="32" t="s">
        <v>69</v>
      </c>
      <c r="B27" s="33">
        <v>0.14130435</v>
      </c>
      <c r="C27" t="s">
        <v>287</v>
      </c>
    </row>
    <row r="28" spans="1:3" ht="15" thickBot="1" x14ac:dyDescent="0.35">
      <c r="A28" s="32" t="s">
        <v>84</v>
      </c>
      <c r="B28" s="33">
        <v>0.16532258</v>
      </c>
      <c r="C28" t="s">
        <v>287</v>
      </c>
    </row>
    <row r="29" spans="1:3" ht="15" thickBot="1" x14ac:dyDescent="0.35">
      <c r="A29" s="32" t="s">
        <v>62</v>
      </c>
      <c r="B29" s="33">
        <v>0.16532258</v>
      </c>
      <c r="C29" t="s">
        <v>287</v>
      </c>
    </row>
    <row r="30" spans="1:3" ht="15" thickBot="1" x14ac:dyDescent="0.35">
      <c r="A30" s="32" t="s">
        <v>13</v>
      </c>
      <c r="B30" s="33">
        <v>0.16854838999999999</v>
      </c>
      <c r="C30" t="s">
        <v>287</v>
      </c>
    </row>
    <row r="31" spans="1:3" ht="15" thickBot="1" x14ac:dyDescent="0.35">
      <c r="A31" s="32" t="s">
        <v>21</v>
      </c>
      <c r="B31" s="33">
        <v>0.17205715999999999</v>
      </c>
      <c r="C31" t="s">
        <v>287</v>
      </c>
    </row>
    <row r="32" spans="1:3" ht="15" thickBot="1" x14ac:dyDescent="0.35">
      <c r="A32" s="32" t="s">
        <v>76</v>
      </c>
      <c r="B32" s="33">
        <v>1.209677E-2</v>
      </c>
      <c r="C32" t="s">
        <v>286</v>
      </c>
    </row>
    <row r="33" spans="1:3" ht="15" thickBot="1" x14ac:dyDescent="0.35">
      <c r="A33" s="32" t="s">
        <v>64</v>
      </c>
      <c r="B33" s="33">
        <v>2.9347829999999998E-2</v>
      </c>
      <c r="C33" t="s">
        <v>286</v>
      </c>
    </row>
    <row r="34" spans="1:3" ht="15" thickBot="1" x14ac:dyDescent="0.35">
      <c r="A34" s="32" t="s">
        <v>31</v>
      </c>
      <c r="B34" s="33">
        <v>4.3548389999999999E-2</v>
      </c>
      <c r="C34" t="s">
        <v>286</v>
      </c>
    </row>
    <row r="35" spans="1:3" ht="15" thickBot="1" x14ac:dyDescent="0.35">
      <c r="A35" s="32" t="s">
        <v>39</v>
      </c>
      <c r="B35" s="33">
        <v>4.3548389999999999E-2</v>
      </c>
      <c r="C35" t="s">
        <v>286</v>
      </c>
    </row>
    <row r="36" spans="1:3" ht="15" thickBot="1" x14ac:dyDescent="0.35">
      <c r="A36" s="32" t="s">
        <v>191</v>
      </c>
      <c r="B36" s="33">
        <v>6.6921339999999996E-2</v>
      </c>
      <c r="C36" t="s">
        <v>286</v>
      </c>
    </row>
    <row r="37" spans="1:3" ht="15" thickBot="1" x14ac:dyDescent="0.35">
      <c r="A37" s="32" t="s">
        <v>11</v>
      </c>
      <c r="B37" s="33">
        <v>8.1432710000000005E-2</v>
      </c>
      <c r="C37" t="s">
        <v>286</v>
      </c>
    </row>
    <row r="38" spans="1:3" ht="15" thickBot="1" x14ac:dyDescent="0.35">
      <c r="A38" s="32" t="s">
        <v>24</v>
      </c>
      <c r="B38" s="33">
        <v>9.5953590000000005E-2</v>
      </c>
      <c r="C38" t="s">
        <v>286</v>
      </c>
    </row>
    <row r="39" spans="1:3" ht="15" thickBot="1" x14ac:dyDescent="0.35">
      <c r="A39" s="32" t="s">
        <v>26</v>
      </c>
      <c r="B39" s="33">
        <v>9.5953590000000005E-2</v>
      </c>
      <c r="C39" t="s">
        <v>286</v>
      </c>
    </row>
    <row r="40" spans="1:3" ht="15" thickBot="1" x14ac:dyDescent="0.35">
      <c r="A40" s="32" t="s">
        <v>77</v>
      </c>
      <c r="B40" s="33">
        <v>0.10220732</v>
      </c>
      <c r="C40" t="s">
        <v>286</v>
      </c>
    </row>
    <row r="41" spans="1:3" ht="15" thickBot="1" x14ac:dyDescent="0.35">
      <c r="A41" s="32" t="s">
        <v>5</v>
      </c>
      <c r="B41" s="33">
        <v>0.11776084000000001</v>
      </c>
      <c r="C41" t="s">
        <v>286</v>
      </c>
    </row>
    <row r="42" spans="1:3" ht="15" thickBot="1" x14ac:dyDescent="0.35">
      <c r="A42" s="32" t="s">
        <v>20</v>
      </c>
      <c r="B42" s="33">
        <v>0.125</v>
      </c>
      <c r="C42" t="s">
        <v>286</v>
      </c>
    </row>
    <row r="43" spans="1:3" ht="15" thickBot="1" x14ac:dyDescent="0.35">
      <c r="A43" s="32" t="s">
        <v>28</v>
      </c>
      <c r="B43" s="33">
        <v>0.125</v>
      </c>
      <c r="C43" t="s">
        <v>286</v>
      </c>
    </row>
    <row r="44" spans="1:3" ht="15" thickBot="1" x14ac:dyDescent="0.35">
      <c r="A44" s="32" t="s">
        <v>40</v>
      </c>
      <c r="B44" s="33">
        <v>0.12945135999999999</v>
      </c>
      <c r="C44" t="s">
        <v>286</v>
      </c>
    </row>
    <row r="45" spans="1:3" ht="15" thickBot="1" x14ac:dyDescent="0.35">
      <c r="A45" s="32" t="s">
        <v>71</v>
      </c>
      <c r="B45" s="33">
        <v>0.16532258</v>
      </c>
      <c r="C45" t="s">
        <v>286</v>
      </c>
    </row>
    <row r="46" spans="1:3" ht="15" thickBot="1" x14ac:dyDescent="0.35">
      <c r="A46" s="32" t="s">
        <v>65</v>
      </c>
      <c r="B46" s="33">
        <v>0.17581954999999999</v>
      </c>
      <c r="C46" t="s">
        <v>286</v>
      </c>
    </row>
    <row r="47" spans="1:3" ht="15" thickBot="1" x14ac:dyDescent="0.35">
      <c r="A47" s="32" t="s">
        <v>83</v>
      </c>
      <c r="B47" s="33">
        <v>0.17708066</v>
      </c>
      <c r="C47" t="s">
        <v>286</v>
      </c>
    </row>
  </sheetData>
  <sortState xmlns:xlrd2="http://schemas.microsoft.com/office/spreadsheetml/2017/richdata2" ref="A1:C89">
    <sortCondition ref="C1:C8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1DF-7FEA-4998-9BBD-FCC96FF11D41}">
  <dimension ref="A1:L89"/>
  <sheetViews>
    <sheetView workbookViewId="0">
      <selection activeCell="E2" sqref="E2:E89"/>
    </sheetView>
  </sheetViews>
  <sheetFormatPr defaultRowHeight="14.4" x14ac:dyDescent="0.3"/>
  <sheetData>
    <row r="1" spans="1:12" x14ac:dyDescent="0.3">
      <c r="A1" t="s">
        <v>213</v>
      </c>
      <c r="D1" t="s">
        <v>267</v>
      </c>
      <c r="H1" t="s">
        <v>214</v>
      </c>
      <c r="I1" t="s">
        <v>214</v>
      </c>
      <c r="K1" t="s">
        <v>337</v>
      </c>
      <c r="L1" t="s">
        <v>337</v>
      </c>
    </row>
    <row r="2" spans="1:12" x14ac:dyDescent="0.3">
      <c r="A2" t="s">
        <v>86</v>
      </c>
      <c r="B2" t="str" cm="1">
        <f t="array" ref="B2">_xlfn.IFS(A2="D", "very_large", A2="C", "large", A2="B", "intermediate", A2="A", "small")</f>
        <v>very_large</v>
      </c>
      <c r="D2" t="s">
        <v>87</v>
      </c>
      <c r="E2" t="str" cm="1">
        <f t="array" ref="E2">_xlfn.IFS(D2="A", "epipelagic", D2="B", "upper_mesopelagic", D2="C", "lower_mesopelagic", D2="D", "bathypelagic")</f>
        <v>upper_mesopelagic</v>
      </c>
      <c r="H2" t="s">
        <v>86</v>
      </c>
      <c r="I2" t="str" cm="1">
        <f t="array" ref="I2">_xlfn.IFS(H2="A", "small", H2="B", "intermediate", H2="C", "large", H2="D", "very_large")</f>
        <v>very_large</v>
      </c>
      <c r="K2" t="s">
        <v>88</v>
      </c>
      <c r="L2" t="str" cm="1">
        <f t="array" ref="L2">_xlfn.IFS(K2="A", "low", K2="B", "medium", K2="C", "high")</f>
        <v>high</v>
      </c>
    </row>
    <row r="3" spans="1:12" x14ac:dyDescent="0.3">
      <c r="A3" t="s">
        <v>87</v>
      </c>
      <c r="B3" t="str" cm="1">
        <f t="array" ref="B3">_xlfn.IFS(A3="D", "very_large", A3="C", "large", A3="B", "intermediate", A3="A", "small")</f>
        <v>intermediate</v>
      </c>
      <c r="D3" t="s">
        <v>85</v>
      </c>
      <c r="E3" t="str" cm="1">
        <f t="array" ref="E3">_xlfn.IFS(D3="A", "epipelagic", D3="B", "upper_mesopelagic", D3="C", "lower_mesopelagic", D3="D", "bathypelagic")</f>
        <v>epipelagic</v>
      </c>
      <c r="H3" t="s">
        <v>88</v>
      </c>
      <c r="I3" t="str" cm="1">
        <f t="array" ref="I3">_xlfn.IFS(H3="A", "small", H3="B", "intermediate", H3="C", "large", H3="D", "very_large")</f>
        <v>large</v>
      </c>
      <c r="K3" t="s">
        <v>87</v>
      </c>
      <c r="L3" t="str" cm="1">
        <f t="array" ref="L3">_xlfn.IFS(K3="A", "low", K3="B", "medium", K3="C", "high")</f>
        <v>medium</v>
      </c>
    </row>
    <row r="4" spans="1:12" x14ac:dyDescent="0.3">
      <c r="A4" t="s">
        <v>88</v>
      </c>
      <c r="B4" t="str" cm="1">
        <f t="array" ref="B4">_xlfn.IFS(A4="D", "very_large", A4="C", "large", A4="B", "intermediate", A4="A", "small")</f>
        <v>large</v>
      </c>
      <c r="D4" t="s">
        <v>85</v>
      </c>
      <c r="E4" t="str" cm="1">
        <f t="array" ref="E4">_xlfn.IFS(D4="A", "epipelagic", D4="B", "upper_mesopelagic", D4="C", "lower_mesopelagic", D4="D", "bathypelagic")</f>
        <v>epipelagic</v>
      </c>
      <c r="H4" t="s">
        <v>88</v>
      </c>
      <c r="I4" t="str" cm="1">
        <f t="array" ref="I4">_xlfn.IFS(H4="A", "small", H4="B", "intermediate", H4="C", "large", H4="D", "very_large")</f>
        <v>large</v>
      </c>
      <c r="K4" t="s">
        <v>87</v>
      </c>
      <c r="L4" t="str" cm="1">
        <f t="array" ref="L4">_xlfn.IFS(K4="A", "low", K4="B", "medium", K4="C", "high")</f>
        <v>medium</v>
      </c>
    </row>
    <row r="5" spans="1:12" x14ac:dyDescent="0.3">
      <c r="A5" t="s">
        <v>86</v>
      </c>
      <c r="B5" t="str" cm="1">
        <f t="array" ref="B5">_xlfn.IFS(A5="D", "very_large", A5="C", "large", A5="B", "intermediate", A5="A", "small")</f>
        <v>very_large</v>
      </c>
      <c r="D5" t="s">
        <v>85</v>
      </c>
      <c r="E5" t="str" cm="1">
        <f t="array" ref="E5">_xlfn.IFS(D5="A", "epipelagic", D5="B", "upper_mesopelagic", D5="C", "lower_mesopelagic", D5="D", "bathypelagic")</f>
        <v>epipelagic</v>
      </c>
      <c r="H5" t="s">
        <v>86</v>
      </c>
      <c r="I5" t="str" cm="1">
        <f t="array" ref="I5">_xlfn.IFS(H5="A", "small", H5="B", "intermediate", H5="C", "large", H5="D", "very_large")</f>
        <v>very_large</v>
      </c>
      <c r="K5" t="s">
        <v>88</v>
      </c>
      <c r="L5" t="str" cm="1">
        <f t="array" ref="L5">_xlfn.IFS(K5="A", "low", K5="B", "medium", K5="C", "high")</f>
        <v>high</v>
      </c>
    </row>
    <row r="6" spans="1:12" x14ac:dyDescent="0.3">
      <c r="A6" t="s">
        <v>86</v>
      </c>
      <c r="B6" t="str" cm="1">
        <f t="array" ref="B6">_xlfn.IFS(A6="D", "very_large", A6="C", "large", A6="B", "intermediate", A6="A", "small")</f>
        <v>very_large</v>
      </c>
      <c r="D6" t="s">
        <v>87</v>
      </c>
      <c r="E6" t="str" cm="1">
        <f t="array" ref="E6">_xlfn.IFS(D6="A", "epipelagic", D6="B", "upper_mesopelagic", D6="C", "lower_mesopelagic", D6="D", "bathypelagic")</f>
        <v>upper_mesopelagic</v>
      </c>
      <c r="H6" t="s">
        <v>86</v>
      </c>
      <c r="I6" t="str" cm="1">
        <f t="array" ref="I6">_xlfn.IFS(H6="A", "small", H6="B", "intermediate", H6="C", "large", H6="D", "very_large")</f>
        <v>very_large</v>
      </c>
      <c r="K6" t="s">
        <v>88</v>
      </c>
      <c r="L6" t="str" cm="1">
        <f t="array" ref="L6">_xlfn.IFS(K6="A", "low", K6="B", "medium", K6="C", "high")</f>
        <v>high</v>
      </c>
    </row>
    <row r="7" spans="1:12" x14ac:dyDescent="0.3">
      <c r="A7" t="s">
        <v>86</v>
      </c>
      <c r="B7" t="str" cm="1">
        <f t="array" ref="B7">_xlfn.IFS(A7="D", "very_large", A7="C", "large", A7="B", "intermediate", A7="A", "small")</f>
        <v>very_large</v>
      </c>
      <c r="D7" t="s">
        <v>87</v>
      </c>
      <c r="E7" t="str" cm="1">
        <f t="array" ref="E7">_xlfn.IFS(D7="A", "epipelagic", D7="B", "upper_mesopelagic", D7="C", "lower_mesopelagic", D7="D", "bathypelagic")</f>
        <v>upper_mesopelagic</v>
      </c>
      <c r="H7" t="s">
        <v>86</v>
      </c>
      <c r="I7" t="str" cm="1">
        <f t="array" ref="I7">_xlfn.IFS(H7="A", "small", H7="B", "intermediate", H7="C", "large", H7="D", "very_large")</f>
        <v>very_large</v>
      </c>
      <c r="K7" t="s">
        <v>88</v>
      </c>
      <c r="L7" t="str" cm="1">
        <f t="array" ref="L7">_xlfn.IFS(K7="A", "low", K7="B", "medium", K7="C", "high")</f>
        <v>high</v>
      </c>
    </row>
    <row r="8" spans="1:12" x14ac:dyDescent="0.3">
      <c r="A8" t="s">
        <v>88</v>
      </c>
      <c r="B8" t="str" cm="1">
        <f t="array" ref="B8">_xlfn.IFS(A8="D", "very_large", A8="C", "large", A8="B", "intermediate", A8="A", "small")</f>
        <v>large</v>
      </c>
      <c r="D8" t="s">
        <v>87</v>
      </c>
      <c r="E8" t="str" cm="1">
        <f t="array" ref="E8">_xlfn.IFS(D8="A", "epipelagic", D8="B", "upper_mesopelagic", D8="C", "lower_mesopelagic", D8="D", "bathypelagic")</f>
        <v>upper_mesopelagic</v>
      </c>
      <c r="H8" t="s">
        <v>86</v>
      </c>
      <c r="I8" t="str" cm="1">
        <f t="array" ref="I8">_xlfn.IFS(H8="A", "small", H8="B", "intermediate", H8="C", "large", H8="D", "very_large")</f>
        <v>very_large</v>
      </c>
      <c r="K8" t="s">
        <v>88</v>
      </c>
      <c r="L8" t="str" cm="1">
        <f t="array" ref="L8">_xlfn.IFS(K8="A", "low", K8="B", "medium", K8="C", "high")</f>
        <v>high</v>
      </c>
    </row>
    <row r="9" spans="1:12" x14ac:dyDescent="0.3">
      <c r="A9" t="s">
        <v>86</v>
      </c>
      <c r="B9" t="str" cm="1">
        <f t="array" ref="B9">_xlfn.IFS(A9="D", "very_large", A9="C", "large", A9="B", "intermediate", A9="A", "small")</f>
        <v>very_large</v>
      </c>
      <c r="D9" t="s">
        <v>87</v>
      </c>
      <c r="E9" t="str" cm="1">
        <f t="array" ref="E9">_xlfn.IFS(D9="A", "epipelagic", D9="B", "upper_mesopelagic", D9="C", "lower_mesopelagic", D9="D", "bathypelagic")</f>
        <v>upper_mesopelagic</v>
      </c>
      <c r="H9" t="s">
        <v>86</v>
      </c>
      <c r="I9" t="str" cm="1">
        <f t="array" ref="I9">_xlfn.IFS(H9="A", "small", H9="B", "intermediate", H9="C", "large", H9="D", "very_large")</f>
        <v>very_large</v>
      </c>
      <c r="K9" t="s">
        <v>88</v>
      </c>
      <c r="L9" t="str" cm="1">
        <f t="array" ref="L9">_xlfn.IFS(K9="A", "low", K9="B", "medium", K9="C", "high")</f>
        <v>high</v>
      </c>
    </row>
    <row r="10" spans="1:12" x14ac:dyDescent="0.3">
      <c r="A10" t="s">
        <v>88</v>
      </c>
      <c r="B10" t="str" cm="1">
        <f t="array" ref="B10">_xlfn.IFS(A10="D", "very_large", A10="C", "large", A10="B", "intermediate", A10="A", "small")</f>
        <v>large</v>
      </c>
      <c r="D10" t="s">
        <v>87</v>
      </c>
      <c r="E10" t="str" cm="1">
        <f t="array" ref="E10">_xlfn.IFS(D10="A", "epipelagic", D10="B", "upper_mesopelagic", D10="C", "lower_mesopelagic", D10="D", "bathypelagic")</f>
        <v>upper_mesopelagic</v>
      </c>
      <c r="H10" t="s">
        <v>86</v>
      </c>
      <c r="I10" t="str" cm="1">
        <f t="array" ref="I10">_xlfn.IFS(H10="A", "small", H10="B", "intermediate", H10="C", "large", H10="D", "very_large")</f>
        <v>very_large</v>
      </c>
      <c r="K10" t="s">
        <v>88</v>
      </c>
      <c r="L10" t="str" cm="1">
        <f t="array" ref="L10">_xlfn.IFS(K10="A", "low", K10="B", "medium", K10="C", "high")</f>
        <v>high</v>
      </c>
    </row>
    <row r="11" spans="1:12" x14ac:dyDescent="0.3">
      <c r="A11" t="s">
        <v>87</v>
      </c>
      <c r="B11" t="str" cm="1">
        <f t="array" ref="B11">_xlfn.IFS(A11="D", "very_large", A11="C", "large", A11="B", "intermediate", A11="A", "small")</f>
        <v>intermediate</v>
      </c>
      <c r="D11" t="s">
        <v>86</v>
      </c>
      <c r="E11" t="str" cm="1">
        <f t="array" ref="E11">_xlfn.IFS(D11="A", "epipelagic", D11="B", "upper_mesopelagic", D11="C", "lower_mesopelagic", D11="D", "bathypelagic")</f>
        <v>bathypelagic</v>
      </c>
      <c r="H11" t="s">
        <v>88</v>
      </c>
      <c r="I11" t="str" cm="1">
        <f t="array" ref="I11">_xlfn.IFS(H11="A", "small", H11="B", "intermediate", H11="C", "large", H11="D", "very_large")</f>
        <v>large</v>
      </c>
      <c r="K11" t="s">
        <v>87</v>
      </c>
      <c r="L11" t="str" cm="1">
        <f t="array" ref="L11">_xlfn.IFS(K11="A", "low", K11="B", "medium", K11="C", "high")</f>
        <v>medium</v>
      </c>
    </row>
    <row r="12" spans="1:12" x14ac:dyDescent="0.3">
      <c r="A12" t="s">
        <v>88</v>
      </c>
      <c r="B12" t="str" cm="1">
        <f t="array" ref="B12">_xlfn.IFS(A12="D", "very_large", A12="C", "large", A12="B", "intermediate", A12="A", "small")</f>
        <v>large</v>
      </c>
      <c r="D12" t="s">
        <v>86</v>
      </c>
      <c r="E12" t="str" cm="1">
        <f t="array" ref="E12">_xlfn.IFS(D12="A", "epipelagic", D12="B", "upper_mesopelagic", D12="C", "lower_mesopelagic", D12="D", "bathypelagic")</f>
        <v>bathypelagic</v>
      </c>
      <c r="H12" t="s">
        <v>86</v>
      </c>
      <c r="I12" t="str" cm="1">
        <f t="array" ref="I12">_xlfn.IFS(H12="A", "small", H12="B", "intermediate", H12="C", "large", H12="D", "very_large")</f>
        <v>very_large</v>
      </c>
      <c r="K12" t="s">
        <v>88</v>
      </c>
      <c r="L12" t="str" cm="1">
        <f t="array" ref="L12">_xlfn.IFS(K12="A", "low", K12="B", "medium", K12="C", "high")</f>
        <v>high</v>
      </c>
    </row>
    <row r="13" spans="1:12" x14ac:dyDescent="0.3">
      <c r="A13" t="s">
        <v>87</v>
      </c>
      <c r="B13" t="str" cm="1">
        <f t="array" ref="B13">_xlfn.IFS(A13="D", "very_large", A13="C", "large", A13="B", "intermediate", A13="A", "small")</f>
        <v>intermediate</v>
      </c>
      <c r="D13" t="s">
        <v>86</v>
      </c>
      <c r="E13" t="str" cm="1">
        <f t="array" ref="E13">_xlfn.IFS(D13="A", "epipelagic", D13="B", "upper_mesopelagic", D13="C", "lower_mesopelagic", D13="D", "bathypelagic")</f>
        <v>bathypelagic</v>
      </c>
      <c r="H13" t="s">
        <v>88</v>
      </c>
      <c r="I13" t="str" cm="1">
        <f t="array" ref="I13">_xlfn.IFS(H13="A", "small", H13="B", "intermediate", H13="C", "large", H13="D", "very_large")</f>
        <v>large</v>
      </c>
      <c r="K13" t="s">
        <v>88</v>
      </c>
      <c r="L13" t="str" cm="1">
        <f t="array" ref="L13">_xlfn.IFS(K13="A", "low", K13="B", "medium", K13="C", "high")</f>
        <v>high</v>
      </c>
    </row>
    <row r="14" spans="1:12" x14ac:dyDescent="0.3">
      <c r="A14" t="s">
        <v>87</v>
      </c>
      <c r="B14" t="str" cm="1">
        <f t="array" ref="B14">_xlfn.IFS(A14="D", "very_large", A14="C", "large", A14="B", "intermediate", A14="A", "small")</f>
        <v>intermediate</v>
      </c>
      <c r="D14" t="s">
        <v>85</v>
      </c>
      <c r="E14" t="str" cm="1">
        <f t="array" ref="E14">_xlfn.IFS(D14="A", "epipelagic", D14="B", "upper_mesopelagic", D14="C", "lower_mesopelagic", D14="D", "bathypelagic")</f>
        <v>epipelagic</v>
      </c>
      <c r="H14" t="s">
        <v>88</v>
      </c>
      <c r="I14" t="str" cm="1">
        <f t="array" ref="I14">_xlfn.IFS(H14="A", "small", H14="B", "intermediate", H14="C", "large", H14="D", "very_large")</f>
        <v>large</v>
      </c>
      <c r="K14" t="s">
        <v>87</v>
      </c>
      <c r="L14" t="str" cm="1">
        <f t="array" ref="L14">_xlfn.IFS(K14="A", "low", K14="B", "medium", K14="C", "high")</f>
        <v>medium</v>
      </c>
    </row>
    <row r="15" spans="1:12" x14ac:dyDescent="0.3">
      <c r="A15" t="s">
        <v>85</v>
      </c>
      <c r="B15" t="str" cm="1">
        <f t="array" ref="B15">_xlfn.IFS(A15="D", "very_large", A15="C", "large", A15="B", "intermediate", A15="A", "small")</f>
        <v>small</v>
      </c>
      <c r="D15" t="s">
        <v>85</v>
      </c>
      <c r="E15" t="str" cm="1">
        <f t="array" ref="E15">_xlfn.IFS(D15="A", "epipelagic", D15="B", "upper_mesopelagic", D15="C", "lower_mesopelagic", D15="D", "bathypelagic")</f>
        <v>epipelagic</v>
      </c>
      <c r="H15" t="s">
        <v>85</v>
      </c>
      <c r="I15" t="str" cm="1">
        <f t="array" ref="I15">_xlfn.IFS(H15="A", "small", H15="B", "intermediate", H15="C", "large", H15="D", "very_large")</f>
        <v>small</v>
      </c>
      <c r="K15" t="s">
        <v>85</v>
      </c>
      <c r="L15" t="str" cm="1">
        <f t="array" ref="L15">_xlfn.IFS(K15="A", "low", K15="B", "medium", K15="C", "high")</f>
        <v>low</v>
      </c>
    </row>
    <row r="16" spans="1:12" x14ac:dyDescent="0.3">
      <c r="A16" t="s">
        <v>85</v>
      </c>
      <c r="B16" t="str" cm="1">
        <f t="array" ref="B16">_xlfn.IFS(A16="D", "very_large", A16="C", "large", A16="B", "intermediate", A16="A", "small")</f>
        <v>small</v>
      </c>
      <c r="D16" t="s">
        <v>85</v>
      </c>
      <c r="E16" t="str" cm="1">
        <f t="array" ref="E16">_xlfn.IFS(D16="A", "epipelagic", D16="B", "upper_mesopelagic", D16="C", "lower_mesopelagic", D16="D", "bathypelagic")</f>
        <v>epipelagic</v>
      </c>
      <c r="H16" t="s">
        <v>85</v>
      </c>
      <c r="I16" t="str" cm="1">
        <f t="array" ref="I16">_xlfn.IFS(H16="A", "small", H16="B", "intermediate", H16="C", "large", H16="D", "very_large")</f>
        <v>small</v>
      </c>
      <c r="K16" t="s">
        <v>85</v>
      </c>
      <c r="L16" t="str" cm="1">
        <f t="array" ref="L16">_xlfn.IFS(K16="A", "low", K16="B", "medium", K16="C", "high")</f>
        <v>low</v>
      </c>
    </row>
    <row r="17" spans="1:12" x14ac:dyDescent="0.3">
      <c r="A17" t="s">
        <v>85</v>
      </c>
      <c r="B17" t="str" cm="1">
        <f t="array" ref="B17">_xlfn.IFS(A17="D", "very_large", A17="C", "large", A17="B", "intermediate", A17="A", "small")</f>
        <v>small</v>
      </c>
      <c r="D17" t="s">
        <v>85</v>
      </c>
      <c r="E17" t="str" cm="1">
        <f t="array" ref="E17">_xlfn.IFS(D17="A", "epipelagic", D17="B", "upper_mesopelagic", D17="C", "lower_mesopelagic", D17="D", "bathypelagic")</f>
        <v>epipelagic</v>
      </c>
      <c r="H17" t="s">
        <v>85</v>
      </c>
      <c r="I17" t="str" cm="1">
        <f t="array" ref="I17">_xlfn.IFS(H17="A", "small", H17="B", "intermediate", H17="C", "large", H17="D", "very_large")</f>
        <v>small</v>
      </c>
      <c r="K17" t="s">
        <v>85</v>
      </c>
      <c r="L17" t="str" cm="1">
        <f t="array" ref="L17">_xlfn.IFS(K17="A", "low", K17="B", "medium", K17="C", "high")</f>
        <v>low</v>
      </c>
    </row>
    <row r="18" spans="1:12" x14ac:dyDescent="0.3">
      <c r="A18" t="s">
        <v>85</v>
      </c>
      <c r="B18" t="str" cm="1">
        <f t="array" ref="B18">_xlfn.IFS(A18="D", "very_large", A18="C", "large", A18="B", "intermediate", A18="A", "small")</f>
        <v>small</v>
      </c>
      <c r="D18" t="s">
        <v>85</v>
      </c>
      <c r="E18" t="str" cm="1">
        <f t="array" ref="E18">_xlfn.IFS(D18="A", "epipelagic", D18="B", "upper_mesopelagic", D18="C", "lower_mesopelagic", D18="D", "bathypelagic")</f>
        <v>epipelagic</v>
      </c>
      <c r="H18" t="s">
        <v>85</v>
      </c>
      <c r="I18" t="str" cm="1">
        <f t="array" ref="I18">_xlfn.IFS(H18="A", "small", H18="B", "intermediate", H18="C", "large", H18="D", "very_large")</f>
        <v>small</v>
      </c>
      <c r="K18" t="s">
        <v>85</v>
      </c>
      <c r="L18" t="str" cm="1">
        <f t="array" ref="L18">_xlfn.IFS(K18="A", "low", K18="B", "medium", K18="C", "high")</f>
        <v>low</v>
      </c>
    </row>
    <row r="19" spans="1:12" x14ac:dyDescent="0.3">
      <c r="A19" t="s">
        <v>87</v>
      </c>
      <c r="B19" t="str" cm="1">
        <f t="array" ref="B19">_xlfn.IFS(A19="D", "very_large", A19="C", "large", A19="B", "intermediate", A19="A", "small")</f>
        <v>intermediate</v>
      </c>
      <c r="D19" t="s">
        <v>88</v>
      </c>
      <c r="E19" t="str" cm="1">
        <f t="array" ref="E19">_xlfn.IFS(D19="A", "epipelagic", D19="B", "upper_mesopelagic", D19="C", "lower_mesopelagic", D19="D", "bathypelagic")</f>
        <v>lower_mesopelagic</v>
      </c>
      <c r="H19" t="s">
        <v>88</v>
      </c>
      <c r="I19" t="str" cm="1">
        <f t="array" ref="I19">_xlfn.IFS(H19="A", "small", H19="B", "intermediate", H19="C", "large", H19="D", "very_large")</f>
        <v>large</v>
      </c>
      <c r="K19" t="s">
        <v>87</v>
      </c>
      <c r="L19" t="str" cm="1">
        <f t="array" ref="L19">_xlfn.IFS(K19="A", "low", K19="B", "medium", K19="C", "high")</f>
        <v>medium</v>
      </c>
    </row>
    <row r="20" spans="1:12" x14ac:dyDescent="0.3">
      <c r="A20" t="s">
        <v>85</v>
      </c>
      <c r="B20" t="str" cm="1">
        <f t="array" ref="B20">_xlfn.IFS(A20="D", "very_large", A20="C", "large", A20="B", "intermediate", A20="A", "small")</f>
        <v>small</v>
      </c>
      <c r="D20" t="s">
        <v>87</v>
      </c>
      <c r="E20" t="str" cm="1">
        <f t="array" ref="E20">_xlfn.IFS(D20="A", "epipelagic", D20="B", "upper_mesopelagic", D20="C", "lower_mesopelagic", D20="D", "bathypelagic")</f>
        <v>upper_mesopelagic</v>
      </c>
      <c r="H20" t="s">
        <v>87</v>
      </c>
      <c r="I20" t="str" cm="1">
        <f t="array" ref="I20">_xlfn.IFS(H20="A", "small", H20="B", "intermediate", H20="C", "large", H20="D", "very_large")</f>
        <v>intermediate</v>
      </c>
      <c r="K20" t="s">
        <v>85</v>
      </c>
      <c r="L20" t="str" cm="1">
        <f t="array" ref="L20">_xlfn.IFS(K20="A", "low", K20="B", "medium", K20="C", "high")</f>
        <v>low</v>
      </c>
    </row>
    <row r="21" spans="1:12" x14ac:dyDescent="0.3">
      <c r="A21" t="s">
        <v>86</v>
      </c>
      <c r="B21" t="str" cm="1">
        <f t="array" ref="B21">_xlfn.IFS(A21="D", "very_large", A21="C", "large", A21="B", "intermediate", A21="A", "small")</f>
        <v>very_large</v>
      </c>
      <c r="D21" t="s">
        <v>85</v>
      </c>
      <c r="E21" t="str" cm="1">
        <f t="array" ref="E21">_xlfn.IFS(D21="A", "epipelagic", D21="B", "upper_mesopelagic", D21="C", "lower_mesopelagic", D21="D", "bathypelagic")</f>
        <v>epipelagic</v>
      </c>
      <c r="H21" t="s">
        <v>86</v>
      </c>
      <c r="I21" t="str" cm="1">
        <f t="array" ref="I21">_xlfn.IFS(H21="A", "small", H21="B", "intermediate", H21="C", "large", H21="D", "very_large")</f>
        <v>very_large</v>
      </c>
      <c r="K21" t="s">
        <v>88</v>
      </c>
      <c r="L21" t="str" cm="1">
        <f t="array" ref="L21">_xlfn.IFS(K21="A", "low", K21="B", "medium", K21="C", "high")</f>
        <v>high</v>
      </c>
    </row>
    <row r="22" spans="1:12" x14ac:dyDescent="0.3">
      <c r="A22" t="s">
        <v>86</v>
      </c>
      <c r="B22" t="str" cm="1">
        <f t="array" ref="B22">_xlfn.IFS(A22="D", "very_large", A22="C", "large", A22="B", "intermediate", A22="A", "small")</f>
        <v>very_large</v>
      </c>
      <c r="D22" t="s">
        <v>87</v>
      </c>
      <c r="E22" t="str" cm="1">
        <f t="array" ref="E22">_xlfn.IFS(D22="A", "epipelagic", D22="B", "upper_mesopelagic", D22="C", "lower_mesopelagic", D22="D", "bathypelagic")</f>
        <v>upper_mesopelagic</v>
      </c>
      <c r="H22" t="s">
        <v>86</v>
      </c>
      <c r="I22" t="str" cm="1">
        <f t="array" ref="I22">_xlfn.IFS(H22="A", "small", H22="B", "intermediate", H22="C", "large", H22="D", "very_large")</f>
        <v>very_large</v>
      </c>
      <c r="K22" t="s">
        <v>88</v>
      </c>
      <c r="L22" t="str" cm="1">
        <f t="array" ref="L22">_xlfn.IFS(K22="A", "low", K22="B", "medium", K22="C", "high")</f>
        <v>high</v>
      </c>
    </row>
    <row r="23" spans="1:12" x14ac:dyDescent="0.3">
      <c r="A23" t="s">
        <v>86</v>
      </c>
      <c r="B23" t="str" cm="1">
        <f t="array" ref="B23">_xlfn.IFS(A23="D", "very_large", A23="C", "large", A23="B", "intermediate", A23="A", "small")</f>
        <v>very_large</v>
      </c>
      <c r="D23" t="s">
        <v>85</v>
      </c>
      <c r="E23" t="str" cm="1">
        <f t="array" ref="E23">_xlfn.IFS(D23="A", "epipelagic", D23="B", "upper_mesopelagic", D23="C", "lower_mesopelagic", D23="D", "bathypelagic")</f>
        <v>epipelagic</v>
      </c>
      <c r="H23" t="s">
        <v>86</v>
      </c>
      <c r="I23" t="str" cm="1">
        <f t="array" ref="I23">_xlfn.IFS(H23="A", "small", H23="B", "intermediate", H23="C", "large", H23="D", "very_large")</f>
        <v>very_large</v>
      </c>
      <c r="K23" t="s">
        <v>88</v>
      </c>
      <c r="L23" t="str" cm="1">
        <f t="array" ref="L23">_xlfn.IFS(K23="A", "low", K23="B", "medium", K23="C", "high")</f>
        <v>high</v>
      </c>
    </row>
    <row r="24" spans="1:12" x14ac:dyDescent="0.3">
      <c r="A24" t="s">
        <v>86</v>
      </c>
      <c r="B24" t="str" cm="1">
        <f t="array" ref="B24">_xlfn.IFS(A24="D", "very_large", A24="C", "large", A24="B", "intermediate", A24="A", "small")</f>
        <v>very_large</v>
      </c>
      <c r="D24" t="s">
        <v>87</v>
      </c>
      <c r="E24" t="str" cm="1">
        <f t="array" ref="E24">_xlfn.IFS(D24="A", "epipelagic", D24="B", "upper_mesopelagic", D24="C", "lower_mesopelagic", D24="D", "bathypelagic")</f>
        <v>upper_mesopelagic</v>
      </c>
      <c r="H24" t="s">
        <v>86</v>
      </c>
      <c r="I24" t="str" cm="1">
        <f t="array" ref="I24">_xlfn.IFS(H24="A", "small", H24="B", "intermediate", H24="C", "large", H24="D", "very_large")</f>
        <v>very_large</v>
      </c>
      <c r="K24" t="s">
        <v>88</v>
      </c>
      <c r="L24" t="str" cm="1">
        <f t="array" ref="L24">_xlfn.IFS(K24="A", "low", K24="B", "medium", K24="C", "high")</f>
        <v>high</v>
      </c>
    </row>
    <row r="25" spans="1:12" x14ac:dyDescent="0.3">
      <c r="A25" t="s">
        <v>85</v>
      </c>
      <c r="B25" t="str" cm="1">
        <f t="array" ref="B25">_xlfn.IFS(A25="D", "very_large", A25="C", "large", A25="B", "intermediate", A25="A", "small")</f>
        <v>small</v>
      </c>
      <c r="D25" t="s">
        <v>88</v>
      </c>
      <c r="E25" t="str" cm="1">
        <f t="array" ref="E25">_xlfn.IFS(D25="A", "epipelagic", D25="B", "upper_mesopelagic", D25="C", "lower_mesopelagic", D25="D", "bathypelagic")</f>
        <v>lower_mesopelagic</v>
      </c>
      <c r="H25" t="s">
        <v>87</v>
      </c>
      <c r="I25" t="str" cm="1">
        <f t="array" ref="I25">_xlfn.IFS(H25="A", "small", H25="B", "intermediate", H25="C", "large", H25="D", "very_large")</f>
        <v>intermediate</v>
      </c>
      <c r="K25" t="s">
        <v>85</v>
      </c>
      <c r="L25" t="str" cm="1">
        <f t="array" ref="L25">_xlfn.IFS(K25="A", "low", K25="B", "medium", K25="C", "high")</f>
        <v>low</v>
      </c>
    </row>
    <row r="26" spans="1:12" x14ac:dyDescent="0.3">
      <c r="A26" t="s">
        <v>87</v>
      </c>
      <c r="B26" t="str" cm="1">
        <f t="array" ref="B26">_xlfn.IFS(A26="D", "very_large", A26="C", "large", A26="B", "intermediate", A26="A", "small")</f>
        <v>intermediate</v>
      </c>
      <c r="D26" t="s">
        <v>88</v>
      </c>
      <c r="E26" t="str" cm="1">
        <f t="array" ref="E26">_xlfn.IFS(D26="A", "epipelagic", D26="B", "upper_mesopelagic", D26="C", "lower_mesopelagic", D26="D", "bathypelagic")</f>
        <v>lower_mesopelagic</v>
      </c>
      <c r="H26" t="s">
        <v>88</v>
      </c>
      <c r="I26" t="str" cm="1">
        <f t="array" ref="I26">_xlfn.IFS(H26="A", "small", H26="B", "intermediate", H26="C", "large", H26="D", "very_large")</f>
        <v>large</v>
      </c>
      <c r="K26" t="s">
        <v>87</v>
      </c>
      <c r="L26" t="str" cm="1">
        <f t="array" ref="L26">_xlfn.IFS(K26="A", "low", K26="B", "medium", K26="C", "high")</f>
        <v>medium</v>
      </c>
    </row>
    <row r="27" spans="1:12" x14ac:dyDescent="0.3">
      <c r="A27" t="s">
        <v>87</v>
      </c>
      <c r="B27" t="str" cm="1">
        <f t="array" ref="B27">_xlfn.IFS(A27="D", "very_large", A27="C", "large", A27="B", "intermediate", A27="A", "small")</f>
        <v>intermediate</v>
      </c>
      <c r="D27" t="s">
        <v>88</v>
      </c>
      <c r="E27" t="str" cm="1">
        <f t="array" ref="E27">_xlfn.IFS(D27="A", "epipelagic", D27="B", "upper_mesopelagic", D27="C", "lower_mesopelagic", D27="D", "bathypelagic")</f>
        <v>lower_mesopelagic</v>
      </c>
      <c r="H27" t="s">
        <v>88</v>
      </c>
      <c r="I27" t="str" cm="1">
        <f t="array" ref="I27">_xlfn.IFS(H27="A", "small", H27="B", "intermediate", H27="C", "large", H27="D", "very_large")</f>
        <v>large</v>
      </c>
      <c r="K27" t="s">
        <v>87</v>
      </c>
      <c r="L27" t="str" cm="1">
        <f t="array" ref="L27">_xlfn.IFS(K27="A", "low", K27="B", "medium", K27="C", "high")</f>
        <v>medium</v>
      </c>
    </row>
    <row r="28" spans="1:12" x14ac:dyDescent="0.3">
      <c r="A28" t="s">
        <v>85</v>
      </c>
      <c r="B28" t="str" cm="1">
        <f t="array" ref="B28">_xlfn.IFS(A28="D", "very_large", A28="C", "large", A28="B", "intermediate", A28="A", "small")</f>
        <v>small</v>
      </c>
      <c r="D28" t="s">
        <v>87</v>
      </c>
      <c r="E28" t="str" cm="1">
        <f t="array" ref="E28">_xlfn.IFS(D28="A", "epipelagic", D28="B", "upper_mesopelagic", D28="C", "lower_mesopelagic", D28="D", "bathypelagic")</f>
        <v>upper_mesopelagic</v>
      </c>
      <c r="H28" t="s">
        <v>87</v>
      </c>
      <c r="I28" t="str" cm="1">
        <f t="array" ref="I28">_xlfn.IFS(H28="A", "small", H28="B", "intermediate", H28="C", "large", H28="D", "very_large")</f>
        <v>intermediate</v>
      </c>
      <c r="K28" t="s">
        <v>87</v>
      </c>
      <c r="L28" t="str" cm="1">
        <f t="array" ref="L28">_xlfn.IFS(K28="A", "low", K28="B", "medium", K28="C", "high")</f>
        <v>medium</v>
      </c>
    </row>
    <row r="29" spans="1:12" x14ac:dyDescent="0.3">
      <c r="A29" t="s">
        <v>87</v>
      </c>
      <c r="B29" t="str" cm="1">
        <f t="array" ref="B29">_xlfn.IFS(A29="D", "very_large", A29="C", "large", A29="B", "intermediate", A29="A", "small")</f>
        <v>intermediate</v>
      </c>
      <c r="D29" t="s">
        <v>86</v>
      </c>
      <c r="E29" t="str" cm="1">
        <f t="array" ref="E29">_xlfn.IFS(D29="A", "epipelagic", D29="B", "upper_mesopelagic", D29="C", "lower_mesopelagic", D29="D", "bathypelagic")</f>
        <v>bathypelagic</v>
      </c>
      <c r="H29" t="s">
        <v>88</v>
      </c>
      <c r="I29" t="str" cm="1">
        <f t="array" ref="I29">_xlfn.IFS(H29="A", "small", H29="B", "intermediate", H29="C", "large", H29="D", "very_large")</f>
        <v>large</v>
      </c>
      <c r="K29" t="s">
        <v>87</v>
      </c>
      <c r="L29" t="str" cm="1">
        <f t="array" ref="L29">_xlfn.IFS(K29="A", "low", K29="B", "medium", K29="C", "high")</f>
        <v>medium</v>
      </c>
    </row>
    <row r="30" spans="1:12" x14ac:dyDescent="0.3">
      <c r="A30" t="s">
        <v>87</v>
      </c>
      <c r="B30" t="str" cm="1">
        <f t="array" ref="B30">_xlfn.IFS(A30="D", "very_large", A30="C", "large", A30="B", "intermediate", A30="A", "small")</f>
        <v>intermediate</v>
      </c>
      <c r="D30" t="s">
        <v>86</v>
      </c>
      <c r="E30" t="str" cm="1">
        <f t="array" ref="E30">_xlfn.IFS(D30="A", "epipelagic", D30="B", "upper_mesopelagic", D30="C", "lower_mesopelagic", D30="D", "bathypelagic")</f>
        <v>bathypelagic</v>
      </c>
      <c r="H30" t="s">
        <v>88</v>
      </c>
      <c r="I30" t="str" cm="1">
        <f t="array" ref="I30">_xlfn.IFS(H30="A", "small", H30="B", "intermediate", H30="C", "large", H30="D", "very_large")</f>
        <v>large</v>
      </c>
      <c r="K30" t="s">
        <v>88</v>
      </c>
      <c r="L30" t="str" cm="1">
        <f t="array" ref="L30">_xlfn.IFS(K30="A", "low", K30="B", "medium", K30="C", "high")</f>
        <v>high</v>
      </c>
    </row>
    <row r="31" spans="1:12" x14ac:dyDescent="0.3">
      <c r="A31" t="s">
        <v>87</v>
      </c>
      <c r="B31" t="str" cm="1">
        <f t="array" ref="B31">_xlfn.IFS(A31="D", "very_large", A31="C", "large", A31="B", "intermediate", A31="A", "small")</f>
        <v>intermediate</v>
      </c>
      <c r="D31" t="s">
        <v>86</v>
      </c>
      <c r="E31" t="str" cm="1">
        <f t="array" ref="E31">_xlfn.IFS(D31="A", "epipelagic", D31="B", "upper_mesopelagic", D31="C", "lower_mesopelagic", D31="D", "bathypelagic")</f>
        <v>bathypelagic</v>
      </c>
      <c r="H31" t="s">
        <v>88</v>
      </c>
      <c r="I31" t="str" cm="1">
        <f t="array" ref="I31">_xlfn.IFS(H31="A", "small", H31="B", "intermediate", H31="C", "large", H31="D", "very_large")</f>
        <v>large</v>
      </c>
      <c r="K31" t="s">
        <v>88</v>
      </c>
      <c r="L31" t="str" cm="1">
        <f t="array" ref="L31">_xlfn.IFS(K31="A", "low", K31="B", "medium", K31="C", "high")</f>
        <v>high</v>
      </c>
    </row>
    <row r="32" spans="1:12" x14ac:dyDescent="0.3">
      <c r="A32" t="s">
        <v>85</v>
      </c>
      <c r="B32" t="str" cm="1">
        <f t="array" ref="B32">_xlfn.IFS(A32="D", "very_large", A32="C", "large", A32="B", "intermediate", A32="A", "small")</f>
        <v>small</v>
      </c>
      <c r="D32" t="s">
        <v>86</v>
      </c>
      <c r="E32" t="str" cm="1">
        <f t="array" ref="E32">_xlfn.IFS(D32="A", "epipelagic", D32="B", "upper_mesopelagic", D32="C", "lower_mesopelagic", D32="D", "bathypelagic")</f>
        <v>bathypelagic</v>
      </c>
      <c r="H32" t="s">
        <v>87</v>
      </c>
      <c r="I32" t="str" cm="1">
        <f t="array" ref="I32">_xlfn.IFS(H32="A", "small", H32="B", "intermediate", H32="C", "large", H32="D", "very_large")</f>
        <v>intermediate</v>
      </c>
      <c r="K32" t="s">
        <v>87</v>
      </c>
      <c r="L32" t="str" cm="1">
        <f t="array" ref="L32">_xlfn.IFS(K32="A", "low", K32="B", "medium", K32="C", "high")</f>
        <v>medium</v>
      </c>
    </row>
    <row r="33" spans="1:12" x14ac:dyDescent="0.3">
      <c r="A33" t="s">
        <v>85</v>
      </c>
      <c r="B33" t="str" cm="1">
        <f t="array" ref="B33">_xlfn.IFS(A33="D", "very_large", A33="C", "large", A33="B", "intermediate", A33="A", "small")</f>
        <v>small</v>
      </c>
      <c r="D33" t="s">
        <v>86</v>
      </c>
      <c r="E33" t="str" cm="1">
        <f t="array" ref="E33">_xlfn.IFS(D33="A", "epipelagic", D33="B", "upper_mesopelagic", D33="C", "lower_mesopelagic", D33="D", "bathypelagic")</f>
        <v>bathypelagic</v>
      </c>
      <c r="H33" t="s">
        <v>87</v>
      </c>
      <c r="I33" t="str" cm="1">
        <f t="array" ref="I33">_xlfn.IFS(H33="A", "small", H33="B", "intermediate", H33="C", "large", H33="D", "very_large")</f>
        <v>intermediate</v>
      </c>
      <c r="K33" t="s">
        <v>87</v>
      </c>
      <c r="L33" t="str" cm="1">
        <f t="array" ref="L33">_xlfn.IFS(K33="A", "low", K33="B", "medium", K33="C", "high")</f>
        <v>medium</v>
      </c>
    </row>
    <row r="34" spans="1:12" x14ac:dyDescent="0.3">
      <c r="A34" t="s">
        <v>85</v>
      </c>
      <c r="B34" t="str" cm="1">
        <f t="array" ref="B34">_xlfn.IFS(A34="D", "very_large", A34="C", "large", A34="B", "intermediate", A34="A", "small")</f>
        <v>small</v>
      </c>
      <c r="D34" t="s">
        <v>88</v>
      </c>
      <c r="E34" t="str" cm="1">
        <f t="array" ref="E34">_xlfn.IFS(D34="A", "epipelagic", D34="B", "upper_mesopelagic", D34="C", "lower_mesopelagic", D34="D", "bathypelagic")</f>
        <v>lower_mesopelagic</v>
      </c>
      <c r="H34" t="s">
        <v>87</v>
      </c>
      <c r="I34" t="str" cm="1">
        <f t="array" ref="I34">_xlfn.IFS(H34="A", "small", H34="B", "intermediate", H34="C", "large", H34="D", "very_large")</f>
        <v>intermediate</v>
      </c>
      <c r="K34" t="s">
        <v>85</v>
      </c>
      <c r="L34" t="str" cm="1">
        <f t="array" ref="L34">_xlfn.IFS(K34="A", "low", K34="B", "medium", K34="C", "high")</f>
        <v>low</v>
      </c>
    </row>
    <row r="35" spans="1:12" x14ac:dyDescent="0.3">
      <c r="A35" t="s">
        <v>85</v>
      </c>
      <c r="B35" t="str" cm="1">
        <f t="array" ref="B35">_xlfn.IFS(A35="D", "very_large", A35="C", "large", A35="B", "intermediate", A35="A", "small")</f>
        <v>small</v>
      </c>
      <c r="D35" t="s">
        <v>85</v>
      </c>
      <c r="E35" t="str" cm="1">
        <f t="array" ref="E35">_xlfn.IFS(D35="A", "epipelagic", D35="B", "upper_mesopelagic", D35="C", "lower_mesopelagic", D35="D", "bathypelagic")</f>
        <v>epipelagic</v>
      </c>
      <c r="H35" t="s">
        <v>87</v>
      </c>
      <c r="I35" t="str" cm="1">
        <f t="array" ref="I35">_xlfn.IFS(H35="A", "small", H35="B", "intermediate", H35="C", "large", H35="D", "very_large")</f>
        <v>intermediate</v>
      </c>
      <c r="K35" t="s">
        <v>85</v>
      </c>
      <c r="L35" t="str" cm="1">
        <f t="array" ref="L35">_xlfn.IFS(K35="A", "low", K35="B", "medium", K35="C", "high")</f>
        <v>low</v>
      </c>
    </row>
    <row r="36" spans="1:12" x14ac:dyDescent="0.3">
      <c r="A36" t="s">
        <v>85</v>
      </c>
      <c r="B36" t="str" cm="1">
        <f t="array" ref="B36">_xlfn.IFS(A36="D", "very_large", A36="C", "large", A36="B", "intermediate", A36="A", "small")</f>
        <v>small</v>
      </c>
      <c r="D36" t="s">
        <v>85</v>
      </c>
      <c r="E36" t="str" cm="1">
        <f t="array" ref="E36">_xlfn.IFS(D36="A", "epipelagic", D36="B", "upper_mesopelagic", D36="C", "lower_mesopelagic", D36="D", "bathypelagic")</f>
        <v>epipelagic</v>
      </c>
      <c r="H36" t="s">
        <v>87</v>
      </c>
      <c r="I36" t="str" cm="1">
        <f t="array" ref="I36">_xlfn.IFS(H36="A", "small", H36="B", "intermediate", H36="C", "large", H36="D", "very_large")</f>
        <v>intermediate</v>
      </c>
      <c r="K36" t="s">
        <v>87</v>
      </c>
      <c r="L36" t="str" cm="1">
        <f t="array" ref="L36">_xlfn.IFS(K36="A", "low", K36="B", "medium", K36="C", "high")</f>
        <v>medium</v>
      </c>
    </row>
    <row r="37" spans="1:12" x14ac:dyDescent="0.3">
      <c r="A37" t="s">
        <v>85</v>
      </c>
      <c r="B37" t="str" cm="1">
        <f t="array" ref="B37">_xlfn.IFS(A37="D", "very_large", A37="C", "large", A37="B", "intermediate", A37="A", "small")</f>
        <v>small</v>
      </c>
      <c r="D37" t="s">
        <v>85</v>
      </c>
      <c r="E37" t="str" cm="1">
        <f t="array" ref="E37">_xlfn.IFS(D37="A", "epipelagic", D37="B", "upper_mesopelagic", D37="C", "lower_mesopelagic", D37="D", "bathypelagic")</f>
        <v>epipelagic</v>
      </c>
      <c r="H37" t="s">
        <v>87</v>
      </c>
      <c r="I37" t="str" cm="1">
        <f t="array" ref="I37">_xlfn.IFS(H37="A", "small", H37="B", "intermediate", H37="C", "large", H37="D", "very_large")</f>
        <v>intermediate</v>
      </c>
      <c r="K37" t="s">
        <v>85</v>
      </c>
      <c r="L37" t="str" cm="1">
        <f t="array" ref="L37">_xlfn.IFS(K37="A", "low", K37="B", "medium", K37="C", "high")</f>
        <v>low</v>
      </c>
    </row>
    <row r="38" spans="1:12" x14ac:dyDescent="0.3">
      <c r="A38" t="s">
        <v>85</v>
      </c>
      <c r="B38" t="str" cm="1">
        <f t="array" ref="B38">_xlfn.IFS(A38="D", "very_large", A38="C", "large", A38="B", "intermediate", A38="A", "small")</f>
        <v>small</v>
      </c>
      <c r="D38" t="s">
        <v>85</v>
      </c>
      <c r="E38" t="str" cm="1">
        <f t="array" ref="E38">_xlfn.IFS(D38="A", "epipelagic", D38="B", "upper_mesopelagic", D38="C", "lower_mesopelagic", D38="D", "bathypelagic")</f>
        <v>epipelagic</v>
      </c>
      <c r="H38" t="s">
        <v>85</v>
      </c>
      <c r="I38" t="str" cm="1">
        <f t="array" ref="I38">_xlfn.IFS(H38="A", "small", H38="B", "intermediate", H38="C", "large", H38="D", "very_large")</f>
        <v>small</v>
      </c>
      <c r="K38" t="s">
        <v>85</v>
      </c>
      <c r="L38" t="str" cm="1">
        <f t="array" ref="L38">_xlfn.IFS(K38="A", "low", K38="B", "medium", K38="C", "high")</f>
        <v>low</v>
      </c>
    </row>
    <row r="39" spans="1:12" x14ac:dyDescent="0.3">
      <c r="A39" t="s">
        <v>85</v>
      </c>
      <c r="B39" t="str" cm="1">
        <f t="array" ref="B39">_xlfn.IFS(A39="D", "very_large", A39="C", "large", A39="B", "intermediate", A39="A", "small")</f>
        <v>small</v>
      </c>
      <c r="D39" t="s">
        <v>85</v>
      </c>
      <c r="E39" t="str" cm="1">
        <f t="array" ref="E39">_xlfn.IFS(D39="A", "epipelagic", D39="B", "upper_mesopelagic", D39="C", "lower_mesopelagic", D39="D", "bathypelagic")</f>
        <v>epipelagic</v>
      </c>
      <c r="H39" t="s">
        <v>85</v>
      </c>
      <c r="I39" t="str" cm="1">
        <f t="array" ref="I39">_xlfn.IFS(H39="A", "small", H39="B", "intermediate", H39="C", "large", H39="D", "very_large")</f>
        <v>small</v>
      </c>
      <c r="K39" t="s">
        <v>85</v>
      </c>
      <c r="L39" t="str" cm="1">
        <f t="array" ref="L39">_xlfn.IFS(K39="A", "low", K39="B", "medium", K39="C", "high")</f>
        <v>low</v>
      </c>
    </row>
    <row r="40" spans="1:12" x14ac:dyDescent="0.3">
      <c r="A40" t="s">
        <v>85</v>
      </c>
      <c r="B40" t="str" cm="1">
        <f t="array" ref="B40">_xlfn.IFS(A40="D", "very_large", A40="C", "large", A40="B", "intermediate", A40="A", "small")</f>
        <v>small</v>
      </c>
      <c r="D40" t="s">
        <v>85</v>
      </c>
      <c r="E40" t="str" cm="1">
        <f t="array" ref="E40">_xlfn.IFS(D40="A", "epipelagic", D40="B", "upper_mesopelagic", D40="C", "lower_mesopelagic", D40="D", "bathypelagic")</f>
        <v>epipelagic</v>
      </c>
      <c r="H40" t="s">
        <v>87</v>
      </c>
      <c r="I40" t="str" cm="1">
        <f t="array" ref="I40">_xlfn.IFS(H40="A", "small", H40="B", "intermediate", H40="C", "large", H40="D", "very_large")</f>
        <v>intermediate</v>
      </c>
      <c r="K40" t="s">
        <v>85</v>
      </c>
      <c r="L40" t="str" cm="1">
        <f t="array" ref="L40">_xlfn.IFS(K40="A", "low", K40="B", "medium", K40="C", "high")</f>
        <v>low</v>
      </c>
    </row>
    <row r="41" spans="1:12" x14ac:dyDescent="0.3">
      <c r="A41" t="s">
        <v>85</v>
      </c>
      <c r="B41" t="str" cm="1">
        <f t="array" ref="B41">_xlfn.IFS(A41="D", "very_large", A41="C", "large", A41="B", "intermediate", A41="A", "small")</f>
        <v>small</v>
      </c>
      <c r="D41" t="s">
        <v>87</v>
      </c>
      <c r="E41" t="str" cm="1">
        <f t="array" ref="E41">_xlfn.IFS(D41="A", "epipelagic", D41="B", "upper_mesopelagic", D41="C", "lower_mesopelagic", D41="D", "bathypelagic")</f>
        <v>upper_mesopelagic</v>
      </c>
      <c r="H41" t="s">
        <v>87</v>
      </c>
      <c r="I41" t="str" cm="1">
        <f t="array" ref="I41">_xlfn.IFS(H41="A", "small", H41="B", "intermediate", H41="C", "large", H41="D", "very_large")</f>
        <v>intermediate</v>
      </c>
      <c r="K41" t="s">
        <v>85</v>
      </c>
      <c r="L41" t="str" cm="1">
        <f t="array" ref="L41">_xlfn.IFS(K41="A", "low", K41="B", "medium", K41="C", "high")</f>
        <v>low</v>
      </c>
    </row>
    <row r="42" spans="1:12" x14ac:dyDescent="0.3">
      <c r="A42" t="s">
        <v>86</v>
      </c>
      <c r="B42" t="str" cm="1">
        <f t="array" ref="B42">_xlfn.IFS(A42="D", "very_large", A42="C", "large", A42="B", "intermediate", A42="A", "small")</f>
        <v>very_large</v>
      </c>
      <c r="D42" t="s">
        <v>85</v>
      </c>
      <c r="E42" t="str" cm="1">
        <f t="array" ref="E42">_xlfn.IFS(D42="A", "epipelagic", D42="B", "upper_mesopelagic", D42="C", "lower_mesopelagic", D42="D", "bathypelagic")</f>
        <v>epipelagic</v>
      </c>
      <c r="H42" t="s">
        <v>86</v>
      </c>
      <c r="I42" t="str" cm="1">
        <f t="array" ref="I42">_xlfn.IFS(H42="A", "small", H42="B", "intermediate", H42="C", "large", H42="D", "very_large")</f>
        <v>very_large</v>
      </c>
      <c r="K42" t="s">
        <v>88</v>
      </c>
      <c r="L42" t="str" cm="1">
        <f t="array" ref="L42">_xlfn.IFS(K42="A", "low", K42="B", "medium", K42="C", "high")</f>
        <v>high</v>
      </c>
    </row>
    <row r="43" spans="1:12" x14ac:dyDescent="0.3">
      <c r="A43" t="s">
        <v>87</v>
      </c>
      <c r="B43" t="str" cm="1">
        <f t="array" ref="B43">_xlfn.IFS(A43="D", "very_large", A43="C", "large", A43="B", "intermediate", A43="A", "small")</f>
        <v>intermediate</v>
      </c>
      <c r="D43" t="s">
        <v>86</v>
      </c>
      <c r="E43" t="str" cm="1">
        <f t="array" ref="E43">_xlfn.IFS(D43="A", "epipelagic", D43="B", "upper_mesopelagic", D43="C", "lower_mesopelagic", D43="D", "bathypelagic")</f>
        <v>bathypelagic</v>
      </c>
      <c r="H43" t="s">
        <v>88</v>
      </c>
      <c r="I43" t="str" cm="1">
        <f t="array" ref="I43">_xlfn.IFS(H43="A", "small", H43="B", "intermediate", H43="C", "large", H43="D", "very_large")</f>
        <v>large</v>
      </c>
      <c r="K43" t="s">
        <v>87</v>
      </c>
      <c r="L43" t="str" cm="1">
        <f t="array" ref="L43">_xlfn.IFS(K43="A", "low", K43="B", "medium", K43="C", "high")</f>
        <v>medium</v>
      </c>
    </row>
    <row r="44" spans="1:12" x14ac:dyDescent="0.3">
      <c r="A44" t="s">
        <v>85</v>
      </c>
      <c r="B44" t="str" cm="1">
        <f t="array" ref="B44">_xlfn.IFS(A44="D", "very_large", A44="C", "large", A44="B", "intermediate", A44="A", "small")</f>
        <v>small</v>
      </c>
      <c r="D44" t="s">
        <v>86</v>
      </c>
      <c r="E44" t="str" cm="1">
        <f t="array" ref="E44">_xlfn.IFS(D44="A", "epipelagic", D44="B", "upper_mesopelagic", D44="C", "lower_mesopelagic", D44="D", "bathypelagic")</f>
        <v>bathypelagic</v>
      </c>
      <c r="H44" t="s">
        <v>88</v>
      </c>
      <c r="I44" t="str" cm="1">
        <f t="array" ref="I44">_xlfn.IFS(H44="A", "small", H44="B", "intermediate", H44="C", "large", H44="D", "very_large")</f>
        <v>large</v>
      </c>
      <c r="K44" t="s">
        <v>87</v>
      </c>
      <c r="L44" t="str" cm="1">
        <f t="array" ref="L44">_xlfn.IFS(K44="A", "low", K44="B", "medium", K44="C", "high")</f>
        <v>medium</v>
      </c>
    </row>
    <row r="45" spans="1:12" x14ac:dyDescent="0.3">
      <c r="A45" t="s">
        <v>87</v>
      </c>
      <c r="B45" t="str" cm="1">
        <f t="array" ref="B45">_xlfn.IFS(A45="D", "very_large", A45="C", "large", A45="B", "intermediate", A45="A", "small")</f>
        <v>intermediate</v>
      </c>
      <c r="D45" t="s">
        <v>86</v>
      </c>
      <c r="E45" t="str" cm="1">
        <f t="array" ref="E45">_xlfn.IFS(D45="A", "epipelagic", D45="B", "upper_mesopelagic", D45="C", "lower_mesopelagic", D45="D", "bathypelagic")</f>
        <v>bathypelagic</v>
      </c>
      <c r="H45" t="s">
        <v>88</v>
      </c>
      <c r="I45" t="str" cm="1">
        <f t="array" ref="I45">_xlfn.IFS(H45="A", "small", H45="B", "intermediate", H45="C", "large", H45="D", "very_large")</f>
        <v>large</v>
      </c>
      <c r="K45" t="s">
        <v>87</v>
      </c>
      <c r="L45" t="str" cm="1">
        <f t="array" ref="L45">_xlfn.IFS(K45="A", "low", K45="B", "medium", K45="C", "high")</f>
        <v>medium</v>
      </c>
    </row>
    <row r="46" spans="1:12" x14ac:dyDescent="0.3">
      <c r="A46" t="s">
        <v>85</v>
      </c>
      <c r="B46" t="str" cm="1">
        <f t="array" ref="B46">_xlfn.IFS(A46="D", "very_large", A46="C", "large", A46="B", "intermediate", A46="A", "small")</f>
        <v>small</v>
      </c>
      <c r="D46" t="s">
        <v>86</v>
      </c>
      <c r="E46" t="str" cm="1">
        <f t="array" ref="E46">_xlfn.IFS(D46="A", "epipelagic", D46="B", "upper_mesopelagic", D46="C", "lower_mesopelagic", D46="D", "bathypelagic")</f>
        <v>bathypelagic</v>
      </c>
      <c r="H46" t="s">
        <v>88</v>
      </c>
      <c r="I46" t="str" cm="1">
        <f t="array" ref="I46">_xlfn.IFS(H46="A", "small", H46="B", "intermediate", H46="C", "large", H46="D", "very_large")</f>
        <v>large</v>
      </c>
      <c r="K46" t="s">
        <v>87</v>
      </c>
      <c r="L46" t="str" cm="1">
        <f t="array" ref="L46">_xlfn.IFS(K46="A", "low", K46="B", "medium", K46="C", "high")</f>
        <v>medium</v>
      </c>
    </row>
    <row r="47" spans="1:12" x14ac:dyDescent="0.3">
      <c r="A47" t="s">
        <v>87</v>
      </c>
      <c r="B47" t="str" cm="1">
        <f t="array" ref="B47">_xlfn.IFS(A47="D", "very_large", A47="C", "large", A47="B", "intermediate", A47="A", "small")</f>
        <v>intermediate</v>
      </c>
      <c r="D47" t="s">
        <v>86</v>
      </c>
      <c r="E47" t="str" cm="1">
        <f t="array" ref="E47">_xlfn.IFS(D47="A", "epipelagic", D47="B", "upper_mesopelagic", D47="C", "lower_mesopelagic", D47="D", "bathypelagic")</f>
        <v>bathypelagic</v>
      </c>
      <c r="H47" t="s">
        <v>88</v>
      </c>
      <c r="I47" t="str" cm="1">
        <f t="array" ref="I47">_xlfn.IFS(H47="A", "small", H47="B", "intermediate", H47="C", "large", H47="D", "very_large")</f>
        <v>large</v>
      </c>
      <c r="K47" t="s">
        <v>87</v>
      </c>
      <c r="L47" t="str" cm="1">
        <f t="array" ref="L47">_xlfn.IFS(K47="A", "low", K47="B", "medium", K47="C", "high")</f>
        <v>medium</v>
      </c>
    </row>
    <row r="48" spans="1:12" x14ac:dyDescent="0.3">
      <c r="A48" t="s">
        <v>85</v>
      </c>
      <c r="B48" t="str" cm="1">
        <f t="array" ref="B48">_xlfn.IFS(A48="D", "very_large", A48="C", "large", A48="B", "intermediate", A48="A", "small")</f>
        <v>small</v>
      </c>
      <c r="D48" t="s">
        <v>86</v>
      </c>
      <c r="E48" t="str" cm="1">
        <f t="array" ref="E48">_xlfn.IFS(D48="A", "epipelagic", D48="B", "upper_mesopelagic", D48="C", "lower_mesopelagic", D48="D", "bathypelagic")</f>
        <v>bathypelagic</v>
      </c>
      <c r="H48" t="s">
        <v>88</v>
      </c>
      <c r="I48" t="str" cm="1">
        <f t="array" ref="I48">_xlfn.IFS(H48="A", "small", H48="B", "intermediate", H48="C", "large", H48="D", "very_large")</f>
        <v>large</v>
      </c>
      <c r="K48" t="s">
        <v>87</v>
      </c>
      <c r="L48" t="str" cm="1">
        <f t="array" ref="L48">_xlfn.IFS(K48="A", "low", K48="B", "medium", K48="C", "high")</f>
        <v>medium</v>
      </c>
    </row>
    <row r="49" spans="1:12" x14ac:dyDescent="0.3">
      <c r="A49" t="s">
        <v>87</v>
      </c>
      <c r="B49" t="str" cm="1">
        <f t="array" ref="B49">_xlfn.IFS(A49="D", "very_large", A49="C", "large", A49="B", "intermediate", A49="A", "small")</f>
        <v>intermediate</v>
      </c>
      <c r="D49" t="s">
        <v>86</v>
      </c>
      <c r="E49" t="str" cm="1">
        <f t="array" ref="E49">_xlfn.IFS(D49="A", "epipelagic", D49="B", "upper_mesopelagic", D49="C", "lower_mesopelagic", D49="D", "bathypelagic")</f>
        <v>bathypelagic</v>
      </c>
      <c r="H49" t="s">
        <v>88</v>
      </c>
      <c r="I49" t="str" cm="1">
        <f t="array" ref="I49">_xlfn.IFS(H49="A", "small", H49="B", "intermediate", H49="C", "large", H49="D", "very_large")</f>
        <v>large</v>
      </c>
      <c r="K49" t="s">
        <v>87</v>
      </c>
      <c r="L49" t="str" cm="1">
        <f t="array" ref="L49">_xlfn.IFS(K49="A", "low", K49="B", "medium", K49="C", "high")</f>
        <v>medium</v>
      </c>
    </row>
    <row r="50" spans="1:12" x14ac:dyDescent="0.3">
      <c r="A50" t="s">
        <v>87</v>
      </c>
      <c r="B50" t="str" cm="1">
        <f t="array" ref="B50">_xlfn.IFS(A50="D", "very_large", A50="C", "large", A50="B", "intermediate", A50="A", "small")</f>
        <v>intermediate</v>
      </c>
      <c r="D50" t="s">
        <v>86</v>
      </c>
      <c r="E50" t="str" cm="1">
        <f t="array" ref="E50">_xlfn.IFS(D50="A", "epipelagic", D50="B", "upper_mesopelagic", D50="C", "lower_mesopelagic", D50="D", "bathypelagic")</f>
        <v>bathypelagic</v>
      </c>
      <c r="H50" t="s">
        <v>88</v>
      </c>
      <c r="I50" t="str" cm="1">
        <f t="array" ref="I50">_xlfn.IFS(H50="A", "small", H50="B", "intermediate", H50="C", "large", H50="D", "very_large")</f>
        <v>large</v>
      </c>
      <c r="K50" t="s">
        <v>87</v>
      </c>
      <c r="L50" t="str" cm="1">
        <f t="array" ref="L50">_xlfn.IFS(K50="A", "low", K50="B", "medium", K50="C", "high")</f>
        <v>medium</v>
      </c>
    </row>
    <row r="51" spans="1:12" x14ac:dyDescent="0.3">
      <c r="A51" t="s">
        <v>85</v>
      </c>
      <c r="B51" t="str" cm="1">
        <f t="array" ref="B51">_xlfn.IFS(A51="D", "very_large", A51="C", "large", A51="B", "intermediate", A51="A", "small")</f>
        <v>small</v>
      </c>
      <c r="D51" t="s">
        <v>86</v>
      </c>
      <c r="E51" t="str" cm="1">
        <f t="array" ref="E51">_xlfn.IFS(D51="A", "epipelagic", D51="B", "upper_mesopelagic", D51="C", "lower_mesopelagic", D51="D", "bathypelagic")</f>
        <v>bathypelagic</v>
      </c>
      <c r="H51" t="s">
        <v>88</v>
      </c>
      <c r="I51" t="str" cm="1">
        <f t="array" ref="I51">_xlfn.IFS(H51="A", "small", H51="B", "intermediate", H51="C", "large", H51="D", "very_large")</f>
        <v>large</v>
      </c>
      <c r="K51" t="s">
        <v>87</v>
      </c>
      <c r="L51" t="str" cm="1">
        <f t="array" ref="L51">_xlfn.IFS(K51="A", "low", K51="B", "medium", K51="C", "high")</f>
        <v>medium</v>
      </c>
    </row>
    <row r="52" spans="1:12" x14ac:dyDescent="0.3">
      <c r="A52" t="s">
        <v>85</v>
      </c>
      <c r="B52" t="str" cm="1">
        <f t="array" ref="B52">_xlfn.IFS(A52="D", "very_large", A52="C", "large", A52="B", "intermediate", A52="A", "small")</f>
        <v>small</v>
      </c>
      <c r="D52" t="s">
        <v>86</v>
      </c>
      <c r="E52" t="str" cm="1">
        <f t="array" ref="E52">_xlfn.IFS(D52="A", "epipelagic", D52="B", "upper_mesopelagic", D52="C", "lower_mesopelagic", D52="D", "bathypelagic")</f>
        <v>bathypelagic</v>
      </c>
      <c r="H52" t="s">
        <v>88</v>
      </c>
      <c r="I52" t="str" cm="1">
        <f t="array" ref="I52">_xlfn.IFS(H52="A", "small", H52="B", "intermediate", H52="C", "large", H52="D", "very_large")</f>
        <v>large</v>
      </c>
      <c r="K52" t="s">
        <v>87</v>
      </c>
      <c r="L52" t="str" cm="1">
        <f t="array" ref="L52">_xlfn.IFS(K52="A", "low", K52="B", "medium", K52="C", "high")</f>
        <v>medium</v>
      </c>
    </row>
    <row r="53" spans="1:12" x14ac:dyDescent="0.3">
      <c r="A53" t="s">
        <v>87</v>
      </c>
      <c r="B53" t="str" cm="1">
        <f t="array" ref="B53">_xlfn.IFS(A53="D", "very_large", A53="C", "large", A53="B", "intermediate", A53="A", "small")</f>
        <v>intermediate</v>
      </c>
      <c r="D53" t="s">
        <v>86</v>
      </c>
      <c r="E53" t="str" cm="1">
        <f t="array" ref="E53">_xlfn.IFS(D53="A", "epipelagic", D53="B", "upper_mesopelagic", D53="C", "lower_mesopelagic", D53="D", "bathypelagic")</f>
        <v>bathypelagic</v>
      </c>
      <c r="H53" t="s">
        <v>88</v>
      </c>
      <c r="I53" t="str" cm="1">
        <f t="array" ref="I53">_xlfn.IFS(H53="A", "small", H53="B", "intermediate", H53="C", "large", H53="D", "very_large")</f>
        <v>large</v>
      </c>
      <c r="K53" t="s">
        <v>87</v>
      </c>
      <c r="L53" t="str" cm="1">
        <f t="array" ref="L53">_xlfn.IFS(K53="A", "low", K53="B", "medium", K53="C", "high")</f>
        <v>medium</v>
      </c>
    </row>
    <row r="54" spans="1:12" x14ac:dyDescent="0.3">
      <c r="A54" t="s">
        <v>87</v>
      </c>
      <c r="B54" t="str" cm="1">
        <f t="array" ref="B54">_xlfn.IFS(A54="D", "very_large", A54="C", "large", A54="B", "intermediate", A54="A", "small")</f>
        <v>intermediate</v>
      </c>
      <c r="D54" t="s">
        <v>86</v>
      </c>
      <c r="E54" t="str" cm="1">
        <f t="array" ref="E54">_xlfn.IFS(D54="A", "epipelagic", D54="B", "upper_mesopelagic", D54="C", "lower_mesopelagic", D54="D", "bathypelagic")</f>
        <v>bathypelagic</v>
      </c>
      <c r="H54" t="s">
        <v>88</v>
      </c>
      <c r="I54" t="str" cm="1">
        <f t="array" ref="I54">_xlfn.IFS(H54="A", "small", H54="B", "intermediate", H54="C", "large", H54="D", "very_large")</f>
        <v>large</v>
      </c>
      <c r="K54" t="s">
        <v>87</v>
      </c>
      <c r="L54" t="str" cm="1">
        <f t="array" ref="L54">_xlfn.IFS(K54="A", "low", K54="B", "medium", K54="C", "high")</f>
        <v>medium</v>
      </c>
    </row>
    <row r="55" spans="1:12" x14ac:dyDescent="0.3">
      <c r="A55" t="s">
        <v>85</v>
      </c>
      <c r="B55" t="str" cm="1">
        <f t="array" ref="B55">_xlfn.IFS(A55="D", "very_large", A55="C", "large", A55="B", "intermediate", A55="A", "small")</f>
        <v>small</v>
      </c>
      <c r="D55" t="s">
        <v>86</v>
      </c>
      <c r="E55" t="str" cm="1">
        <f t="array" ref="E55">_xlfn.IFS(D55="A", "epipelagic", D55="B", "upper_mesopelagic", D55="C", "lower_mesopelagic", D55="D", "bathypelagic")</f>
        <v>bathypelagic</v>
      </c>
      <c r="H55" t="s">
        <v>88</v>
      </c>
      <c r="I55" t="str" cm="1">
        <f t="array" ref="I55">_xlfn.IFS(H55="A", "small", H55="B", "intermediate", H55="C", "large", H55="D", "very_large")</f>
        <v>large</v>
      </c>
      <c r="K55" t="s">
        <v>87</v>
      </c>
      <c r="L55" t="str" cm="1">
        <f t="array" ref="L55">_xlfn.IFS(K55="A", "low", K55="B", "medium", K55="C", "high")</f>
        <v>medium</v>
      </c>
    </row>
    <row r="56" spans="1:12" x14ac:dyDescent="0.3">
      <c r="A56" t="s">
        <v>85</v>
      </c>
      <c r="B56" t="str" cm="1">
        <f t="array" ref="B56">_xlfn.IFS(A56="D", "very_large", A56="C", "large", A56="B", "intermediate", A56="A", "small")</f>
        <v>small</v>
      </c>
      <c r="D56" t="s">
        <v>86</v>
      </c>
      <c r="E56" t="str" cm="1">
        <f t="array" ref="E56">_xlfn.IFS(D56="A", "epipelagic", D56="B", "upper_mesopelagic", D56="C", "lower_mesopelagic", D56="D", "bathypelagic")</f>
        <v>bathypelagic</v>
      </c>
      <c r="H56" t="s">
        <v>87</v>
      </c>
      <c r="I56" t="str" cm="1">
        <f t="array" ref="I56">_xlfn.IFS(H56="A", "small", H56="B", "intermediate", H56="C", "large", H56="D", "very_large")</f>
        <v>intermediate</v>
      </c>
      <c r="K56" t="s">
        <v>87</v>
      </c>
      <c r="L56" t="str" cm="1">
        <f t="array" ref="L56">_xlfn.IFS(K56="A", "low", K56="B", "medium", K56="C", "high")</f>
        <v>medium</v>
      </c>
    </row>
    <row r="57" spans="1:12" x14ac:dyDescent="0.3">
      <c r="A57" t="s">
        <v>87</v>
      </c>
      <c r="B57" t="str" cm="1">
        <f t="array" ref="B57">_xlfn.IFS(A57="D", "very_large", A57="C", "large", A57="B", "intermediate", A57="A", "small")</f>
        <v>intermediate</v>
      </c>
      <c r="D57" t="s">
        <v>86</v>
      </c>
      <c r="E57" t="str" cm="1">
        <f t="array" ref="E57">_xlfn.IFS(D57="A", "epipelagic", D57="B", "upper_mesopelagic", D57="C", "lower_mesopelagic", D57="D", "bathypelagic")</f>
        <v>bathypelagic</v>
      </c>
      <c r="H57" t="s">
        <v>88</v>
      </c>
      <c r="I57" t="str" cm="1">
        <f t="array" ref="I57">_xlfn.IFS(H57="A", "small", H57="B", "intermediate", H57="C", "large", H57="D", "very_large")</f>
        <v>large</v>
      </c>
      <c r="K57" t="s">
        <v>87</v>
      </c>
      <c r="L57" t="str" cm="1">
        <f t="array" ref="L57">_xlfn.IFS(K57="A", "low", K57="B", "medium", K57="C", "high")</f>
        <v>medium</v>
      </c>
    </row>
    <row r="58" spans="1:12" x14ac:dyDescent="0.3">
      <c r="A58" t="s">
        <v>87</v>
      </c>
      <c r="B58" t="str" cm="1">
        <f t="array" ref="B58">_xlfn.IFS(A58="D", "very_large", A58="C", "large", A58="B", "intermediate", A58="A", "small")</f>
        <v>intermediate</v>
      </c>
      <c r="D58" t="s">
        <v>86</v>
      </c>
      <c r="E58" t="str" cm="1">
        <f t="array" ref="E58">_xlfn.IFS(D58="A", "epipelagic", D58="B", "upper_mesopelagic", D58="C", "lower_mesopelagic", D58="D", "bathypelagic")</f>
        <v>bathypelagic</v>
      </c>
      <c r="H58" t="s">
        <v>88</v>
      </c>
      <c r="I58" t="str" cm="1">
        <f t="array" ref="I58">_xlfn.IFS(H58="A", "small", H58="B", "intermediate", H58="C", "large", H58="D", "very_large")</f>
        <v>large</v>
      </c>
      <c r="K58" t="s">
        <v>87</v>
      </c>
      <c r="L58" t="str" cm="1">
        <f t="array" ref="L58">_xlfn.IFS(K58="A", "low", K58="B", "medium", K58="C", "high")</f>
        <v>medium</v>
      </c>
    </row>
    <row r="59" spans="1:12" x14ac:dyDescent="0.3">
      <c r="A59" t="s">
        <v>85</v>
      </c>
      <c r="B59" t="str" cm="1">
        <f t="array" ref="B59">_xlfn.IFS(A59="D", "very_large", A59="C", "large", A59="B", "intermediate", A59="A", "small")</f>
        <v>small</v>
      </c>
      <c r="D59" t="s">
        <v>86</v>
      </c>
      <c r="E59" t="str" cm="1">
        <f t="array" ref="E59">_xlfn.IFS(D59="A", "epipelagic", D59="B", "upper_mesopelagic", D59="C", "lower_mesopelagic", D59="D", "bathypelagic")</f>
        <v>bathypelagic</v>
      </c>
      <c r="H59" t="s">
        <v>88</v>
      </c>
      <c r="I59" t="str" cm="1">
        <f t="array" ref="I59">_xlfn.IFS(H59="A", "small", H59="B", "intermediate", H59="C", "large", H59="D", "very_large")</f>
        <v>large</v>
      </c>
      <c r="K59" t="s">
        <v>87</v>
      </c>
      <c r="L59" t="str" cm="1">
        <f t="array" ref="L59">_xlfn.IFS(K59="A", "low", K59="B", "medium", K59="C", "high")</f>
        <v>medium</v>
      </c>
    </row>
    <row r="60" spans="1:12" x14ac:dyDescent="0.3">
      <c r="A60" t="s">
        <v>85</v>
      </c>
      <c r="B60" t="str" cm="1">
        <f t="array" ref="B60">_xlfn.IFS(A60="D", "very_large", A60="C", "large", A60="B", "intermediate", A60="A", "small")</f>
        <v>small</v>
      </c>
      <c r="D60" t="s">
        <v>85</v>
      </c>
      <c r="E60" t="str" cm="1">
        <f t="array" ref="E60">_xlfn.IFS(D60="A", "epipelagic", D60="B", "upper_mesopelagic", D60="C", "lower_mesopelagic", D60="D", "bathypelagic")</f>
        <v>epipelagic</v>
      </c>
      <c r="H60" t="s">
        <v>85</v>
      </c>
      <c r="I60" t="str" cm="1">
        <f t="array" ref="I60">_xlfn.IFS(H60="A", "small", H60="B", "intermediate", H60="C", "large", H60="D", "very_large")</f>
        <v>small</v>
      </c>
      <c r="K60" t="s">
        <v>85</v>
      </c>
      <c r="L60" t="str" cm="1">
        <f t="array" ref="L60">_xlfn.IFS(K60="A", "low", K60="B", "medium", K60="C", "high")</f>
        <v>low</v>
      </c>
    </row>
    <row r="61" spans="1:12" x14ac:dyDescent="0.3">
      <c r="A61" t="s">
        <v>85</v>
      </c>
      <c r="B61" t="str" cm="1">
        <f t="array" ref="B61">_xlfn.IFS(A61="D", "very_large", A61="C", "large", A61="B", "intermediate", A61="A", "small")</f>
        <v>small</v>
      </c>
      <c r="D61" t="s">
        <v>85</v>
      </c>
      <c r="E61" t="str" cm="1">
        <f t="array" ref="E61">_xlfn.IFS(D61="A", "epipelagic", D61="B", "upper_mesopelagic", D61="C", "lower_mesopelagic", D61="D", "bathypelagic")</f>
        <v>epipelagic</v>
      </c>
      <c r="H61" t="s">
        <v>87</v>
      </c>
      <c r="I61" t="str" cm="1">
        <f t="array" ref="I61">_xlfn.IFS(H61="A", "small", H61="B", "intermediate", H61="C", "large", H61="D", "very_large")</f>
        <v>intermediate</v>
      </c>
      <c r="K61" t="s">
        <v>87</v>
      </c>
      <c r="L61" t="str" cm="1">
        <f t="array" ref="L61">_xlfn.IFS(K61="A", "low", K61="B", "medium", K61="C", "high")</f>
        <v>medium</v>
      </c>
    </row>
    <row r="62" spans="1:12" x14ac:dyDescent="0.3">
      <c r="A62" t="s">
        <v>85</v>
      </c>
      <c r="B62" t="str" cm="1">
        <f t="array" ref="B62">_xlfn.IFS(A62="D", "very_large", A62="C", "large", A62="B", "intermediate", A62="A", "small")</f>
        <v>small</v>
      </c>
      <c r="D62" t="s">
        <v>85</v>
      </c>
      <c r="E62" t="str" cm="1">
        <f t="array" ref="E62">_xlfn.IFS(D62="A", "epipelagic", D62="B", "upper_mesopelagic", D62="C", "lower_mesopelagic", D62="D", "bathypelagic")</f>
        <v>epipelagic</v>
      </c>
      <c r="H62" t="s">
        <v>87</v>
      </c>
      <c r="I62" t="str" cm="1">
        <f t="array" ref="I62">_xlfn.IFS(H62="A", "small", H62="B", "intermediate", H62="C", "large", H62="D", "very_large")</f>
        <v>intermediate</v>
      </c>
      <c r="K62" t="s">
        <v>85</v>
      </c>
      <c r="L62" t="str" cm="1">
        <f t="array" ref="L62">_xlfn.IFS(K62="A", "low", K62="B", "medium", K62="C", "high")</f>
        <v>low</v>
      </c>
    </row>
    <row r="63" spans="1:12" x14ac:dyDescent="0.3">
      <c r="A63" t="s">
        <v>85</v>
      </c>
      <c r="B63" t="str" cm="1">
        <f t="array" ref="B63">_xlfn.IFS(A63="D", "very_large", A63="C", "large", A63="B", "intermediate", A63="A", "small")</f>
        <v>small</v>
      </c>
      <c r="D63" t="s">
        <v>85</v>
      </c>
      <c r="E63" t="str" cm="1">
        <f t="array" ref="E63">_xlfn.IFS(D63="A", "epipelagic", D63="B", "upper_mesopelagic", D63="C", "lower_mesopelagic", D63="D", "bathypelagic")</f>
        <v>epipelagic</v>
      </c>
      <c r="H63" t="s">
        <v>87</v>
      </c>
      <c r="I63" t="str" cm="1">
        <f t="array" ref="I63">_xlfn.IFS(H63="A", "small", H63="B", "intermediate", H63="C", "large", H63="D", "very_large")</f>
        <v>intermediate</v>
      </c>
      <c r="K63" t="s">
        <v>85</v>
      </c>
      <c r="L63" t="str" cm="1">
        <f t="array" ref="L63">_xlfn.IFS(K63="A", "low", K63="B", "medium", K63="C", "high")</f>
        <v>low</v>
      </c>
    </row>
    <row r="64" spans="1:12" x14ac:dyDescent="0.3">
      <c r="A64" t="s">
        <v>87</v>
      </c>
      <c r="B64" t="str" cm="1">
        <f t="array" ref="B64">_xlfn.IFS(A64="D", "very_large", A64="C", "large", A64="B", "intermediate", A64="A", "small")</f>
        <v>intermediate</v>
      </c>
      <c r="D64" t="s">
        <v>87</v>
      </c>
      <c r="E64" t="str" cm="1">
        <f t="array" ref="E64">_xlfn.IFS(D64="A", "epipelagic", D64="B", "upper_mesopelagic", D64="C", "lower_mesopelagic", D64="D", "bathypelagic")</f>
        <v>upper_mesopelagic</v>
      </c>
      <c r="H64" t="s">
        <v>88</v>
      </c>
      <c r="I64" t="str" cm="1">
        <f t="array" ref="I64">_xlfn.IFS(H64="A", "small", H64="B", "intermediate", H64="C", "large", H64="D", "very_large")</f>
        <v>large</v>
      </c>
      <c r="K64" t="s">
        <v>87</v>
      </c>
      <c r="L64" t="str" cm="1">
        <f t="array" ref="L64">_xlfn.IFS(K64="A", "low", K64="B", "medium", K64="C", "high")</f>
        <v>medium</v>
      </c>
    </row>
    <row r="65" spans="1:12" x14ac:dyDescent="0.3">
      <c r="A65" t="s">
        <v>85</v>
      </c>
      <c r="B65" t="str" cm="1">
        <f t="array" ref="B65">_xlfn.IFS(A65="D", "very_large", A65="C", "large", A65="B", "intermediate", A65="A", "small")</f>
        <v>small</v>
      </c>
      <c r="D65" t="s">
        <v>87</v>
      </c>
      <c r="E65" t="str" cm="1">
        <f t="array" ref="E65">_xlfn.IFS(D65="A", "epipelagic", D65="B", "upper_mesopelagic", D65="C", "lower_mesopelagic", D65="D", "bathypelagic")</f>
        <v>upper_mesopelagic</v>
      </c>
      <c r="H65" t="s">
        <v>87</v>
      </c>
      <c r="I65" t="str" cm="1">
        <f t="array" ref="I65">_xlfn.IFS(H65="A", "small", H65="B", "intermediate", H65="C", "large", H65="D", "very_large")</f>
        <v>intermediate</v>
      </c>
      <c r="K65" t="s">
        <v>87</v>
      </c>
      <c r="L65" t="str" cm="1">
        <f t="array" ref="L65">_xlfn.IFS(K65="A", "low", K65="B", "medium", K65="C", "high")</f>
        <v>medium</v>
      </c>
    </row>
    <row r="66" spans="1:12" x14ac:dyDescent="0.3">
      <c r="A66" t="s">
        <v>85</v>
      </c>
      <c r="B66" t="str" cm="1">
        <f t="array" ref="B66">_xlfn.IFS(A66="D", "very_large", A66="C", "large", A66="B", "intermediate", A66="A", "small")</f>
        <v>small</v>
      </c>
      <c r="D66" t="s">
        <v>85</v>
      </c>
      <c r="E66" t="str" cm="1">
        <f t="array" ref="E66">_xlfn.IFS(D66="A", "epipelagic", D66="B", "upper_mesopelagic", D66="C", "lower_mesopelagic", D66="D", "bathypelagic")</f>
        <v>epipelagic</v>
      </c>
      <c r="H66" t="s">
        <v>87</v>
      </c>
      <c r="I66" t="str" cm="1">
        <f t="array" ref="I66">_xlfn.IFS(H66="A", "small", H66="B", "intermediate", H66="C", "large", H66="D", "very_large")</f>
        <v>intermediate</v>
      </c>
      <c r="K66" t="s">
        <v>85</v>
      </c>
      <c r="L66" t="str" cm="1">
        <f t="array" ref="L66">_xlfn.IFS(K66="A", "low", K66="B", "medium", K66="C", "high")</f>
        <v>low</v>
      </c>
    </row>
    <row r="67" spans="1:12" x14ac:dyDescent="0.3">
      <c r="A67" t="s">
        <v>85</v>
      </c>
      <c r="B67" t="str" cm="1">
        <f t="array" ref="B67">_xlfn.IFS(A67="D", "very_large", A67="C", "large", A67="B", "intermediate", A67="A", "small")</f>
        <v>small</v>
      </c>
      <c r="D67" t="s">
        <v>87</v>
      </c>
      <c r="E67" t="str" cm="1">
        <f t="array" ref="E67">_xlfn.IFS(D67="A", "epipelagic", D67="B", "upper_mesopelagic", D67="C", "lower_mesopelagic", D67="D", "bathypelagic")</f>
        <v>upper_mesopelagic</v>
      </c>
      <c r="H67" t="s">
        <v>85</v>
      </c>
      <c r="I67" t="str" cm="1">
        <f t="array" ref="I67">_xlfn.IFS(H67="A", "small", H67="B", "intermediate", H67="C", "large", H67="D", "very_large")</f>
        <v>small</v>
      </c>
      <c r="K67" t="s">
        <v>85</v>
      </c>
      <c r="L67" t="str" cm="1">
        <f t="array" ref="L67">_xlfn.IFS(K67="A", "low", K67="B", "medium", K67="C", "high")</f>
        <v>low</v>
      </c>
    </row>
    <row r="68" spans="1:12" x14ac:dyDescent="0.3">
      <c r="A68" t="s">
        <v>85</v>
      </c>
      <c r="B68" t="str" cm="1">
        <f t="array" ref="B68">_xlfn.IFS(A68="D", "very_large", A68="C", "large", A68="B", "intermediate", A68="A", "small")</f>
        <v>small</v>
      </c>
      <c r="D68" t="s">
        <v>85</v>
      </c>
      <c r="E68" t="str" cm="1">
        <f t="array" ref="E68">_xlfn.IFS(D68="A", "epipelagic", D68="B", "upper_mesopelagic", D68="C", "lower_mesopelagic", D68="D", "bathypelagic")</f>
        <v>epipelagic</v>
      </c>
      <c r="H68" t="s">
        <v>85</v>
      </c>
      <c r="I68" t="str" cm="1">
        <f t="array" ref="I68">_xlfn.IFS(H68="A", "small", H68="B", "intermediate", H68="C", "large", H68="D", "very_large")</f>
        <v>small</v>
      </c>
      <c r="K68" t="s">
        <v>85</v>
      </c>
      <c r="L68" t="str" cm="1">
        <f t="array" ref="L68">_xlfn.IFS(K68="A", "low", K68="B", "medium", K68="C", "high")</f>
        <v>low</v>
      </c>
    </row>
    <row r="69" spans="1:12" x14ac:dyDescent="0.3">
      <c r="A69" t="s">
        <v>85</v>
      </c>
      <c r="B69" t="str" cm="1">
        <f t="array" ref="B69">_xlfn.IFS(A69="D", "very_large", A69="C", "large", A69="B", "intermediate", A69="A", "small")</f>
        <v>small</v>
      </c>
      <c r="D69" t="s">
        <v>85</v>
      </c>
      <c r="E69" t="str" cm="1">
        <f t="array" ref="E69">_xlfn.IFS(D69="A", "epipelagic", D69="B", "upper_mesopelagic", D69="C", "lower_mesopelagic", D69="D", "bathypelagic")</f>
        <v>epipelagic</v>
      </c>
      <c r="H69" t="s">
        <v>85</v>
      </c>
      <c r="I69" t="str" cm="1">
        <f t="array" ref="I69">_xlfn.IFS(H69="A", "small", H69="B", "intermediate", H69="C", "large", H69="D", "very_large")</f>
        <v>small</v>
      </c>
      <c r="K69" t="s">
        <v>85</v>
      </c>
      <c r="L69" t="str" cm="1">
        <f t="array" ref="L69">_xlfn.IFS(K69="A", "low", K69="B", "medium", K69="C", "high")</f>
        <v>low</v>
      </c>
    </row>
    <row r="70" spans="1:12" x14ac:dyDescent="0.3">
      <c r="A70" t="s">
        <v>85</v>
      </c>
      <c r="B70" t="str" cm="1">
        <f t="array" ref="B70">_xlfn.IFS(A70="D", "very_large", A70="C", "large", A70="B", "intermediate", A70="A", "small")</f>
        <v>small</v>
      </c>
      <c r="D70" t="s">
        <v>87</v>
      </c>
      <c r="E70" t="str" cm="1">
        <f t="array" ref="E70">_xlfn.IFS(D70="A", "epipelagic", D70="B", "upper_mesopelagic", D70="C", "lower_mesopelagic", D70="D", "bathypelagic")</f>
        <v>upper_mesopelagic</v>
      </c>
      <c r="H70" t="s">
        <v>87</v>
      </c>
      <c r="I70" t="str" cm="1">
        <f t="array" ref="I70">_xlfn.IFS(H70="A", "small", H70="B", "intermediate", H70="C", "large", H70="D", "very_large")</f>
        <v>intermediate</v>
      </c>
      <c r="K70" t="s">
        <v>85</v>
      </c>
      <c r="L70" t="str" cm="1">
        <f t="array" ref="L70">_xlfn.IFS(K70="A", "low", K70="B", "medium", K70="C", "high")</f>
        <v>low</v>
      </c>
    </row>
    <row r="71" spans="1:12" x14ac:dyDescent="0.3">
      <c r="A71" t="s">
        <v>86</v>
      </c>
      <c r="B71" t="str" cm="1">
        <f t="array" ref="B71">_xlfn.IFS(A71="D", "very_large", A71="C", "large", A71="B", "intermediate", A71="A", "small")</f>
        <v>very_large</v>
      </c>
      <c r="D71" t="s">
        <v>86</v>
      </c>
      <c r="E71" t="str" cm="1">
        <f t="array" ref="E71">_xlfn.IFS(D71="A", "epipelagic", D71="B", "upper_mesopelagic", D71="C", "lower_mesopelagic", D71="D", "bathypelagic")</f>
        <v>bathypelagic</v>
      </c>
      <c r="H71" t="s">
        <v>86</v>
      </c>
      <c r="I71" t="str" cm="1">
        <f t="array" ref="I71">_xlfn.IFS(H71="A", "small", H71="B", "intermediate", H71="C", "large", H71="D", "very_large")</f>
        <v>very_large</v>
      </c>
      <c r="K71" t="s">
        <v>88</v>
      </c>
      <c r="L71" t="str" cm="1">
        <f t="array" ref="L71">_xlfn.IFS(K71="A", "low", K71="B", "medium", K71="C", "high")</f>
        <v>high</v>
      </c>
    </row>
    <row r="72" spans="1:12" x14ac:dyDescent="0.3">
      <c r="A72" t="s">
        <v>85</v>
      </c>
      <c r="B72" t="str" cm="1">
        <f t="array" ref="B72">_xlfn.IFS(A72="D", "very_large", A72="C", "large", A72="B", "intermediate", A72="A", "small")</f>
        <v>small</v>
      </c>
      <c r="D72" t="s">
        <v>85</v>
      </c>
      <c r="E72" t="str" cm="1">
        <f t="array" ref="E72">_xlfn.IFS(D72="A", "epipelagic", D72="B", "upper_mesopelagic", D72="C", "lower_mesopelagic", D72="D", "bathypelagic")</f>
        <v>epipelagic</v>
      </c>
      <c r="H72" t="s">
        <v>85</v>
      </c>
      <c r="I72" t="str" cm="1">
        <f t="array" ref="I72">_xlfn.IFS(H72="A", "small", H72="B", "intermediate", H72="C", "large", H72="D", "very_large")</f>
        <v>small</v>
      </c>
      <c r="K72" t="s">
        <v>85</v>
      </c>
      <c r="L72" t="str" cm="1">
        <f t="array" ref="L72">_xlfn.IFS(K72="A", "low", K72="B", "medium", K72="C", "high")</f>
        <v>low</v>
      </c>
    </row>
    <row r="73" spans="1:12" x14ac:dyDescent="0.3">
      <c r="A73" t="s">
        <v>87</v>
      </c>
      <c r="B73" t="str" cm="1">
        <f t="array" ref="B73">_xlfn.IFS(A73="D", "very_large", A73="C", "large", A73="B", "intermediate", A73="A", "small")</f>
        <v>intermediate</v>
      </c>
      <c r="D73" t="s">
        <v>87</v>
      </c>
      <c r="E73" t="str" cm="1">
        <f t="array" ref="E73">_xlfn.IFS(D73="A", "epipelagic", D73="B", "upper_mesopelagic", D73="C", "lower_mesopelagic", D73="D", "bathypelagic")</f>
        <v>upper_mesopelagic</v>
      </c>
      <c r="H73" t="s">
        <v>88</v>
      </c>
      <c r="I73" t="str" cm="1">
        <f t="array" ref="I73">_xlfn.IFS(H73="A", "small", H73="B", "intermediate", H73="C", "large", H73="D", "very_large")</f>
        <v>large</v>
      </c>
      <c r="K73" t="s">
        <v>87</v>
      </c>
      <c r="L73" t="str" cm="1">
        <f t="array" ref="L73">_xlfn.IFS(K73="A", "low", K73="B", "medium", K73="C", "high")</f>
        <v>medium</v>
      </c>
    </row>
    <row r="74" spans="1:12" x14ac:dyDescent="0.3">
      <c r="A74" t="s">
        <v>85</v>
      </c>
      <c r="B74" t="str" cm="1">
        <f t="array" ref="B74">_xlfn.IFS(A74="D", "very_large", A74="C", "large", A74="B", "intermediate", A74="A", "small")</f>
        <v>small</v>
      </c>
      <c r="D74" t="s">
        <v>88</v>
      </c>
      <c r="E74" t="str" cm="1">
        <f t="array" ref="E74">_xlfn.IFS(D74="A", "epipelagic", D74="B", "upper_mesopelagic", D74="C", "lower_mesopelagic", D74="D", "bathypelagic")</f>
        <v>lower_mesopelagic</v>
      </c>
      <c r="H74" t="s">
        <v>87</v>
      </c>
      <c r="I74" t="str" cm="1">
        <f t="array" ref="I74">_xlfn.IFS(H74="A", "small", H74="B", "intermediate", H74="C", "large", H74="D", "very_large")</f>
        <v>intermediate</v>
      </c>
      <c r="K74" t="s">
        <v>85</v>
      </c>
      <c r="L74" t="str" cm="1">
        <f t="array" ref="L74">_xlfn.IFS(K74="A", "low", K74="B", "medium", K74="C", "high")</f>
        <v>low</v>
      </c>
    </row>
    <row r="75" spans="1:12" x14ac:dyDescent="0.3">
      <c r="A75" t="s">
        <v>85</v>
      </c>
      <c r="B75" t="str" cm="1">
        <f t="array" ref="B75">_xlfn.IFS(A75="D", "very_large", A75="C", "large", A75="B", "intermediate", A75="A", "small")</f>
        <v>small</v>
      </c>
      <c r="D75" t="s">
        <v>85</v>
      </c>
      <c r="E75" t="str" cm="1">
        <f t="array" ref="E75">_xlfn.IFS(D75="A", "epipelagic", D75="B", "upper_mesopelagic", D75="C", "lower_mesopelagic", D75="D", "bathypelagic")</f>
        <v>epipelagic</v>
      </c>
      <c r="H75" t="s">
        <v>85</v>
      </c>
      <c r="I75" t="str" cm="1">
        <f t="array" ref="I75">_xlfn.IFS(H75="A", "small", H75="B", "intermediate", H75="C", "large", H75="D", "very_large")</f>
        <v>small</v>
      </c>
      <c r="K75" t="s">
        <v>85</v>
      </c>
      <c r="L75" t="str" cm="1">
        <f t="array" ref="L75">_xlfn.IFS(K75="A", "low", K75="B", "medium", K75="C", "high")</f>
        <v>low</v>
      </c>
    </row>
    <row r="76" spans="1:12" x14ac:dyDescent="0.3">
      <c r="A76" t="s">
        <v>85</v>
      </c>
      <c r="B76" t="str" cm="1">
        <f t="array" ref="B76">_xlfn.IFS(A76="D", "very_large", A76="C", "large", A76="B", "intermediate", A76="A", "small")</f>
        <v>small</v>
      </c>
      <c r="D76" t="s">
        <v>85</v>
      </c>
      <c r="E76" t="str" cm="1">
        <f t="array" ref="E76">_xlfn.IFS(D76="A", "epipelagic", D76="B", "upper_mesopelagic", D76="C", "lower_mesopelagic", D76="D", "bathypelagic")</f>
        <v>epipelagic</v>
      </c>
      <c r="H76" t="s">
        <v>87</v>
      </c>
      <c r="I76" t="str" cm="1">
        <f t="array" ref="I76">_xlfn.IFS(H76="A", "small", H76="B", "intermediate", H76="C", "large", H76="D", "very_large")</f>
        <v>intermediate</v>
      </c>
      <c r="K76" t="s">
        <v>87</v>
      </c>
      <c r="L76" t="str" cm="1">
        <f t="array" ref="L76">_xlfn.IFS(K76="A", "low", K76="B", "medium", K76="C", "high")</f>
        <v>medium</v>
      </c>
    </row>
    <row r="77" spans="1:12" x14ac:dyDescent="0.3">
      <c r="A77" t="s">
        <v>85</v>
      </c>
      <c r="B77" t="str" cm="1">
        <f t="array" ref="B77">_xlfn.IFS(A77="D", "very_large", A77="C", "large", A77="B", "intermediate", A77="A", "small")</f>
        <v>small</v>
      </c>
      <c r="D77" t="s">
        <v>85</v>
      </c>
      <c r="E77" t="str" cm="1">
        <f t="array" ref="E77">_xlfn.IFS(D77="A", "epipelagic", D77="B", "upper_mesopelagic", D77="C", "lower_mesopelagic", D77="D", "bathypelagic")</f>
        <v>epipelagic</v>
      </c>
      <c r="H77" t="s">
        <v>87</v>
      </c>
      <c r="I77" t="str" cm="1">
        <f t="array" ref="I77">_xlfn.IFS(H77="A", "small", H77="B", "intermediate", H77="C", "large", H77="D", "very_large")</f>
        <v>intermediate</v>
      </c>
      <c r="K77" t="s">
        <v>87</v>
      </c>
      <c r="L77" t="str" cm="1">
        <f t="array" ref="L77">_xlfn.IFS(K77="A", "low", K77="B", "medium", K77="C", "high")</f>
        <v>medium</v>
      </c>
    </row>
    <row r="78" spans="1:12" x14ac:dyDescent="0.3">
      <c r="A78" t="s">
        <v>85</v>
      </c>
      <c r="B78" t="str" cm="1">
        <f t="array" ref="B78">_xlfn.IFS(A78="D", "very_large", A78="C", "large", A78="B", "intermediate", A78="A", "small")</f>
        <v>small</v>
      </c>
      <c r="D78" t="s">
        <v>85</v>
      </c>
      <c r="E78" t="str" cm="1">
        <f t="array" ref="E78">_xlfn.IFS(D78="A", "epipelagic", D78="B", "upper_mesopelagic", D78="C", "lower_mesopelagic", D78="D", "bathypelagic")</f>
        <v>epipelagic</v>
      </c>
      <c r="H78" t="s">
        <v>87</v>
      </c>
      <c r="I78" t="str" cm="1">
        <f t="array" ref="I78">_xlfn.IFS(H78="A", "small", H78="B", "intermediate", H78="C", "large", H78="D", "very_large")</f>
        <v>intermediate</v>
      </c>
      <c r="K78" t="s">
        <v>87</v>
      </c>
      <c r="L78" t="str" cm="1">
        <f t="array" ref="L78">_xlfn.IFS(K78="A", "low", K78="B", "medium", K78="C", "high")</f>
        <v>medium</v>
      </c>
    </row>
    <row r="79" spans="1:12" x14ac:dyDescent="0.3">
      <c r="A79" t="s">
        <v>85</v>
      </c>
      <c r="B79" t="str" cm="1">
        <f t="array" ref="B79">_xlfn.IFS(A79="D", "very_large", A79="C", "large", A79="B", "intermediate", A79="A", "small")</f>
        <v>small</v>
      </c>
      <c r="D79" t="s">
        <v>85</v>
      </c>
      <c r="E79" t="str" cm="1">
        <f t="array" ref="E79">_xlfn.IFS(D79="A", "epipelagic", D79="B", "upper_mesopelagic", D79="C", "lower_mesopelagic", D79="D", "bathypelagic")</f>
        <v>epipelagic</v>
      </c>
      <c r="H79" t="s">
        <v>87</v>
      </c>
      <c r="I79" t="str" cm="1">
        <f t="array" ref="I79">_xlfn.IFS(H79="A", "small", H79="B", "intermediate", H79="C", "large", H79="D", "very_large")</f>
        <v>intermediate</v>
      </c>
      <c r="K79" t="s">
        <v>87</v>
      </c>
      <c r="L79" t="str" cm="1">
        <f t="array" ref="L79">_xlfn.IFS(K79="A", "low", K79="B", "medium", K79="C", "high")</f>
        <v>medium</v>
      </c>
    </row>
    <row r="80" spans="1:12" x14ac:dyDescent="0.3">
      <c r="A80" t="s">
        <v>85</v>
      </c>
      <c r="B80" t="str" cm="1">
        <f t="array" ref="B80">_xlfn.IFS(A80="D", "very_large", A80="C", "large", A80="B", "intermediate", A80="A", "small")</f>
        <v>small</v>
      </c>
      <c r="D80" t="s">
        <v>85</v>
      </c>
      <c r="E80" t="str" cm="1">
        <f t="array" ref="E80">_xlfn.IFS(D80="A", "epipelagic", D80="B", "upper_mesopelagic", D80="C", "lower_mesopelagic", D80="D", "bathypelagic")</f>
        <v>epipelagic</v>
      </c>
      <c r="H80" t="s">
        <v>87</v>
      </c>
      <c r="I80" t="str" cm="1">
        <f t="array" ref="I80">_xlfn.IFS(H80="A", "small", H80="B", "intermediate", H80="C", "large", H80="D", "very_large")</f>
        <v>intermediate</v>
      </c>
      <c r="K80" t="s">
        <v>85</v>
      </c>
      <c r="L80" t="str" cm="1">
        <f t="array" ref="L80">_xlfn.IFS(K80="A", "low", K80="B", "medium", K80="C", "high")</f>
        <v>low</v>
      </c>
    </row>
    <row r="81" spans="1:12" x14ac:dyDescent="0.3">
      <c r="A81" t="s">
        <v>85</v>
      </c>
      <c r="B81" t="str" cm="1">
        <f t="array" ref="B81">_xlfn.IFS(A81="D", "very_large", A81="C", "large", A81="B", "intermediate", A81="A", "small")</f>
        <v>small</v>
      </c>
      <c r="D81" t="s">
        <v>85</v>
      </c>
      <c r="E81" t="str" cm="1">
        <f t="array" ref="E81">_xlfn.IFS(D81="A", "epipelagic", D81="B", "upper_mesopelagic", D81="C", "lower_mesopelagic", D81="D", "bathypelagic")</f>
        <v>epipelagic</v>
      </c>
      <c r="H81" t="s">
        <v>85</v>
      </c>
      <c r="I81" t="str" cm="1">
        <f t="array" ref="I81">_xlfn.IFS(H81="A", "small", H81="B", "intermediate", H81="C", "large", H81="D", "very_large")</f>
        <v>small</v>
      </c>
      <c r="K81" t="s">
        <v>85</v>
      </c>
      <c r="L81" t="str" cm="1">
        <f t="array" ref="L81">_xlfn.IFS(K81="A", "low", K81="B", "medium", K81="C", "high")</f>
        <v>low</v>
      </c>
    </row>
    <row r="82" spans="1:12" x14ac:dyDescent="0.3">
      <c r="A82" t="s">
        <v>85</v>
      </c>
      <c r="B82" t="str" cm="1">
        <f t="array" ref="B82">_xlfn.IFS(A82="D", "very_large", A82="C", "large", A82="B", "intermediate", A82="A", "small")</f>
        <v>small</v>
      </c>
      <c r="D82" t="s">
        <v>88</v>
      </c>
      <c r="E82" t="str" cm="1">
        <f t="array" ref="E82">_xlfn.IFS(D82="A", "epipelagic", D82="B", "upper_mesopelagic", D82="C", "lower_mesopelagic", D82="D", "bathypelagic")</f>
        <v>lower_mesopelagic</v>
      </c>
      <c r="H82" t="s">
        <v>87</v>
      </c>
      <c r="I82" t="str" cm="1">
        <f t="array" ref="I82">_xlfn.IFS(H82="A", "small", H82="B", "intermediate", H82="C", "large", H82="D", "very_large")</f>
        <v>intermediate</v>
      </c>
      <c r="K82" t="s">
        <v>85</v>
      </c>
      <c r="L82" t="str" cm="1">
        <f t="array" ref="L82">_xlfn.IFS(K82="A", "low", K82="B", "medium", K82="C", "high")</f>
        <v>low</v>
      </c>
    </row>
    <row r="83" spans="1:12" x14ac:dyDescent="0.3">
      <c r="A83" t="s">
        <v>85</v>
      </c>
      <c r="B83" t="str" cm="1">
        <f t="array" ref="B83">_xlfn.IFS(A83="D", "very_large", A83="C", "large", A83="B", "intermediate", A83="A", "small")</f>
        <v>small</v>
      </c>
      <c r="D83" t="s">
        <v>85</v>
      </c>
      <c r="E83" t="str" cm="1">
        <f t="array" ref="E83">_xlfn.IFS(D83="A", "epipelagic", D83="B", "upper_mesopelagic", D83="C", "lower_mesopelagic", D83="D", "bathypelagic")</f>
        <v>epipelagic</v>
      </c>
      <c r="H83" t="s">
        <v>87</v>
      </c>
      <c r="I83" t="str" cm="1">
        <f t="array" ref="I83">_xlfn.IFS(H83="A", "small", H83="B", "intermediate", H83="C", "large", H83="D", "very_large")</f>
        <v>intermediate</v>
      </c>
      <c r="K83" t="s">
        <v>85</v>
      </c>
      <c r="L83" t="str" cm="1">
        <f t="array" ref="L83">_xlfn.IFS(K83="A", "low", K83="B", "medium", K83="C", "high")</f>
        <v>low</v>
      </c>
    </row>
    <row r="84" spans="1:12" x14ac:dyDescent="0.3">
      <c r="A84" t="s">
        <v>85</v>
      </c>
      <c r="B84" t="str" cm="1">
        <f t="array" ref="B84">_xlfn.IFS(A84="D", "very_large", A84="C", "large", A84="B", "intermediate", A84="A", "small")</f>
        <v>small</v>
      </c>
      <c r="D84" t="s">
        <v>88</v>
      </c>
      <c r="E84" t="str" cm="1">
        <f t="array" ref="E84">_xlfn.IFS(D84="A", "epipelagic", D84="B", "upper_mesopelagic", D84="C", "lower_mesopelagic", D84="D", "bathypelagic")</f>
        <v>lower_mesopelagic</v>
      </c>
      <c r="H84" t="s">
        <v>85</v>
      </c>
      <c r="I84" t="str" cm="1">
        <f t="array" ref="I84">_xlfn.IFS(H84="A", "small", H84="B", "intermediate", H84="C", "large", H84="D", "very_large")</f>
        <v>small</v>
      </c>
      <c r="K84" t="s">
        <v>85</v>
      </c>
      <c r="L84" t="str" cm="1">
        <f t="array" ref="L84">_xlfn.IFS(K84="A", "low", K84="B", "medium", K84="C", "high")</f>
        <v>low</v>
      </c>
    </row>
    <row r="85" spans="1:12" x14ac:dyDescent="0.3">
      <c r="A85" t="s">
        <v>85</v>
      </c>
      <c r="B85" t="str" cm="1">
        <f t="array" ref="B85">_xlfn.IFS(A85="D", "very_large", A85="C", "large", A85="B", "intermediate", A85="A", "small")</f>
        <v>small</v>
      </c>
      <c r="D85" t="s">
        <v>85</v>
      </c>
      <c r="E85" t="str" cm="1">
        <f t="array" ref="E85">_xlfn.IFS(D85="A", "epipelagic", D85="B", "upper_mesopelagic", D85="C", "lower_mesopelagic", D85="D", "bathypelagic")</f>
        <v>epipelagic</v>
      </c>
      <c r="H85" t="s">
        <v>87</v>
      </c>
      <c r="I85" t="str" cm="1">
        <f t="array" ref="I85">_xlfn.IFS(H85="A", "small", H85="B", "intermediate", H85="C", "large", H85="D", "very_large")</f>
        <v>intermediate</v>
      </c>
      <c r="K85" t="s">
        <v>85</v>
      </c>
      <c r="L85" t="str" cm="1">
        <f t="array" ref="L85">_xlfn.IFS(K85="A", "low", K85="B", "medium", K85="C", "high")</f>
        <v>low</v>
      </c>
    </row>
    <row r="86" spans="1:12" x14ac:dyDescent="0.3">
      <c r="A86" t="s">
        <v>87</v>
      </c>
      <c r="B86" t="str" cm="1">
        <f t="array" ref="B86">_xlfn.IFS(A86="D", "very_large", A86="C", "large", A86="B", "intermediate", A86="A", "small")</f>
        <v>intermediate</v>
      </c>
      <c r="D86" t="s">
        <v>86</v>
      </c>
      <c r="E86" t="str" cm="1">
        <f t="array" ref="E86">_xlfn.IFS(D86="A", "epipelagic", D86="B", "upper_mesopelagic", D86="C", "lower_mesopelagic", D86="D", "bathypelagic")</f>
        <v>bathypelagic</v>
      </c>
      <c r="H86" t="s">
        <v>88</v>
      </c>
      <c r="I86" t="str" cm="1">
        <f t="array" ref="I86">_xlfn.IFS(H86="A", "small", H86="B", "intermediate", H86="C", "large", H86="D", "very_large")</f>
        <v>large</v>
      </c>
      <c r="K86" t="s">
        <v>87</v>
      </c>
      <c r="L86" t="str" cm="1">
        <f t="array" ref="L86">_xlfn.IFS(K86="A", "low", K86="B", "medium", K86="C", "high")</f>
        <v>medium</v>
      </c>
    </row>
    <row r="87" spans="1:12" x14ac:dyDescent="0.3">
      <c r="A87" t="s">
        <v>85</v>
      </c>
      <c r="B87" t="str" cm="1">
        <f t="array" ref="B87">_xlfn.IFS(A87="D", "very_large", A87="C", "large", A87="B", "intermediate", A87="A", "small")</f>
        <v>small</v>
      </c>
      <c r="D87" t="s">
        <v>88</v>
      </c>
      <c r="E87" t="str" cm="1">
        <f t="array" ref="E87">_xlfn.IFS(D87="A", "epipelagic", D87="B", "upper_mesopelagic", D87="C", "lower_mesopelagic", D87="D", "bathypelagic")</f>
        <v>lower_mesopelagic</v>
      </c>
      <c r="H87" t="s">
        <v>87</v>
      </c>
      <c r="I87" t="str" cm="1">
        <f t="array" ref="I87">_xlfn.IFS(H87="A", "small", H87="B", "intermediate", H87="C", "large", H87="D", "very_large")</f>
        <v>intermediate</v>
      </c>
      <c r="K87" t="s">
        <v>85</v>
      </c>
      <c r="L87" t="str" cm="1">
        <f t="array" ref="L87">_xlfn.IFS(K87="A", "low", K87="B", "medium", K87="C", "high")</f>
        <v>low</v>
      </c>
    </row>
    <row r="88" spans="1:12" x14ac:dyDescent="0.3">
      <c r="A88" t="s">
        <v>85</v>
      </c>
      <c r="B88" t="str" cm="1">
        <f t="array" ref="B88">_xlfn.IFS(A88="D", "very_large", A88="C", "large", A88="B", "intermediate", A88="A", "small")</f>
        <v>small</v>
      </c>
      <c r="D88" t="s">
        <v>88</v>
      </c>
      <c r="E88" t="str" cm="1">
        <f t="array" ref="E88">_xlfn.IFS(D88="A", "epipelagic", D88="B", "upper_mesopelagic", D88="C", "lower_mesopelagic", D88="D", "bathypelagic")</f>
        <v>lower_mesopelagic</v>
      </c>
      <c r="H88" t="s">
        <v>87</v>
      </c>
      <c r="I88" t="str" cm="1">
        <f t="array" ref="I88">_xlfn.IFS(H88="A", "small", H88="B", "intermediate", H88="C", "large", H88="D", "very_large")</f>
        <v>intermediate</v>
      </c>
      <c r="K88" t="s">
        <v>87</v>
      </c>
      <c r="L88" t="str" cm="1">
        <f t="array" ref="L88">_xlfn.IFS(K88="A", "low", K88="B", "medium", K88="C", "high")</f>
        <v>medium</v>
      </c>
    </row>
    <row r="89" spans="1:12" x14ac:dyDescent="0.3">
      <c r="A89" t="s">
        <v>87</v>
      </c>
      <c r="B89" t="str" cm="1">
        <f t="array" ref="B89">_xlfn.IFS(A89="D", "very_large", A89="C", "large", A89="B", "intermediate", A89="A", "small")</f>
        <v>intermediate</v>
      </c>
      <c r="D89" t="s">
        <v>86</v>
      </c>
      <c r="E89" t="str" cm="1">
        <f t="array" ref="E89">_xlfn.IFS(D89="A", "epipelagic", D89="B", "upper_mesopelagic", D89="C", "lower_mesopelagic", D89="D", "bathypelagic")</f>
        <v>bathypelagic</v>
      </c>
      <c r="H89" t="s">
        <v>88</v>
      </c>
      <c r="I89" t="str" cm="1">
        <f t="array" ref="I89">_xlfn.IFS(H89="A", "small", H89="B", "intermediate", H89="C", "large", H89="D", "very_large")</f>
        <v>large</v>
      </c>
      <c r="K89" t="s">
        <v>87</v>
      </c>
      <c r="L89" t="str" cm="1">
        <f t="array" ref="L89">_xlfn.IFS(K89="A", "low", K89="B", "medium", K89="C", "high")</f>
        <v>medium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workbookViewId="0">
      <selection activeCell="F10" sqref="F10"/>
    </sheetView>
  </sheetViews>
  <sheetFormatPr defaultRowHeight="14.4" x14ac:dyDescent="0.3"/>
  <cols>
    <col min="1" max="1" width="16.88671875" style="4" bestFit="1" customWidth="1"/>
    <col min="2" max="2" width="26.77734375" style="4" bestFit="1" customWidth="1"/>
    <col min="4" max="4" width="10.33203125" bestFit="1" customWidth="1"/>
    <col min="5" max="5" width="12.33203125" style="4" bestFit="1" customWidth="1"/>
    <col min="6" max="6" width="20" style="4" bestFit="1" customWidth="1"/>
    <col min="7" max="7" width="12" style="4" bestFit="1" customWidth="1"/>
    <col min="8" max="8" width="19.44140625" style="4" bestFit="1" customWidth="1"/>
    <col min="9" max="9" width="24" style="4" bestFit="1" customWidth="1"/>
    <col min="10" max="10" width="25.6640625" style="4" bestFit="1" customWidth="1"/>
    <col min="11" max="11" width="8.88671875" style="4"/>
    <col min="12" max="12" width="18" style="4" bestFit="1" customWidth="1"/>
    <col min="13" max="13" width="17.44140625" style="4" bestFit="1" customWidth="1"/>
    <col min="14" max="14" width="27.44140625" style="4" bestFit="1" customWidth="1"/>
    <col min="15" max="15" width="15.109375" style="4" bestFit="1" customWidth="1"/>
    <col min="16" max="16" width="25.109375" style="4" bestFit="1" customWidth="1"/>
    <col min="17" max="17" width="9.44140625" style="4" bestFit="1" customWidth="1"/>
    <col min="18" max="18" width="19.44140625" style="4" bestFit="1" customWidth="1"/>
    <col min="19" max="19" width="10.6640625" style="4" bestFit="1" customWidth="1"/>
    <col min="20" max="20" width="20.6640625" style="4" bestFit="1" customWidth="1"/>
  </cols>
  <sheetData>
    <row r="1" spans="1:20" x14ac:dyDescent="0.3">
      <c r="A1" s="4" t="s">
        <v>369</v>
      </c>
      <c r="B1" s="4" t="s">
        <v>0</v>
      </c>
      <c r="C1" t="s">
        <v>557</v>
      </c>
      <c r="D1" t="s">
        <v>558</v>
      </c>
      <c r="E1" s="4" t="s">
        <v>213</v>
      </c>
      <c r="F1" s="4" t="s">
        <v>545</v>
      </c>
      <c r="G1" s="4" t="s">
        <v>214</v>
      </c>
      <c r="H1" s="4" t="s">
        <v>546</v>
      </c>
      <c r="I1" s="4" t="s">
        <v>337</v>
      </c>
      <c r="J1" s="4" t="s">
        <v>547</v>
      </c>
      <c r="K1" s="4" t="s">
        <v>548</v>
      </c>
      <c r="L1" s="4" t="s">
        <v>549</v>
      </c>
      <c r="M1" s="4" t="s">
        <v>2</v>
      </c>
      <c r="N1" s="4" t="s">
        <v>550</v>
      </c>
      <c r="O1" s="4" t="s">
        <v>267</v>
      </c>
      <c r="P1" s="4" t="s">
        <v>551</v>
      </c>
      <c r="Q1" s="4" t="s">
        <v>553</v>
      </c>
      <c r="R1" s="4" t="s">
        <v>554</v>
      </c>
      <c r="S1" s="4" t="s">
        <v>3</v>
      </c>
      <c r="T1" s="4" t="s">
        <v>552</v>
      </c>
    </row>
    <row r="2" spans="1:20" x14ac:dyDescent="0.3">
      <c r="A2" s="4" t="s">
        <v>358</v>
      </c>
      <c r="B2" s="4" t="s">
        <v>4</v>
      </c>
      <c r="C2">
        <v>0</v>
      </c>
      <c r="D2">
        <v>1</v>
      </c>
      <c r="E2" s="4" t="str" cm="1">
        <f t="array" ref="E2">_xlfn.IFS('Matthew''s Trait dataset'!D2&lt;5, "A", AND('Matthew''s Trait dataset'!D2&lt;10, 'Matthew''s Trait dataset'!D2&gt;=5), "B", AND('Matthew''s Trait dataset'!D2&lt;15, 'Matthew''s Trait dataset'!D2&gt;=10), "C", 'Matthew''s Trait dataset'!D2&gt;=15, "D")</f>
        <v>D</v>
      </c>
      <c r="F2" s="4">
        <f>F4</f>
        <v>1</v>
      </c>
      <c r="G2" s="4" t="str" cm="1">
        <f t="array" ref="G2">_xlfn.IFS('Matthew''s Trait dataset'!G2&lt;100,"A",AND('Matthew''s Trait dataset'!G2&gt;=100,'Matthew''s Trait dataset'!G2&lt;1000),"B",AND('Matthew''s Trait dataset'!G2&gt;=1000,'Matthew''s Trait dataset'!G2&lt;10000),"C",'Matthew''s Trait dataset'!G2&gt;=10000,"D")</f>
        <v>D</v>
      </c>
      <c r="H2" s="4" cm="1">
        <f t="array" ref="H2">_xlfn.IFS('Matthew''s Trait dataset'!I2="High", 1, 'Matthew''s Trait dataset'!I2="Low", 0)</f>
        <v>1</v>
      </c>
      <c r="I2" s="4" t="str" cm="1">
        <f t="array" ref="I2">_xlfn.IFS('Matthew''s Trait dataset'!J2&lt;100,"A",AND('Matthew''s Trait dataset'!J2&gt;=100,'Matthew''s Trait dataset'!J2&lt;1000),"B", 'Matthew''s Trait dataset'!J2&gt;=1000, "C")</f>
        <v>C</v>
      </c>
      <c r="J2" s="4" cm="1">
        <f t="array" ref="J2">_xlfn.IFS('Matthew''s Trait dataset'!K2="High", 1, 'Matthew''s Trait dataset'!K2="Low", 0)</f>
        <v>1</v>
      </c>
      <c r="K2" s="4" t="e" cm="1">
        <f t="array" ref="K2">_xlfn.IFS('Matthew''s Trait dataset'!L2="Long Baleen", "A", 'Matthew''s Trait dataset'!L2="Short Baleen", "B", 'Matthew''s Trait dataset'!L2="Functional Calcareous Teeth", "C", 'Matthew''s Trait dataset'!L2="Non Functional Calcareous Teeth", "D")</f>
        <v>#N/A</v>
      </c>
      <c r="L2" s="4" cm="1">
        <f t="array" ref="L2">_xlfn.IFS('Matthew''s Trait dataset'!N2="High", 1, 'Matthew''s Trait dataset'!N2="Low", 0)</f>
        <v>1</v>
      </c>
      <c r="M2" s="4" t="str" cm="1">
        <f t="array" ref="M2">_xlfn.IFS('Matthew''s Trait dataset'!O2="Migratory", "A", 'Matthew''s Trait dataset'!O2="Mixed", "B", 'Matthew''s Trait dataset'!O2="Non-Migratory", "C")</f>
        <v>A</v>
      </c>
      <c r="N2" s="4" cm="1">
        <f t="array" ref="N2">_xlfn.IFS('Matthew''s Trait dataset'!Q2="High", 1, 'Matthew''s Trait dataset'!Q2="Low", 0)</f>
        <v>1</v>
      </c>
      <c r="O2" s="4" t="e" cm="1">
        <f t="array" ref="O2">_xlfn.IFS('Matthew''s Trait dataset'!R2="0-200m", "A", 'Matthew''s Trait dataset'!R2="200-500m", "B",'Matthew''s Trait dataset'!R2="500-1000m", "C", 'Matthew''s Trait dataset'!R2="1000m+", "D")</f>
        <v>#N/A</v>
      </c>
      <c r="P2" s="4" cm="1">
        <f t="array" ref="P2">_xlfn.IFS('Matthew''s Trait dataset'!T2="High", 1, 'Matthew''s Trait dataset'!T2="Low", 0)</f>
        <v>1</v>
      </c>
      <c r="Q2" s="4" t="s">
        <v>87</v>
      </c>
      <c r="R2" s="4" cm="1">
        <f t="array" ref="R2">_xlfn.IFS('Matthew''s Trait dataset'!W2="High", 1, 'Matthew''s Trait dataset'!W2="Low", 0)</f>
        <v>1</v>
      </c>
      <c r="S2" s="4" t="s">
        <v>85</v>
      </c>
      <c r="T2" s="4" cm="1">
        <f t="array" ref="T2">_xlfn.IFS('Matthew''s Trait dataset'!Z2="High", 1, 'Matthew''s Trait dataset'!Z2="Low", 0)</f>
        <v>1</v>
      </c>
    </row>
    <row r="3" spans="1:20" x14ac:dyDescent="0.3">
      <c r="A3" s="4" t="s">
        <v>359</v>
      </c>
      <c r="B3" s="4" t="s">
        <v>5</v>
      </c>
      <c r="C3">
        <v>1</v>
      </c>
      <c r="D3">
        <v>0</v>
      </c>
      <c r="E3" s="4" t="str" cm="1">
        <f t="array" ref="E3">_xlfn.IFS('Matthew''s Trait dataset'!D3&lt;5, "A", AND('Matthew''s Trait dataset'!D3&lt;10, 'Matthew''s Trait dataset'!D3&gt;=5), "B", AND('Matthew''s Trait dataset'!D3&lt;15, 'Matthew''s Trait dataset'!D3&gt;=10), "C", 'Matthew''s Trait dataset'!D3&gt;=15, "D")</f>
        <v>B</v>
      </c>
      <c r="F3" s="4" cm="1">
        <f t="array" ref="F3">_xlfn.IFS('Matthew''s Trait dataset'!F3="High", 1, 'Matthew''s Trait dataset'!F3="Low", 0)</f>
        <v>1</v>
      </c>
      <c r="G3" s="4" t="str" cm="1">
        <f t="array" ref="G3">_xlfn.IFS('Matthew''s Trait dataset'!G3&lt;100,"A",AND('Matthew''s Trait dataset'!G3&gt;=100,'Matthew''s Trait dataset'!G3&lt;1000),"B",AND('Matthew''s Trait dataset'!G3&gt;=1000,'Matthew''s Trait dataset'!G3&lt;10000),"C",'Matthew''s Trait dataset'!G3&gt;=10000,"D")</f>
        <v>C</v>
      </c>
      <c r="H3" s="4" cm="1">
        <f t="array" ref="H3">_xlfn.IFS('Matthew''s Trait dataset'!I3="High", 1, 'Matthew''s Trait dataset'!I3="Low", 0)</f>
        <v>1</v>
      </c>
      <c r="I3" s="4" t="str" cm="1">
        <f t="array" ref="I3">_xlfn.IFS('Matthew''s Trait dataset'!J3&lt;100,"A",AND('Matthew''s Trait dataset'!J3&gt;=100,'Matthew''s Trait dataset'!J3&lt;1000),"B", 'Matthew''s Trait dataset'!J3&gt;=1000, "C")</f>
        <v>B</v>
      </c>
      <c r="J3" s="4" cm="1">
        <f t="array" ref="J3">_xlfn.IFS('Matthew''s Trait dataset'!K3="High", 1, 'Matthew''s Trait dataset'!K3="Low", 0)</f>
        <v>1</v>
      </c>
      <c r="K3" s="4" t="e" cm="1">
        <f t="array" ref="K3">_xlfn.IFS('Matthew''s Trait dataset'!L3="Long Baleen", "A", 'Matthew''s Trait dataset'!L3="Short Baleen", "B", 'Matthew''s Trait dataset'!L3="Functional Calcareous Teeth", "C", 'Matthew''s Trait dataset'!L3="Non Functional Calcareous Teeth", "D")</f>
        <v>#N/A</v>
      </c>
      <c r="L3" s="4" cm="1">
        <f t="array" ref="L3">_xlfn.IFS('Matthew''s Trait dataset'!N3="High", 1, 'Matthew''s Trait dataset'!N3="Low", 0)</f>
        <v>1</v>
      </c>
      <c r="M3" s="4" t="str" cm="1">
        <f t="array" ref="M3">_xlfn.IFS('Matthew''s Trait dataset'!O3="Migratory", "A", 'Matthew''s Trait dataset'!O3="Mixed", "B", 'Matthew''s Trait dataset'!O3="Non-Migratory", "C")</f>
        <v>A</v>
      </c>
      <c r="N3" s="4" cm="1">
        <f t="array" ref="N3">_xlfn.IFS('Matthew''s Trait dataset'!Q3="High", 1, 'Matthew''s Trait dataset'!Q3="Low", 0)</f>
        <v>1</v>
      </c>
      <c r="O3" s="4" t="e" cm="1">
        <f t="array" ref="O3">_xlfn.IFS('Matthew''s Trait dataset'!R3="0-200m", "A", 'Matthew''s Trait dataset'!R3="200-500m", "B",'Matthew''s Trait dataset'!R3="500-1000m", "C", 'Matthew''s Trait dataset'!R3="1000m+", "D")</f>
        <v>#N/A</v>
      </c>
      <c r="P3" s="4" cm="1">
        <f t="array" ref="P3">_xlfn.IFS('Matthew''s Trait dataset'!T3="High", 1, 'Matthew''s Trait dataset'!T3="Low", 0)</f>
        <v>1</v>
      </c>
      <c r="Q3" s="4" t="s">
        <v>87</v>
      </c>
      <c r="R3" s="4" cm="1">
        <f t="array" ref="R3">_xlfn.IFS('Matthew''s Trait dataset'!W3="High", 1, 'Matthew''s Trait dataset'!W3="Low", 0)</f>
        <v>1</v>
      </c>
      <c r="S3" s="4" t="s">
        <v>85</v>
      </c>
      <c r="T3" s="4" cm="1">
        <f t="array" ref="T3">_xlfn.IFS('Matthew''s Trait dataset'!Z3="High", 1, 'Matthew''s Trait dataset'!Z3="Low", 0)</f>
        <v>1</v>
      </c>
    </row>
    <row r="4" spans="1:20" x14ac:dyDescent="0.3">
      <c r="A4" s="4" t="s">
        <v>359</v>
      </c>
      <c r="B4" s="4" t="s">
        <v>6</v>
      </c>
      <c r="C4">
        <v>0</v>
      </c>
      <c r="D4">
        <v>1</v>
      </c>
      <c r="E4" s="4" t="str" cm="1">
        <f t="array" ref="E4">_xlfn.IFS('Matthew''s Trait dataset'!D4&lt;5, "A", AND('Matthew''s Trait dataset'!D4&lt;10, 'Matthew''s Trait dataset'!D4&gt;=5), "B", AND('Matthew''s Trait dataset'!D4&lt;15, 'Matthew''s Trait dataset'!D4&gt;=10), "C", 'Matthew''s Trait dataset'!D4&gt;=15, "D")</f>
        <v>C</v>
      </c>
      <c r="F4" s="4" cm="1">
        <f t="array" ref="F4">_xlfn.IFS('Matthew''s Trait dataset'!F4="High", 1, 'Matthew''s Trait dataset'!F4="Low", 0)</f>
        <v>1</v>
      </c>
      <c r="G4" s="4" t="str" cm="1">
        <f t="array" ref="G4">_xlfn.IFS('Matthew''s Trait dataset'!G4&lt;100,"A",AND('Matthew''s Trait dataset'!G4&gt;=100,'Matthew''s Trait dataset'!G4&lt;1000),"B",AND('Matthew''s Trait dataset'!G4&gt;=1000,'Matthew''s Trait dataset'!G4&lt;10000),"C",'Matthew''s Trait dataset'!G4&gt;=10000,"D")</f>
        <v>C</v>
      </c>
      <c r="H4" s="4" cm="1">
        <f t="array" ref="H4">_xlfn.IFS('Matthew''s Trait dataset'!I4="High", 1, 'Matthew''s Trait dataset'!I4="Low", 0)</f>
        <v>1</v>
      </c>
      <c r="I4" s="4" t="str" cm="1">
        <f t="array" ref="I4">_xlfn.IFS('Matthew''s Trait dataset'!J4&lt;100,"A",AND('Matthew''s Trait dataset'!J4&gt;=100,'Matthew''s Trait dataset'!J4&lt;1000),"B", 'Matthew''s Trait dataset'!J4&gt;=1000, "C")</f>
        <v>B</v>
      </c>
      <c r="J4" s="4" cm="1">
        <f t="array" ref="J4">_xlfn.IFS('Matthew''s Trait dataset'!K4="High", 1, 'Matthew''s Trait dataset'!K4="Low", 0)</f>
        <v>1</v>
      </c>
      <c r="K4" s="4" t="e" cm="1">
        <f t="array" ref="K4">_xlfn.IFS('Matthew''s Trait dataset'!L4="Long Baleen", "A", 'Matthew''s Trait dataset'!L4="Short Baleen", "B", 'Matthew''s Trait dataset'!L4="Functional Calcareous Teeth", "C", 'Matthew''s Trait dataset'!L4="Non Functional Calcareous Teeth", "D")</f>
        <v>#N/A</v>
      </c>
      <c r="L4" s="4" cm="1">
        <f t="array" ref="L4">_xlfn.IFS('Matthew''s Trait dataset'!N4="High", 1, 'Matthew''s Trait dataset'!N4="Low", 0)</f>
        <v>1</v>
      </c>
      <c r="M4" s="4" t="str" cm="1">
        <f t="array" ref="M4">_xlfn.IFS('Matthew''s Trait dataset'!O4="Migratory", "A", 'Matthew''s Trait dataset'!O4="Mixed", "B", 'Matthew''s Trait dataset'!O4="Non-Migratory", "C")</f>
        <v>A</v>
      </c>
      <c r="N4" s="4" cm="1">
        <f t="array" ref="N4">_xlfn.IFS('Matthew''s Trait dataset'!Q4="High", 1, 'Matthew''s Trait dataset'!Q4="Low", 0)</f>
        <v>1</v>
      </c>
      <c r="O4" s="4" t="e" cm="1">
        <f t="array" ref="O4">_xlfn.IFS('Matthew''s Trait dataset'!R4="0-200m", "A", 'Matthew''s Trait dataset'!R4="200-500m", "B",'Matthew''s Trait dataset'!R4="500-1000m", "C", 'Matthew''s Trait dataset'!R4="1000m+", "D")</f>
        <v>#N/A</v>
      </c>
      <c r="P4" s="4" cm="1">
        <f t="array" ref="P4">_xlfn.IFS('Matthew''s Trait dataset'!T4="High", 1, 'Matthew''s Trait dataset'!T4="Low", 0)</f>
        <v>1</v>
      </c>
      <c r="Q4" s="4" t="s">
        <v>87</v>
      </c>
      <c r="R4" s="4" cm="1">
        <f t="array" ref="R4">_xlfn.IFS('Matthew''s Trait dataset'!W4="High", 1, 'Matthew''s Trait dataset'!W4="Low", 0)</f>
        <v>1</v>
      </c>
      <c r="S4" s="4" t="s">
        <v>85</v>
      </c>
      <c r="T4" s="4" cm="1">
        <f t="array" ref="T4">_xlfn.IFS('Matthew''s Trait dataset'!Z4="High", 1, 'Matthew''s Trait dataset'!Z4="Low", 0)</f>
        <v>1</v>
      </c>
    </row>
    <row r="5" spans="1:20" x14ac:dyDescent="0.3">
      <c r="A5" s="4" t="s">
        <v>359</v>
      </c>
      <c r="B5" s="4" t="s">
        <v>7</v>
      </c>
      <c r="C5">
        <v>1</v>
      </c>
      <c r="D5">
        <v>0</v>
      </c>
      <c r="E5" s="4" t="str" cm="1">
        <f t="array" ref="E5">_xlfn.IFS('Matthew''s Trait dataset'!D5&lt;5, "A", AND('Matthew''s Trait dataset'!D5&lt;10, 'Matthew''s Trait dataset'!D5&gt;=5), "B", AND('Matthew''s Trait dataset'!D5&lt;15, 'Matthew''s Trait dataset'!D5&gt;=10), "C", 'Matthew''s Trait dataset'!D5&gt;=15, "D")</f>
        <v>D</v>
      </c>
      <c r="F5" s="4" cm="1">
        <f t="array" ref="F5">_xlfn.IFS('Matthew''s Trait dataset'!F5="High", 1, 'Matthew''s Trait dataset'!F5="Low", 0)</f>
        <v>1</v>
      </c>
      <c r="G5" s="4" t="str" cm="1">
        <f t="array" ref="G5">_xlfn.IFS('Matthew''s Trait dataset'!G5&lt;100,"A",AND('Matthew''s Trait dataset'!G5&gt;=100,'Matthew''s Trait dataset'!G5&lt;1000),"B",AND('Matthew''s Trait dataset'!G5&gt;=1000,'Matthew''s Trait dataset'!G5&lt;10000),"C",'Matthew''s Trait dataset'!G5&gt;=10000,"D")</f>
        <v>D</v>
      </c>
      <c r="H5" s="4" cm="1">
        <f t="array" ref="H5">_xlfn.IFS('Matthew''s Trait dataset'!I5="High", 1, 'Matthew''s Trait dataset'!I5="Low", 0)</f>
        <v>1</v>
      </c>
      <c r="I5" s="4" t="str" cm="1">
        <f t="array" ref="I5">_xlfn.IFS('Matthew''s Trait dataset'!J5&lt;100,"A",AND('Matthew''s Trait dataset'!J5&gt;=100,'Matthew''s Trait dataset'!J5&lt;1000),"B", 'Matthew''s Trait dataset'!J5&gt;=1000, "C")</f>
        <v>C</v>
      </c>
      <c r="J5" s="4" cm="1">
        <f t="array" ref="J5">_xlfn.IFS('Matthew''s Trait dataset'!K5="High", 1, 'Matthew''s Trait dataset'!K5="Low", 0)</f>
        <v>1</v>
      </c>
      <c r="K5" s="4" t="e" cm="1">
        <f t="array" ref="K5">_xlfn.IFS('Matthew''s Trait dataset'!L5="Long Baleen", "A", 'Matthew''s Trait dataset'!L5="Short Baleen", "B", 'Matthew''s Trait dataset'!L5="Functional Calcareous Teeth", "C", 'Matthew''s Trait dataset'!L5="Non Functional Calcareous Teeth", "D")</f>
        <v>#N/A</v>
      </c>
      <c r="L5" s="4" cm="1">
        <f t="array" ref="L5">_xlfn.IFS('Matthew''s Trait dataset'!N5="High", 1, 'Matthew''s Trait dataset'!N5="Low", 0)</f>
        <v>1</v>
      </c>
      <c r="M5" s="4" t="str" cm="1">
        <f t="array" ref="M5">_xlfn.IFS('Matthew''s Trait dataset'!O5="Migratory", "A", 'Matthew''s Trait dataset'!O5="Mixed", "B", 'Matthew''s Trait dataset'!O5="Non-Migratory", "C")</f>
        <v>A</v>
      </c>
      <c r="N5" s="4" cm="1">
        <f t="array" ref="N5">_xlfn.IFS('Matthew''s Trait dataset'!Q5="High", 1, 'Matthew''s Trait dataset'!Q5="Low", 0)</f>
        <v>1</v>
      </c>
      <c r="O5" s="4" t="e" cm="1">
        <f t="array" ref="O5">_xlfn.IFS('Matthew''s Trait dataset'!R5="0-200m", "A", 'Matthew''s Trait dataset'!R5="200-500m", "B",'Matthew''s Trait dataset'!R5="500-1000m", "C", 'Matthew''s Trait dataset'!R5="1000m+", "D")</f>
        <v>#N/A</v>
      </c>
      <c r="P5" s="4" cm="1">
        <f t="array" ref="P5">_xlfn.IFS('Matthew''s Trait dataset'!T5="High", 1, 'Matthew''s Trait dataset'!T5="Low", 0)</f>
        <v>1</v>
      </c>
      <c r="Q5" s="4" t="s">
        <v>87</v>
      </c>
      <c r="R5" s="4" cm="1">
        <f t="array" ref="R5">_xlfn.IFS('Matthew''s Trait dataset'!W5="High", 1, 'Matthew''s Trait dataset'!W5="Low", 0)</f>
        <v>1</v>
      </c>
      <c r="S5" s="4" t="s">
        <v>85</v>
      </c>
      <c r="T5" s="4" cm="1">
        <f t="array" ref="T5">_xlfn.IFS('Matthew''s Trait dataset'!Z5="High", 1, 'Matthew''s Trait dataset'!Z5="Low", 0)</f>
        <v>1</v>
      </c>
    </row>
    <row r="6" spans="1:20" x14ac:dyDescent="0.3">
      <c r="A6" s="4" t="s">
        <v>359</v>
      </c>
      <c r="B6" s="4" t="s">
        <v>8</v>
      </c>
      <c r="C6">
        <v>0</v>
      </c>
      <c r="D6">
        <v>1</v>
      </c>
      <c r="E6" s="4" t="str" cm="1">
        <f t="array" ref="E6">_xlfn.IFS('Matthew''s Trait dataset'!D6&lt;5, "A", AND('Matthew''s Trait dataset'!D6&lt;10, 'Matthew''s Trait dataset'!D6&gt;=5), "B", AND('Matthew''s Trait dataset'!D6&lt;15, 'Matthew''s Trait dataset'!D6&gt;=10), "C", 'Matthew''s Trait dataset'!D6&gt;=15, "D")</f>
        <v>D</v>
      </c>
      <c r="F6" s="4" cm="1">
        <f t="array" ref="F6">_xlfn.IFS('Matthew''s Trait dataset'!F6="High", 1, 'Matthew''s Trait dataset'!F6="Low", 0)</f>
        <v>1</v>
      </c>
      <c r="G6" s="4" t="str" cm="1">
        <f t="array" ref="G6">_xlfn.IFS('Matthew''s Trait dataset'!G6&lt;100,"A",AND('Matthew''s Trait dataset'!G6&gt;=100,'Matthew''s Trait dataset'!G6&lt;1000),"B",AND('Matthew''s Trait dataset'!G6&gt;=1000,'Matthew''s Trait dataset'!G6&lt;10000),"C",'Matthew''s Trait dataset'!G6&gt;=10000,"D")</f>
        <v>D</v>
      </c>
      <c r="H6" s="4" cm="1">
        <f t="array" ref="H6">_xlfn.IFS('Matthew''s Trait dataset'!I6="High", 1, 'Matthew''s Trait dataset'!I6="Low", 0)</f>
        <v>1</v>
      </c>
      <c r="I6" s="4" t="str" cm="1">
        <f t="array" ref="I6">_xlfn.IFS('Matthew''s Trait dataset'!J6&lt;100,"A",AND('Matthew''s Trait dataset'!J6&gt;=100,'Matthew''s Trait dataset'!J6&lt;1000),"B", 'Matthew''s Trait dataset'!J6&gt;=1000, "C")</f>
        <v>C</v>
      </c>
      <c r="J6" s="4" cm="1">
        <f t="array" ref="J6">_xlfn.IFS('Matthew''s Trait dataset'!K6="High", 1, 'Matthew''s Trait dataset'!K6="Low", 0)</f>
        <v>1</v>
      </c>
      <c r="K6" s="4" t="e" cm="1">
        <f t="array" ref="K6">_xlfn.IFS('Matthew''s Trait dataset'!L6="Long Baleen", "A", 'Matthew''s Trait dataset'!L6="Short Baleen", "B", 'Matthew''s Trait dataset'!L6="Functional Calcareous Teeth", "C", 'Matthew''s Trait dataset'!L6="Non Functional Calcareous Teeth", "D")</f>
        <v>#N/A</v>
      </c>
      <c r="L6" s="4" cm="1">
        <f t="array" ref="L6">_xlfn.IFS('Matthew''s Trait dataset'!N6="High", 1, 'Matthew''s Trait dataset'!N6="Low", 0)</f>
        <v>1</v>
      </c>
      <c r="M6" s="4" t="str" cm="1">
        <f t="array" ref="M6">_xlfn.IFS('Matthew''s Trait dataset'!O6="Migratory", "A", 'Matthew''s Trait dataset'!O6="Mixed", "B", 'Matthew''s Trait dataset'!O6="Non-Migratory", "C")</f>
        <v>B</v>
      </c>
      <c r="N6" s="4" cm="1">
        <f t="array" ref="N6">_xlfn.IFS('Matthew''s Trait dataset'!Q6="High", 1, 'Matthew''s Trait dataset'!Q6="Low", 0)</f>
        <v>1</v>
      </c>
      <c r="O6" s="4" t="e" cm="1">
        <f t="array" ref="O6">_xlfn.IFS('Matthew''s Trait dataset'!R6="0-200m", "A", 'Matthew''s Trait dataset'!R6="200-500m", "B",'Matthew''s Trait dataset'!R6="500-1000m", "C", 'Matthew''s Trait dataset'!R6="1000m+", "D")</f>
        <v>#N/A</v>
      </c>
      <c r="P6" s="4" cm="1">
        <f t="array" ref="P6">_xlfn.IFS('Matthew''s Trait dataset'!T6="High", 1, 'Matthew''s Trait dataset'!T6="Low", 0)</f>
        <v>1</v>
      </c>
      <c r="Q6" s="4" t="s">
        <v>87</v>
      </c>
      <c r="R6" s="4" cm="1">
        <f t="array" ref="R6">_xlfn.IFS('Matthew''s Trait dataset'!W6="High", 1, 'Matthew''s Trait dataset'!W6="Low", 0)</f>
        <v>1</v>
      </c>
      <c r="S6" s="4" t="s">
        <v>85</v>
      </c>
      <c r="T6" s="4" cm="1">
        <f t="array" ref="T6">_xlfn.IFS('Matthew''s Trait dataset'!Z6="High", 1, 'Matthew''s Trait dataset'!Z6="Low", 0)</f>
        <v>1</v>
      </c>
    </row>
    <row r="7" spans="1:20" x14ac:dyDescent="0.3">
      <c r="A7" s="4" t="s">
        <v>359</v>
      </c>
      <c r="B7" s="4" t="s">
        <v>9</v>
      </c>
      <c r="C7">
        <v>1</v>
      </c>
      <c r="D7">
        <v>0</v>
      </c>
      <c r="E7" s="4" t="str" cm="1">
        <f t="array" ref="E7">_xlfn.IFS('Matthew''s Trait dataset'!D7&lt;5, "A", AND('Matthew''s Trait dataset'!D7&lt;10, 'Matthew''s Trait dataset'!D7&gt;=5), "B", AND('Matthew''s Trait dataset'!D7&lt;15, 'Matthew''s Trait dataset'!D7&gt;=10), "C", 'Matthew''s Trait dataset'!D7&gt;=15, "D")</f>
        <v>D</v>
      </c>
      <c r="F7" s="4" cm="1">
        <f t="array" ref="F7">_xlfn.IFS('Matthew''s Trait dataset'!F7="High", 1, 'Matthew''s Trait dataset'!F7="Low", 0)</f>
        <v>1</v>
      </c>
      <c r="G7" s="4" t="str" cm="1">
        <f t="array" ref="G7">_xlfn.IFS('Matthew''s Trait dataset'!G7&lt;100,"A",AND('Matthew''s Trait dataset'!G7&gt;=100,'Matthew''s Trait dataset'!G7&lt;1000),"B",AND('Matthew''s Trait dataset'!G7&gt;=1000,'Matthew''s Trait dataset'!G7&lt;10000),"C",'Matthew''s Trait dataset'!G7&gt;=10000,"D")</f>
        <v>D</v>
      </c>
      <c r="H7" s="4" cm="1">
        <f t="array" ref="H7">_xlfn.IFS('Matthew''s Trait dataset'!I7="High", 1, 'Matthew''s Trait dataset'!I7="Low", 0)</f>
        <v>1</v>
      </c>
      <c r="I7" s="4" t="str" cm="1">
        <f t="array" ref="I7">_xlfn.IFS('Matthew''s Trait dataset'!J7&lt;100,"A",AND('Matthew''s Trait dataset'!J7&gt;=100,'Matthew''s Trait dataset'!J7&lt;1000),"B", 'Matthew''s Trait dataset'!J7&gt;=1000, "C")</f>
        <v>C</v>
      </c>
      <c r="J7" s="4" cm="1">
        <f t="array" ref="J7">_xlfn.IFS('Matthew''s Trait dataset'!K7="High", 1, 'Matthew''s Trait dataset'!K7="Low", 0)</f>
        <v>1</v>
      </c>
      <c r="K7" s="4" t="e" cm="1">
        <f t="array" ref="K7">_xlfn.IFS('Matthew''s Trait dataset'!L7="Long Baleen", "A", 'Matthew''s Trait dataset'!L7="Short Baleen", "B", 'Matthew''s Trait dataset'!L7="Functional Calcareous Teeth", "C", 'Matthew''s Trait dataset'!L7="Non Functional Calcareous Teeth", "D")</f>
        <v>#N/A</v>
      </c>
      <c r="L7" s="4" cm="1">
        <f t="array" ref="L7">_xlfn.IFS('Matthew''s Trait dataset'!N7="High", 1, 'Matthew''s Trait dataset'!N7="Low", 0)</f>
        <v>1</v>
      </c>
      <c r="M7" s="4" t="str" cm="1">
        <f t="array" ref="M7">_xlfn.IFS('Matthew''s Trait dataset'!O7="Migratory", "A", 'Matthew''s Trait dataset'!O7="Mixed", "B", 'Matthew''s Trait dataset'!O7="Non-Migratory", "C")</f>
        <v>A</v>
      </c>
      <c r="N7" s="4" cm="1">
        <f t="array" ref="N7">_xlfn.IFS('Matthew''s Trait dataset'!Q7="High", 1, 'Matthew''s Trait dataset'!Q7="Low", 0)</f>
        <v>1</v>
      </c>
      <c r="O7" s="4" t="e" cm="1">
        <f t="array" ref="O7">_xlfn.IFS('Matthew''s Trait dataset'!R7="0-200m", "A", 'Matthew''s Trait dataset'!R7="200-500m", "B",'Matthew''s Trait dataset'!R7="500-1000m", "C", 'Matthew''s Trait dataset'!R7="1000m+", "D")</f>
        <v>#N/A</v>
      </c>
      <c r="P7" s="4" cm="1">
        <f t="array" ref="P7">_xlfn.IFS('Matthew''s Trait dataset'!T7="High", 1, 'Matthew''s Trait dataset'!T7="Low", 0)</f>
        <v>1</v>
      </c>
      <c r="Q7" s="4" t="s">
        <v>85</v>
      </c>
      <c r="R7" s="4" cm="1">
        <f t="array" ref="R7">_xlfn.IFS('Matthew''s Trait dataset'!W7="High", 1, 'Matthew''s Trait dataset'!W7="Low", 0)</f>
        <v>1</v>
      </c>
      <c r="S7" s="4" t="s">
        <v>85</v>
      </c>
      <c r="T7" s="4" cm="1">
        <f t="array" ref="T7">_xlfn.IFS('Matthew''s Trait dataset'!Z7="High", 1, 'Matthew''s Trait dataset'!Z7="Low", 0)</f>
        <v>1</v>
      </c>
    </row>
    <row r="8" spans="1:20" x14ac:dyDescent="0.3">
      <c r="A8" s="4" t="s">
        <v>359</v>
      </c>
      <c r="B8" s="4" t="s">
        <v>10</v>
      </c>
      <c r="C8">
        <v>0</v>
      </c>
      <c r="D8">
        <v>1</v>
      </c>
      <c r="E8" s="4" t="str" cm="1">
        <f t="array" ref="E8">_xlfn.IFS('Matthew''s Trait dataset'!D8&lt;5, "A", AND('Matthew''s Trait dataset'!D8&lt;10, 'Matthew''s Trait dataset'!D8&gt;=5), "B", AND('Matthew''s Trait dataset'!D8&lt;15, 'Matthew''s Trait dataset'!D8&gt;=10), "C", 'Matthew''s Trait dataset'!D8&gt;=15, "D")</f>
        <v>C</v>
      </c>
      <c r="F8" s="4" cm="1">
        <f t="array" ref="F8">_xlfn.IFS('Matthew''s Trait dataset'!F8="High", 1, 'Matthew''s Trait dataset'!F8="Low", 0)</f>
        <v>1</v>
      </c>
      <c r="G8" s="4" t="str" cm="1">
        <f t="array" ref="G8">_xlfn.IFS('Matthew''s Trait dataset'!G8&lt;100,"A",AND('Matthew''s Trait dataset'!G8&gt;=100,'Matthew''s Trait dataset'!G8&lt;1000),"B",AND('Matthew''s Trait dataset'!G8&gt;=1000,'Matthew''s Trait dataset'!G8&lt;10000),"C",'Matthew''s Trait dataset'!G8&gt;=10000,"D")</f>
        <v>D</v>
      </c>
      <c r="H8" s="4" cm="1">
        <f t="array" ref="H8">_xlfn.IFS('Matthew''s Trait dataset'!I8="High", 1, 'Matthew''s Trait dataset'!I8="Low", 0)</f>
        <v>1</v>
      </c>
      <c r="I8" s="4" t="str" cm="1">
        <f t="array" ref="I8">_xlfn.IFS('Matthew''s Trait dataset'!J8&lt;100,"A",AND('Matthew''s Trait dataset'!J8&gt;=100,'Matthew''s Trait dataset'!J8&lt;1000),"B", 'Matthew''s Trait dataset'!J8&gt;=1000, "C")</f>
        <v>C</v>
      </c>
      <c r="J8" s="4" cm="1">
        <f t="array" ref="J8">_xlfn.IFS('Matthew''s Trait dataset'!K8="High", 1, 'Matthew''s Trait dataset'!K8="Low", 0)</f>
        <v>1</v>
      </c>
      <c r="K8" s="4" t="e" cm="1">
        <f t="array" ref="K8">_xlfn.IFS('Matthew''s Trait dataset'!L8="Long Baleen", "A", 'Matthew''s Trait dataset'!L8="Short Baleen", "B", 'Matthew''s Trait dataset'!L8="Functional Calcareous Teeth", "C", 'Matthew''s Trait dataset'!L8="Non Functional Calcareous Teeth", "D")</f>
        <v>#N/A</v>
      </c>
      <c r="L8" s="4" cm="1">
        <f t="array" ref="L8">_xlfn.IFS('Matthew''s Trait dataset'!N8="High", 1, 'Matthew''s Trait dataset'!N8="Low", 0)</f>
        <v>1</v>
      </c>
      <c r="M8" s="4" t="str" cm="1">
        <f t="array" ref="M8">_xlfn.IFS('Matthew''s Trait dataset'!O8="Migratory", "A", 'Matthew''s Trait dataset'!O8="Mixed", "B", 'Matthew''s Trait dataset'!O8="Non-Migratory", "C")</f>
        <v>C</v>
      </c>
      <c r="N8" s="4" cm="1">
        <f t="array" ref="N8">_xlfn.IFS('Matthew''s Trait dataset'!Q8="High", 1, 'Matthew''s Trait dataset'!Q8="Low", 0)</f>
        <v>1</v>
      </c>
      <c r="O8" s="4" t="e" cm="1">
        <f t="array" ref="O8">_xlfn.IFS('Matthew''s Trait dataset'!R8="0-200m", "A", 'Matthew''s Trait dataset'!R8="200-500m", "B",'Matthew''s Trait dataset'!R8="500-1000m", "C", 'Matthew''s Trait dataset'!R8="1000m+", "D")</f>
        <v>#N/A</v>
      </c>
      <c r="P8" s="4" cm="1">
        <f t="array" ref="P8">_xlfn.IFS('Matthew''s Trait dataset'!T8="High", 1, 'Matthew''s Trait dataset'!T8="Low", 0)</f>
        <v>1</v>
      </c>
      <c r="Q8" s="4" t="s">
        <v>85</v>
      </c>
      <c r="R8" s="4" cm="1">
        <f t="array" ref="R8">_xlfn.IFS('Matthew''s Trait dataset'!W8="High", 1, 'Matthew''s Trait dataset'!W8="Low", 0)</f>
        <v>1</v>
      </c>
      <c r="S8" s="4" t="s">
        <v>85</v>
      </c>
      <c r="T8" s="4" cm="1">
        <f t="array" ref="T8">_xlfn.IFS('Matthew''s Trait dataset'!Z8="High", 1, 'Matthew''s Trait dataset'!Z8="Low", 0)</f>
        <v>1</v>
      </c>
    </row>
    <row r="9" spans="1:20" x14ac:dyDescent="0.3">
      <c r="A9" s="4" t="s">
        <v>359</v>
      </c>
      <c r="B9" s="4" t="s">
        <v>11</v>
      </c>
      <c r="C9">
        <v>1</v>
      </c>
      <c r="D9">
        <v>0</v>
      </c>
      <c r="E9" s="4" t="str" cm="1">
        <f t="array" ref="E9">_xlfn.IFS('Matthew''s Trait dataset'!D9&lt;5, "A", AND('Matthew''s Trait dataset'!D9&lt;10, 'Matthew''s Trait dataset'!D9&gt;=5), "B", AND('Matthew''s Trait dataset'!D9&lt;15, 'Matthew''s Trait dataset'!D9&gt;=10), "C", 'Matthew''s Trait dataset'!D9&gt;=15, "D")</f>
        <v>D</v>
      </c>
      <c r="F9" s="4" cm="1">
        <f t="array" ref="F9">_xlfn.IFS('Matthew''s Trait dataset'!F9="High", 1, 'Matthew''s Trait dataset'!F9="Low", 0)</f>
        <v>1</v>
      </c>
      <c r="G9" s="4" t="str" cm="1">
        <f t="array" ref="G9">_xlfn.IFS('Matthew''s Trait dataset'!G9&lt;100,"A",AND('Matthew''s Trait dataset'!G9&gt;=100,'Matthew''s Trait dataset'!G9&lt;1000),"B",AND('Matthew''s Trait dataset'!G9&gt;=1000,'Matthew''s Trait dataset'!G9&lt;10000),"C",'Matthew''s Trait dataset'!G9&gt;=10000,"D")</f>
        <v>D</v>
      </c>
      <c r="H9" s="4" cm="1">
        <f t="array" ref="H9">_xlfn.IFS('Matthew''s Trait dataset'!I9="High", 1, 'Matthew''s Trait dataset'!I9="Low", 0)</f>
        <v>1</v>
      </c>
      <c r="I9" s="4" t="str" cm="1">
        <f t="array" ref="I9">_xlfn.IFS('Matthew''s Trait dataset'!J9&lt;100,"A",AND('Matthew''s Trait dataset'!J9&gt;=100,'Matthew''s Trait dataset'!J9&lt;1000),"B", 'Matthew''s Trait dataset'!J9&gt;=1000, "C")</f>
        <v>C</v>
      </c>
      <c r="J9" s="4" cm="1">
        <f t="array" ref="J9">_xlfn.IFS('Matthew''s Trait dataset'!K9="High", 1, 'Matthew''s Trait dataset'!K9="Low", 0)</f>
        <v>1</v>
      </c>
      <c r="K9" s="4" t="e" cm="1">
        <f t="array" ref="K9">_xlfn.IFS('Matthew''s Trait dataset'!L9="Long Baleen", "A", 'Matthew''s Trait dataset'!L9="Short Baleen", "B", 'Matthew''s Trait dataset'!L9="Functional Calcareous Teeth", "C", 'Matthew''s Trait dataset'!L9="Non Functional Calcareous Teeth", "D")</f>
        <v>#N/A</v>
      </c>
      <c r="L9" s="4" cm="1">
        <f t="array" ref="L9">_xlfn.IFS('Matthew''s Trait dataset'!N9="High", 1, 'Matthew''s Trait dataset'!N9="Low", 0)</f>
        <v>1</v>
      </c>
      <c r="M9" s="4" t="str" cm="1">
        <f t="array" ref="M9">_xlfn.IFS('Matthew''s Trait dataset'!O9="Migratory", "A", 'Matthew''s Trait dataset'!O9="Mixed", "B", 'Matthew''s Trait dataset'!O9="Non-Migratory", "C")</f>
        <v>A</v>
      </c>
      <c r="N9" s="4" cm="1">
        <f t="array" ref="N9">_xlfn.IFS('Matthew''s Trait dataset'!Q9="High", 1, 'Matthew''s Trait dataset'!Q9="Low", 0)</f>
        <v>1</v>
      </c>
      <c r="O9" s="4" t="e" cm="1">
        <f t="array" ref="O9">_xlfn.IFS('Matthew''s Trait dataset'!R9="0-200m", "A", 'Matthew''s Trait dataset'!R9="200-500m", "B",'Matthew''s Trait dataset'!R9="500-1000m", "C", 'Matthew''s Trait dataset'!R9="1000m+", "D")</f>
        <v>#N/A</v>
      </c>
      <c r="P9" s="4" cm="1">
        <f t="array" ref="P9">_xlfn.IFS('Matthew''s Trait dataset'!T9="High", 1, 'Matthew''s Trait dataset'!T9="Low", 0)</f>
        <v>1</v>
      </c>
      <c r="Q9" s="4" t="s">
        <v>85</v>
      </c>
      <c r="R9" s="4" cm="1">
        <f t="array" ref="R9">_xlfn.IFS('Matthew''s Trait dataset'!W9="High", 1, 'Matthew''s Trait dataset'!W9="Low", 0)</f>
        <v>1</v>
      </c>
      <c r="S9" s="4" t="s">
        <v>85</v>
      </c>
      <c r="T9" s="4" cm="1">
        <f t="array" ref="T9">_xlfn.IFS('Matthew''s Trait dataset'!Z9="High", 1, 'Matthew''s Trait dataset'!Z9="Low", 0)</f>
        <v>1</v>
      </c>
    </row>
    <row r="10" spans="1:20" x14ac:dyDescent="0.3">
      <c r="A10" s="4" t="s">
        <v>359</v>
      </c>
      <c r="B10" s="4" t="s">
        <v>191</v>
      </c>
      <c r="C10">
        <v>0</v>
      </c>
      <c r="D10">
        <v>1</v>
      </c>
      <c r="E10" s="4" t="str" cm="1">
        <f t="array" ref="E10">_xlfn.IFS('Matthew''s Trait dataset'!D10&lt;5, "A", AND('Matthew''s Trait dataset'!D10&lt;10, 'Matthew''s Trait dataset'!D10&gt;=5), "B", AND('Matthew''s Trait dataset'!D10&lt;15, 'Matthew''s Trait dataset'!D10&gt;=10), "C", 'Matthew''s Trait dataset'!D10&gt;=15, "D")</f>
        <v>C</v>
      </c>
      <c r="F10" s="4" cm="1">
        <f t="array" ref="F10">_xlfn.IFS('Matthew''s Trait dataset'!F10="High", 1, 'Matthew''s Trait dataset'!F10="Low", 0)</f>
        <v>1</v>
      </c>
      <c r="G10" s="4" t="str" cm="1">
        <f t="array" ref="G10">_xlfn.IFS('Matthew''s Trait dataset'!G10&lt;100,"A",AND('Matthew''s Trait dataset'!G10&gt;=100,'Matthew''s Trait dataset'!G10&lt;1000),"B",AND('Matthew''s Trait dataset'!G10&gt;=1000,'Matthew''s Trait dataset'!G10&lt;10000),"C",'Matthew''s Trait dataset'!G10&gt;=10000,"D")</f>
        <v>D</v>
      </c>
      <c r="H10" s="4" cm="1">
        <f t="array" ref="H10">_xlfn.IFS('Matthew''s Trait dataset'!I10="High", 1, 'Matthew''s Trait dataset'!I10="Low", 0)</f>
        <v>0</v>
      </c>
      <c r="I10" s="4" t="str" cm="1">
        <f t="array" ref="I10">_xlfn.IFS('Matthew''s Trait dataset'!J10&lt;100,"A",AND('Matthew''s Trait dataset'!J10&gt;=100,'Matthew''s Trait dataset'!J10&lt;1000),"B", 'Matthew''s Trait dataset'!J10&gt;=1000, "C")</f>
        <v>C</v>
      </c>
      <c r="J10" s="4" cm="1">
        <f t="array" ref="J10">_xlfn.IFS('Matthew''s Trait dataset'!K10="High", 1, 'Matthew''s Trait dataset'!K10="Low", 0)</f>
        <v>0</v>
      </c>
      <c r="K10" s="4" t="e" cm="1">
        <f t="array" ref="K10">_xlfn.IFS('Matthew''s Trait dataset'!L10="Long Baleen", "A", 'Matthew''s Trait dataset'!L10="Short Baleen", "B", 'Matthew''s Trait dataset'!L10="Functional Calcareous Teeth", "C", 'Matthew''s Trait dataset'!L10="Non Functional Calcareous Teeth", "D")</f>
        <v>#N/A</v>
      </c>
      <c r="L10" s="4" cm="1">
        <f t="array" ref="L10">_xlfn.IFS('Matthew''s Trait dataset'!N10="High", 1, 'Matthew''s Trait dataset'!N10="Low", 0)</f>
        <v>1</v>
      </c>
      <c r="M10" s="4" t="str" cm="1">
        <f t="array" ref="M10">_xlfn.IFS('Matthew''s Trait dataset'!O10="Migratory", "A", 'Matthew''s Trait dataset'!O10="Mixed", "B", 'Matthew''s Trait dataset'!O10="Non-Migratory", "C")</f>
        <v>C</v>
      </c>
      <c r="N10" s="4" cm="1">
        <f t="array" ref="N10">_xlfn.IFS('Matthew''s Trait dataset'!Q10="High", 1, 'Matthew''s Trait dataset'!Q10="Low", 0)</f>
        <v>1</v>
      </c>
      <c r="O10" s="4" t="e" cm="1">
        <f t="array" ref="O10">_xlfn.IFS('Matthew''s Trait dataset'!R10="0-200m", "A", 'Matthew''s Trait dataset'!R10="200-500m", "B",'Matthew''s Trait dataset'!R10="500-1000m", "C", 'Matthew''s Trait dataset'!R10="1000m+", "D")</f>
        <v>#N/A</v>
      </c>
      <c r="P10" s="4" cm="1">
        <f t="array" ref="P10">_xlfn.IFS('Matthew''s Trait dataset'!T10="High", 1, 'Matthew''s Trait dataset'!T10="Low", 0)</f>
        <v>1</v>
      </c>
      <c r="Q10" s="4" t="s">
        <v>87</v>
      </c>
      <c r="R10" s="4" cm="1">
        <f t="array" ref="R10">_xlfn.IFS('Matthew''s Trait dataset'!W10="High", 1, 'Matthew''s Trait dataset'!W10="Low", 0)</f>
        <v>1</v>
      </c>
      <c r="S10" s="4" t="s">
        <v>86</v>
      </c>
      <c r="T10" s="4" cm="1">
        <f t="array" ref="T10">_xlfn.IFS('Matthew''s Trait dataset'!Z10="High", 1, 'Matthew''s Trait dataset'!Z10="Low", 0)</f>
        <v>1</v>
      </c>
    </row>
    <row r="11" spans="1:20" x14ac:dyDescent="0.3">
      <c r="A11" s="4" t="s">
        <v>360</v>
      </c>
      <c r="B11" s="4" t="s">
        <v>12</v>
      </c>
      <c r="C11">
        <v>0</v>
      </c>
      <c r="D11">
        <v>1</v>
      </c>
      <c r="E11" s="4" t="str" cm="1">
        <f t="array" ref="E11">_xlfn.IFS('Matthew''s Trait dataset'!D11&lt;5, "A", AND('Matthew''s Trait dataset'!D11&lt;10, 'Matthew''s Trait dataset'!D11&gt;=5), "B", AND('Matthew''s Trait dataset'!D11&lt;15, 'Matthew''s Trait dataset'!D11&gt;=10), "C", 'Matthew''s Trait dataset'!D11&gt;=15, "D")</f>
        <v>B</v>
      </c>
      <c r="F11" s="4" cm="1">
        <f t="array" ref="F11">_xlfn.IFS('Matthew''s Trait dataset'!F11="High", 1, 'Matthew''s Trait dataset'!F11="Low", 0)</f>
        <v>1</v>
      </c>
      <c r="G11" s="4" t="str" cm="1">
        <f t="array" ref="G11">_xlfn.IFS('Matthew''s Trait dataset'!G11&lt;100,"A",AND('Matthew''s Trait dataset'!G11&gt;=100,'Matthew''s Trait dataset'!G11&lt;1000),"B",AND('Matthew''s Trait dataset'!G11&gt;=1000,'Matthew''s Trait dataset'!G11&lt;10000),"C",'Matthew''s Trait dataset'!G11&gt;=10000,"D")</f>
        <v>C</v>
      </c>
      <c r="H11" s="4" cm="1">
        <f t="array" ref="H11">_xlfn.IFS('Matthew''s Trait dataset'!I11="High", 1, 'Matthew''s Trait dataset'!I11="Low", 0)</f>
        <v>1</v>
      </c>
      <c r="I11" s="4" t="str" cm="1">
        <f t="array" ref="I11">_xlfn.IFS('Matthew''s Trait dataset'!J11&lt;100,"A",AND('Matthew''s Trait dataset'!J11&gt;=100,'Matthew''s Trait dataset'!J11&lt;1000),"B", 'Matthew''s Trait dataset'!J11&gt;=1000, "C")</f>
        <v>B</v>
      </c>
      <c r="J11" s="4" cm="1">
        <f t="array" ref="J11">_xlfn.IFS('Matthew''s Trait dataset'!K11="High", 1, 'Matthew''s Trait dataset'!K11="Low", 0)</f>
        <v>1</v>
      </c>
      <c r="K11" s="4" t="e" cm="1">
        <f t="array" ref="K11">_xlfn.IFS('Matthew''s Trait dataset'!L11="Long Baleen", "A", 'Matthew''s Trait dataset'!L11="Short Baleen", "B", 'Matthew''s Trait dataset'!L11="Functional Calcareous Teeth", "C", 'Matthew''s Trait dataset'!L11="Non Functional Calcareous Teeth", "D")</f>
        <v>#N/A</v>
      </c>
      <c r="L11" s="4" cm="1">
        <f t="array" ref="L11">_xlfn.IFS('Matthew''s Trait dataset'!N11="High", 1, 'Matthew''s Trait dataset'!N11="Low", 0)</f>
        <v>1</v>
      </c>
      <c r="M11" s="4" t="str" cm="1">
        <f t="array" ref="M11">_xlfn.IFS('Matthew''s Trait dataset'!O11="Migratory", "A", 'Matthew''s Trait dataset'!O11="Mixed", "B", 'Matthew''s Trait dataset'!O11="Non-Migratory", "C")</f>
        <v>C</v>
      </c>
      <c r="N11" s="4" cm="1">
        <f t="array" ref="N11">_xlfn.IFS('Matthew''s Trait dataset'!Q11="High", 1, 'Matthew''s Trait dataset'!Q11="Low", 0)</f>
        <v>1</v>
      </c>
      <c r="O11" s="4" t="e" cm="1">
        <f t="array" ref="O11">_xlfn.IFS('Matthew''s Trait dataset'!R11="0-200m", "A", 'Matthew''s Trait dataset'!R11="200-500m", "B",'Matthew''s Trait dataset'!R11="500-1000m", "C", 'Matthew''s Trait dataset'!R11="1000m+", "D")</f>
        <v>#N/A</v>
      </c>
      <c r="P11" s="4" cm="1">
        <f t="array" ref="P11">_xlfn.IFS('Matthew''s Trait dataset'!T11="High", 1, 'Matthew''s Trait dataset'!T11="Low", 0)</f>
        <v>1</v>
      </c>
      <c r="Q11" s="4" t="s">
        <v>88</v>
      </c>
      <c r="R11" s="4" cm="1">
        <f t="array" ref="R11">_xlfn.IFS('Matthew''s Trait dataset'!W11="High", 1, 'Matthew''s Trait dataset'!W11="Low", 0)</f>
        <v>1</v>
      </c>
      <c r="S11" s="4" t="s">
        <v>88</v>
      </c>
      <c r="T11" s="4" cm="1">
        <f t="array" ref="T11">_xlfn.IFS('Matthew''s Trait dataset'!Z11="High", 1, 'Matthew''s Trait dataset'!Z11="Low", 0)</f>
        <v>1</v>
      </c>
    </row>
    <row r="12" spans="1:20" x14ac:dyDescent="0.3">
      <c r="A12" s="4" t="s">
        <v>360</v>
      </c>
      <c r="B12" s="4" t="s">
        <v>13</v>
      </c>
      <c r="C12">
        <v>1</v>
      </c>
      <c r="D12">
        <v>0</v>
      </c>
      <c r="E12" s="4" t="str" cm="1">
        <f t="array" ref="E12">_xlfn.IFS('Matthew''s Trait dataset'!D12&lt;5, "A", AND('Matthew''s Trait dataset'!D12&lt;10, 'Matthew''s Trait dataset'!D12&gt;=5), "B", AND('Matthew''s Trait dataset'!D12&lt;15, 'Matthew''s Trait dataset'!D12&gt;=10), "C", 'Matthew''s Trait dataset'!D12&gt;=15, "D")</f>
        <v>C</v>
      </c>
      <c r="F12" s="4" cm="1">
        <f t="array" ref="F12">_xlfn.IFS('Matthew''s Trait dataset'!F12="High", 1, 'Matthew''s Trait dataset'!F12="Low", 0)</f>
        <v>1</v>
      </c>
      <c r="G12" s="4" t="str" cm="1">
        <f t="array" ref="G12">_xlfn.IFS('Matthew''s Trait dataset'!G12&lt;100,"A",AND('Matthew''s Trait dataset'!G12&gt;=100,'Matthew''s Trait dataset'!G12&lt;1000),"B",AND('Matthew''s Trait dataset'!G12&gt;=1000,'Matthew''s Trait dataset'!G12&lt;10000),"C",'Matthew''s Trait dataset'!G12&gt;=10000,"D")</f>
        <v>D</v>
      </c>
      <c r="H12" s="4" cm="1">
        <f t="array" ref="H12">_xlfn.IFS('Matthew''s Trait dataset'!I12="High", 1, 'Matthew''s Trait dataset'!I12="Low", 0)</f>
        <v>1</v>
      </c>
      <c r="I12" s="4" t="str" cm="1">
        <f t="array" ref="I12">_xlfn.IFS('Matthew''s Trait dataset'!J12&lt;100,"A",AND('Matthew''s Trait dataset'!J12&gt;=100,'Matthew''s Trait dataset'!J12&lt;1000),"B", 'Matthew''s Trait dataset'!J12&gt;=1000, "C")</f>
        <v>C</v>
      </c>
      <c r="J12" s="4" cm="1">
        <f t="array" ref="J12">_xlfn.IFS('Matthew''s Trait dataset'!K12="High", 1, 'Matthew''s Trait dataset'!K12="Low", 0)</f>
        <v>1</v>
      </c>
      <c r="K12" s="4" t="e" cm="1">
        <f t="array" ref="K12">_xlfn.IFS('Matthew''s Trait dataset'!L12="Long Baleen", "A", 'Matthew''s Trait dataset'!L12="Short Baleen", "B", 'Matthew''s Trait dataset'!L12="Functional Calcareous Teeth", "C", 'Matthew''s Trait dataset'!L12="Non Functional Calcareous Teeth", "D")</f>
        <v>#N/A</v>
      </c>
      <c r="L12" s="4" cm="1">
        <f t="array" ref="L12">_xlfn.IFS('Matthew''s Trait dataset'!N12="High", 1, 'Matthew''s Trait dataset'!N12="Low", 0)</f>
        <v>1</v>
      </c>
      <c r="M12" s="4" t="str" cm="1">
        <f t="array" ref="M12">_xlfn.IFS('Matthew''s Trait dataset'!O12="Migratory", "A", 'Matthew''s Trait dataset'!O12="Mixed", "B", 'Matthew''s Trait dataset'!O12="Non-Migratory", "C")</f>
        <v>C</v>
      </c>
      <c r="N12" s="4" cm="1">
        <f t="array" ref="N12">_xlfn.IFS('Matthew''s Trait dataset'!Q12="High", 1, 'Matthew''s Trait dataset'!Q12="Low", 0)</f>
        <v>1</v>
      </c>
      <c r="O12" s="4" t="e" cm="1">
        <f t="array" ref="O12">_xlfn.IFS('Matthew''s Trait dataset'!R12="0-200m", "A", 'Matthew''s Trait dataset'!R12="200-500m", "B",'Matthew''s Trait dataset'!R12="500-1000m", "C", 'Matthew''s Trait dataset'!R12="1000m+", "D")</f>
        <v>#N/A</v>
      </c>
      <c r="P12" s="4" cm="1">
        <f t="array" ref="P12">_xlfn.IFS('Matthew''s Trait dataset'!T12="High", 1, 'Matthew''s Trait dataset'!T12="Low", 0)</f>
        <v>1</v>
      </c>
      <c r="Q12" s="4" t="s">
        <v>86</v>
      </c>
      <c r="R12" s="4" cm="1">
        <f t="array" ref="R12">_xlfn.IFS('Matthew''s Trait dataset'!W12="High", 1, 'Matthew''s Trait dataset'!W12="Low", 0)</f>
        <v>1</v>
      </c>
      <c r="S12" s="4" t="s">
        <v>88</v>
      </c>
      <c r="T12" s="4" cm="1">
        <f t="array" ref="T12">_xlfn.IFS('Matthew''s Trait dataset'!Z12="High", 1, 'Matthew''s Trait dataset'!Z12="Low", 0)</f>
        <v>1</v>
      </c>
    </row>
    <row r="13" spans="1:20" x14ac:dyDescent="0.3">
      <c r="A13" s="4" t="s">
        <v>360</v>
      </c>
      <c r="B13" s="4" t="s">
        <v>192</v>
      </c>
      <c r="C13">
        <v>0</v>
      </c>
      <c r="D13">
        <v>1</v>
      </c>
      <c r="E13" s="4" t="str" cm="1">
        <f t="array" ref="E13">_xlfn.IFS('Matthew''s Trait dataset'!D13&lt;5, "A", AND('Matthew''s Trait dataset'!D13&lt;10, 'Matthew''s Trait dataset'!D13&gt;=5), "B", AND('Matthew''s Trait dataset'!D13&lt;15, 'Matthew''s Trait dataset'!D13&gt;=10), "C", 'Matthew''s Trait dataset'!D13&gt;=15, "D")</f>
        <v>B</v>
      </c>
      <c r="F13" s="4" cm="1">
        <f t="array" ref="F13">_xlfn.IFS('Matthew''s Trait dataset'!F13="High", 1, 'Matthew''s Trait dataset'!F13="Low", 0)</f>
        <v>1</v>
      </c>
      <c r="G13" s="4" t="str" cm="1">
        <f t="array" ref="G13">_xlfn.IFS('Matthew''s Trait dataset'!G13&lt;100,"A",AND('Matthew''s Trait dataset'!G13&gt;=100,'Matthew''s Trait dataset'!G13&lt;1000),"B",AND('Matthew''s Trait dataset'!G13&gt;=1000,'Matthew''s Trait dataset'!G13&lt;10000),"C",'Matthew''s Trait dataset'!G13&gt;=10000,"D")</f>
        <v>C</v>
      </c>
      <c r="H13" s="4" cm="1">
        <f t="array" ref="H13">_xlfn.IFS('Matthew''s Trait dataset'!I13="High", 1, 'Matthew''s Trait dataset'!I13="Low", 0)</f>
        <v>0</v>
      </c>
      <c r="I13" s="4" t="str" cm="1">
        <f t="array" ref="I13">_xlfn.IFS('Matthew''s Trait dataset'!J13&lt;100,"A",AND('Matthew''s Trait dataset'!J13&gt;=100,'Matthew''s Trait dataset'!J13&lt;1000),"B", 'Matthew''s Trait dataset'!J13&gt;=1000, "C")</f>
        <v>C</v>
      </c>
      <c r="J13" s="4" cm="1">
        <f t="array" ref="J13">_xlfn.IFS('Matthew''s Trait dataset'!K13="High", 1, 'Matthew''s Trait dataset'!K13="Low", 0)</f>
        <v>0</v>
      </c>
      <c r="K13" s="4" t="e" cm="1">
        <f t="array" ref="K13">_xlfn.IFS('Matthew''s Trait dataset'!L13="Long Baleen", "A", 'Matthew''s Trait dataset'!L13="Short Baleen", "B", 'Matthew''s Trait dataset'!L13="Functional Calcareous Teeth", "C", 'Matthew''s Trait dataset'!L13="Non Functional Calcareous Teeth", "D")</f>
        <v>#N/A</v>
      </c>
      <c r="L13" s="4" cm="1">
        <f t="array" ref="L13">_xlfn.IFS('Matthew''s Trait dataset'!N13="High", 1, 'Matthew''s Trait dataset'!N13="Low", 0)</f>
        <v>1</v>
      </c>
      <c r="M13" s="4" t="str" cm="1">
        <f t="array" ref="M13">_xlfn.IFS('Matthew''s Trait dataset'!O13="Migratory", "A", 'Matthew''s Trait dataset'!O13="Mixed", "B", 'Matthew''s Trait dataset'!O13="Non-Migratory", "C")</f>
        <v>C</v>
      </c>
      <c r="N13" s="4" cm="1">
        <f t="array" ref="N13">_xlfn.IFS('Matthew''s Trait dataset'!Q13="High", 1, 'Matthew''s Trait dataset'!Q13="Low", 0)</f>
        <v>0</v>
      </c>
      <c r="O13" s="4" t="e" cm="1">
        <f t="array" ref="O13">_xlfn.IFS('Matthew''s Trait dataset'!R13="0-200m", "A", 'Matthew''s Trait dataset'!R13="200-500m", "B",'Matthew''s Trait dataset'!R13="500-1000m", "C", 'Matthew''s Trait dataset'!R13="1000m+", "D")</f>
        <v>#N/A</v>
      </c>
      <c r="P13" s="4" cm="1">
        <f t="array" ref="P13">_xlfn.IFS('Matthew''s Trait dataset'!T13="High", 1, 'Matthew''s Trait dataset'!T13="Low", 0)</f>
        <v>0</v>
      </c>
      <c r="Q13" s="4" t="s">
        <v>87</v>
      </c>
      <c r="R13" s="4" cm="1">
        <f t="array" ref="R13">_xlfn.IFS('Matthew''s Trait dataset'!W13="High", 1, 'Matthew''s Trait dataset'!W13="Low", 0)</f>
        <v>1</v>
      </c>
      <c r="S13" s="4" t="s">
        <v>88</v>
      </c>
      <c r="T13" s="4" cm="1">
        <f t="array" ref="T13">_xlfn.IFS('Matthew''s Trait dataset'!Z13="High", 1, 'Matthew''s Trait dataset'!Z13="Low", 0)</f>
        <v>0</v>
      </c>
    </row>
    <row r="14" spans="1:20" x14ac:dyDescent="0.3">
      <c r="A14" s="4" t="s">
        <v>361</v>
      </c>
      <c r="B14" s="4" t="s">
        <v>14</v>
      </c>
      <c r="C14">
        <v>0</v>
      </c>
      <c r="D14">
        <v>1</v>
      </c>
      <c r="E14" s="4" t="str" cm="1">
        <f t="array" ref="E14">_xlfn.IFS('Matthew''s Trait dataset'!D14&lt;5, "A", AND('Matthew''s Trait dataset'!D14&lt;10, 'Matthew''s Trait dataset'!D14&gt;=5), "B", AND('Matthew''s Trait dataset'!D14&lt;15, 'Matthew''s Trait dataset'!D14&gt;=10), "C", 'Matthew''s Trait dataset'!D14&gt;=15, "D")</f>
        <v>B</v>
      </c>
      <c r="F14" s="4" cm="1">
        <f t="array" ref="F14">_xlfn.IFS('Matthew''s Trait dataset'!F14="High", 1, 'Matthew''s Trait dataset'!F14="Low", 0)</f>
        <v>1</v>
      </c>
      <c r="G14" s="4" t="str" cm="1">
        <f t="array" ref="G14">_xlfn.IFS('Matthew''s Trait dataset'!G14&lt;100,"A",AND('Matthew''s Trait dataset'!G14&gt;=100,'Matthew''s Trait dataset'!G14&lt;1000),"B",AND('Matthew''s Trait dataset'!G14&gt;=1000,'Matthew''s Trait dataset'!G14&lt;10000),"C",'Matthew''s Trait dataset'!G14&gt;=10000,"D")</f>
        <v>C</v>
      </c>
      <c r="H14" s="4" cm="1">
        <f t="array" ref="H14">_xlfn.IFS('Matthew''s Trait dataset'!I14="High", 1, 'Matthew''s Trait dataset'!I14="Low", 0)</f>
        <v>1</v>
      </c>
      <c r="I14" s="4" t="str" cm="1">
        <f t="array" ref="I14">_xlfn.IFS('Matthew''s Trait dataset'!J14&lt;100,"A",AND('Matthew''s Trait dataset'!J14&gt;=100,'Matthew''s Trait dataset'!J14&lt;1000),"B", 'Matthew''s Trait dataset'!J14&gt;=1000, "C")</f>
        <v>B</v>
      </c>
      <c r="J14" s="4" cm="1">
        <f t="array" ref="J14">_xlfn.IFS('Matthew''s Trait dataset'!K14="High", 1, 'Matthew''s Trait dataset'!K14="Low", 0)</f>
        <v>1</v>
      </c>
      <c r="K14" s="4" t="e" cm="1">
        <f t="array" ref="K14">_xlfn.IFS('Matthew''s Trait dataset'!L14="Long Baleen", "A", 'Matthew''s Trait dataset'!L14="Short Baleen", "B", 'Matthew''s Trait dataset'!L14="Functional Calcareous Teeth", "C", 'Matthew''s Trait dataset'!L14="Non Functional Calcareous Teeth", "D")</f>
        <v>#N/A</v>
      </c>
      <c r="L14" s="4" cm="1">
        <f t="array" ref="L14">_xlfn.IFS('Matthew''s Trait dataset'!N14="High", 1, 'Matthew''s Trait dataset'!N14="Low", 0)</f>
        <v>1</v>
      </c>
      <c r="M14" s="4" t="str" cm="1">
        <f t="array" ref="M14">_xlfn.IFS('Matthew''s Trait dataset'!O14="Migratory", "A", 'Matthew''s Trait dataset'!O14="Mixed", "B", 'Matthew''s Trait dataset'!O14="Non-Migratory", "C")</f>
        <v>A</v>
      </c>
      <c r="N14" s="4" cm="1">
        <f t="array" ref="N14">_xlfn.IFS('Matthew''s Trait dataset'!Q14="High", 1, 'Matthew''s Trait dataset'!Q14="Low", 0)</f>
        <v>1</v>
      </c>
      <c r="O14" s="4" t="e" cm="1">
        <f t="array" ref="O14">_xlfn.IFS('Matthew''s Trait dataset'!R14="0-200m", "A", 'Matthew''s Trait dataset'!R14="200-500m", "B",'Matthew''s Trait dataset'!R14="500-1000m", "C", 'Matthew''s Trait dataset'!R14="1000m+", "D")</f>
        <v>#N/A</v>
      </c>
      <c r="P14" s="4" cm="1">
        <f t="array" ref="P14">_xlfn.IFS('Matthew''s Trait dataset'!T14="High", 1, 'Matthew''s Trait dataset'!T14="Low", 0)</f>
        <v>1</v>
      </c>
      <c r="Q14" s="4" t="s">
        <v>85</v>
      </c>
      <c r="R14" s="4" cm="1">
        <f t="array" ref="R14">_xlfn.IFS('Matthew''s Trait dataset'!W14="High", 1, 'Matthew''s Trait dataset'!W14="Low", 0)</f>
        <v>1</v>
      </c>
      <c r="S14" s="4" t="s">
        <v>85</v>
      </c>
      <c r="T14" s="4" cm="1">
        <f t="array" ref="T14">_xlfn.IFS('Matthew''s Trait dataset'!Z14="High", 1, 'Matthew''s Trait dataset'!Z14="Low", 0)</f>
        <v>1</v>
      </c>
    </row>
    <row r="15" spans="1:20" x14ac:dyDescent="0.3">
      <c r="A15" s="4" t="s">
        <v>362</v>
      </c>
      <c r="B15" s="4" t="s">
        <v>15</v>
      </c>
      <c r="C15">
        <v>0</v>
      </c>
      <c r="D15">
        <v>1</v>
      </c>
      <c r="E15" s="4" t="str" cm="1">
        <f t="array" ref="E15">_xlfn.IFS('Matthew''s Trait dataset'!D15&lt;5, "A", AND('Matthew''s Trait dataset'!D15&lt;10, 'Matthew''s Trait dataset'!D15&gt;=5), "B", AND('Matthew''s Trait dataset'!D15&lt;15, 'Matthew''s Trait dataset'!D15&gt;=10), "C", 'Matthew''s Trait dataset'!D15&gt;=15, "D")</f>
        <v>A</v>
      </c>
      <c r="F15" s="4" cm="1">
        <f t="array" ref="F15">_xlfn.IFS('Matthew''s Trait dataset'!F15="High", 1, 'Matthew''s Trait dataset'!F15="Low", 0)</f>
        <v>1</v>
      </c>
      <c r="G15" s="4" t="str" cm="1">
        <f t="array" ref="G15">_xlfn.IFS('Matthew''s Trait dataset'!G15&lt;100,"A",AND('Matthew''s Trait dataset'!G15&gt;=100,'Matthew''s Trait dataset'!G15&lt;1000),"B",AND('Matthew''s Trait dataset'!G15&gt;=1000,'Matthew''s Trait dataset'!G15&lt;10000),"C",'Matthew''s Trait dataset'!G15&gt;=10000,"D")</f>
        <v>A</v>
      </c>
      <c r="H15" s="4" cm="1">
        <f t="array" ref="H15">_xlfn.IFS('Matthew''s Trait dataset'!I15="High", 1, 'Matthew''s Trait dataset'!I15="Low", 0)</f>
        <v>1</v>
      </c>
      <c r="I15" s="4" t="str" cm="1">
        <f t="array" ref="I15">_xlfn.IFS('Matthew''s Trait dataset'!J15&lt;100,"A",AND('Matthew''s Trait dataset'!J15&gt;=100,'Matthew''s Trait dataset'!J15&lt;1000),"B", 'Matthew''s Trait dataset'!J15&gt;=1000, "C")</f>
        <v>A</v>
      </c>
      <c r="J15" s="4" cm="1">
        <f t="array" ref="J15">_xlfn.IFS('Matthew''s Trait dataset'!K15="High", 1, 'Matthew''s Trait dataset'!K15="Low", 0)</f>
        <v>1</v>
      </c>
      <c r="K15" s="4" t="e" cm="1">
        <f t="array" ref="K15">_xlfn.IFS('Matthew''s Trait dataset'!L15="Long Baleen", "A", 'Matthew''s Trait dataset'!L15="Short Baleen", "B", 'Matthew''s Trait dataset'!L15="Functional Calcareous Teeth", "C", 'Matthew''s Trait dataset'!L15="Non Functional Calcareous Teeth", "D")</f>
        <v>#N/A</v>
      </c>
      <c r="L15" s="4" cm="1">
        <f t="array" ref="L15">_xlfn.IFS('Matthew''s Trait dataset'!N15="High", 1, 'Matthew''s Trait dataset'!N15="Low", 0)</f>
        <v>1</v>
      </c>
      <c r="M15" s="4" t="str" cm="1">
        <f t="array" ref="M15">_xlfn.IFS('Matthew''s Trait dataset'!O15="Migratory", "A", 'Matthew''s Trait dataset'!O15="Mixed", "B", 'Matthew''s Trait dataset'!O15="Non-Migratory", "C")</f>
        <v>C</v>
      </c>
      <c r="N15" s="4" cm="1">
        <f t="array" ref="N15">_xlfn.IFS('Matthew''s Trait dataset'!Q15="High", 1, 'Matthew''s Trait dataset'!Q15="Low", 0)</f>
        <v>0</v>
      </c>
      <c r="O15" s="4" t="e" cm="1">
        <f t="array" ref="O15">_xlfn.IFS('Matthew''s Trait dataset'!R15="0-200m", "A", 'Matthew''s Trait dataset'!R15="200-500m", "B",'Matthew''s Trait dataset'!R15="500-1000m", "C", 'Matthew''s Trait dataset'!R15="1000m+", "D")</f>
        <v>#N/A</v>
      </c>
      <c r="P15" s="4" cm="1">
        <f t="array" ref="P15">_xlfn.IFS('Matthew''s Trait dataset'!T15="High", 1, 'Matthew''s Trait dataset'!T15="Low", 0)</f>
        <v>1</v>
      </c>
      <c r="Q15" s="4" t="s">
        <v>87</v>
      </c>
      <c r="R15" s="4" cm="1">
        <f t="array" ref="R15">_xlfn.IFS('Matthew''s Trait dataset'!W15="High", 1, 'Matthew''s Trait dataset'!W15="Low", 0)</f>
        <v>1</v>
      </c>
      <c r="S15" s="4" t="s">
        <v>86</v>
      </c>
      <c r="T15" s="4" cm="1">
        <f t="array" ref="T15">_xlfn.IFS('Matthew''s Trait dataset'!Z15="High", 1, 'Matthew''s Trait dataset'!Z15="Low", 0)</f>
        <v>1</v>
      </c>
    </row>
    <row r="16" spans="1:20" x14ac:dyDescent="0.3">
      <c r="A16" s="4" t="s">
        <v>362</v>
      </c>
      <c r="B16" s="4" t="s">
        <v>16</v>
      </c>
      <c r="C16">
        <v>0</v>
      </c>
      <c r="D16">
        <v>1</v>
      </c>
      <c r="E16" s="4" t="str" cm="1">
        <f t="array" ref="E16">_xlfn.IFS('Matthew''s Trait dataset'!D16&lt;5, "A", AND('Matthew''s Trait dataset'!D16&lt;10, 'Matthew''s Trait dataset'!D16&gt;=5), "B", AND('Matthew''s Trait dataset'!D16&lt;15, 'Matthew''s Trait dataset'!D16&gt;=10), "C", 'Matthew''s Trait dataset'!D16&gt;=15, "D")</f>
        <v>A</v>
      </c>
      <c r="F16" s="4" cm="1">
        <f t="array" ref="F16">_xlfn.IFS('Matthew''s Trait dataset'!F16="High", 1, 'Matthew''s Trait dataset'!F16="Low", 0)</f>
        <v>1</v>
      </c>
      <c r="G16" s="4" t="str" cm="1">
        <f t="array" ref="G16">_xlfn.IFS('Matthew''s Trait dataset'!G16&lt;100,"A",AND('Matthew''s Trait dataset'!G16&gt;=100,'Matthew''s Trait dataset'!G16&lt;1000),"B",AND('Matthew''s Trait dataset'!G16&gt;=1000,'Matthew''s Trait dataset'!G16&lt;10000),"C",'Matthew''s Trait dataset'!G16&gt;=10000,"D")</f>
        <v>A</v>
      </c>
      <c r="H16" s="4" cm="1">
        <f t="array" ref="H16">_xlfn.IFS('Matthew''s Trait dataset'!I16="High", 1, 'Matthew''s Trait dataset'!I16="Low", 0)</f>
        <v>1</v>
      </c>
      <c r="I16" s="4" t="str" cm="1">
        <f t="array" ref="I16">_xlfn.IFS('Matthew''s Trait dataset'!J16&lt;100,"A",AND('Matthew''s Trait dataset'!J16&gt;=100,'Matthew''s Trait dataset'!J16&lt;1000),"B", 'Matthew''s Trait dataset'!J16&gt;=1000, "C")</f>
        <v>A</v>
      </c>
      <c r="J16" s="4" cm="1">
        <f t="array" ref="J16">_xlfn.IFS('Matthew''s Trait dataset'!K16="High", 1, 'Matthew''s Trait dataset'!K16="Low", 0)</f>
        <v>1</v>
      </c>
      <c r="K16" s="4" t="e" cm="1">
        <f t="array" ref="K16">_xlfn.IFS('Matthew''s Trait dataset'!L16="Long Baleen", "A", 'Matthew''s Trait dataset'!L16="Short Baleen", "B", 'Matthew''s Trait dataset'!L16="Functional Calcareous Teeth", "C", 'Matthew''s Trait dataset'!L16="Non Functional Calcareous Teeth", "D")</f>
        <v>#N/A</v>
      </c>
      <c r="L16" s="4" cm="1">
        <f t="array" ref="L16">_xlfn.IFS('Matthew''s Trait dataset'!N16="High", 1, 'Matthew''s Trait dataset'!N16="Low", 0)</f>
        <v>1</v>
      </c>
      <c r="M16" s="4" t="str" cm="1">
        <f t="array" ref="M16">_xlfn.IFS('Matthew''s Trait dataset'!O16="Migratory", "A", 'Matthew''s Trait dataset'!O16="Mixed", "B", 'Matthew''s Trait dataset'!O16="Non-Migratory", "C")</f>
        <v>C</v>
      </c>
      <c r="N16" s="4" cm="1">
        <f t="array" ref="N16">_xlfn.IFS('Matthew''s Trait dataset'!Q16="High", 1, 'Matthew''s Trait dataset'!Q16="Low", 0)</f>
        <v>1</v>
      </c>
      <c r="O16" s="4" t="e" cm="1">
        <f t="array" ref="O16">_xlfn.IFS('Matthew''s Trait dataset'!R16="0-200m", "A", 'Matthew''s Trait dataset'!R16="200-500m", "B",'Matthew''s Trait dataset'!R16="500-1000m", "C", 'Matthew''s Trait dataset'!R16="1000m+", "D")</f>
        <v>#N/A</v>
      </c>
      <c r="P16" s="4" cm="1">
        <f t="array" ref="P16">_xlfn.IFS('Matthew''s Trait dataset'!T16="High", 1, 'Matthew''s Trait dataset'!T16="Low", 0)</f>
        <v>1</v>
      </c>
      <c r="Q16" s="4" t="s">
        <v>88</v>
      </c>
      <c r="R16" s="4" cm="1">
        <f t="array" ref="R16">_xlfn.IFS('Matthew''s Trait dataset'!W16="High", 1, 'Matthew''s Trait dataset'!W16="Low", 0)</f>
        <v>1</v>
      </c>
      <c r="S16" s="4" t="s">
        <v>86</v>
      </c>
      <c r="T16" s="4" cm="1">
        <f t="array" ref="T16">_xlfn.IFS('Matthew''s Trait dataset'!Z16="High", 1, 'Matthew''s Trait dataset'!Z16="Low", 0)</f>
        <v>1</v>
      </c>
    </row>
    <row r="17" spans="1:20" x14ac:dyDescent="0.3">
      <c r="A17" s="4" t="s">
        <v>362</v>
      </c>
      <c r="B17" s="4" t="s">
        <v>17</v>
      </c>
      <c r="C17">
        <v>0</v>
      </c>
      <c r="D17">
        <v>1</v>
      </c>
      <c r="E17" s="4" t="str" cm="1">
        <f t="array" ref="E17">_xlfn.IFS('Matthew''s Trait dataset'!D17&lt;5, "A", AND('Matthew''s Trait dataset'!D17&lt;10, 'Matthew''s Trait dataset'!D17&gt;=5), "B", AND('Matthew''s Trait dataset'!D17&lt;15, 'Matthew''s Trait dataset'!D17&gt;=10), "C", 'Matthew''s Trait dataset'!D17&gt;=15, "D")</f>
        <v>A</v>
      </c>
      <c r="F17" s="4" cm="1">
        <f t="array" ref="F17">_xlfn.IFS('Matthew''s Trait dataset'!F17="High", 1, 'Matthew''s Trait dataset'!F17="Low", 0)</f>
        <v>1</v>
      </c>
      <c r="G17" s="4" t="str" cm="1">
        <f t="array" ref="G17">_xlfn.IFS('Matthew''s Trait dataset'!G17&lt;100,"A",AND('Matthew''s Trait dataset'!G17&gt;=100,'Matthew''s Trait dataset'!G17&lt;1000),"B",AND('Matthew''s Trait dataset'!G17&gt;=1000,'Matthew''s Trait dataset'!G17&lt;10000),"C",'Matthew''s Trait dataset'!G17&gt;=10000,"D")</f>
        <v>A</v>
      </c>
      <c r="H17" s="4" cm="1">
        <f t="array" ref="H17">_xlfn.IFS('Matthew''s Trait dataset'!I17="High", 1, 'Matthew''s Trait dataset'!I17="Low", 0)</f>
        <v>1</v>
      </c>
      <c r="I17" s="4" t="str" cm="1">
        <f t="array" ref="I17">_xlfn.IFS('Matthew''s Trait dataset'!J17&lt;100,"A",AND('Matthew''s Trait dataset'!J17&gt;=100,'Matthew''s Trait dataset'!J17&lt;1000),"B", 'Matthew''s Trait dataset'!J17&gt;=1000, "C")</f>
        <v>A</v>
      </c>
      <c r="J17" s="4" cm="1">
        <f t="array" ref="J17">_xlfn.IFS('Matthew''s Trait dataset'!K17="High", 1, 'Matthew''s Trait dataset'!K17="Low", 0)</f>
        <v>1</v>
      </c>
      <c r="K17" s="4" t="e" cm="1">
        <f t="array" ref="K17">_xlfn.IFS('Matthew''s Trait dataset'!L17="Long Baleen", "A", 'Matthew''s Trait dataset'!L17="Short Baleen", "B", 'Matthew''s Trait dataset'!L17="Functional Calcareous Teeth", "C", 'Matthew''s Trait dataset'!L17="Non Functional Calcareous Teeth", "D")</f>
        <v>#N/A</v>
      </c>
      <c r="L17" s="4" cm="1">
        <f t="array" ref="L17">_xlfn.IFS('Matthew''s Trait dataset'!N17="High", 1, 'Matthew''s Trait dataset'!N17="Low", 0)</f>
        <v>1</v>
      </c>
      <c r="M17" s="4" t="str" cm="1">
        <f t="array" ref="M17">_xlfn.IFS('Matthew''s Trait dataset'!O17="Migratory", "A", 'Matthew''s Trait dataset'!O17="Mixed", "B", 'Matthew''s Trait dataset'!O17="Non-Migratory", "C")</f>
        <v>C</v>
      </c>
      <c r="N17" s="4" cm="1">
        <f t="array" ref="N17">_xlfn.IFS('Matthew''s Trait dataset'!Q17="High", 1, 'Matthew''s Trait dataset'!Q17="Low", 0)</f>
        <v>1</v>
      </c>
      <c r="O17" s="4" t="e" cm="1">
        <f t="array" ref="O17">_xlfn.IFS('Matthew''s Trait dataset'!R17="0-200m", "A", 'Matthew''s Trait dataset'!R17="200-500m", "B",'Matthew''s Trait dataset'!R17="500-1000m", "C", 'Matthew''s Trait dataset'!R17="1000m+", "D")</f>
        <v>#N/A</v>
      </c>
      <c r="P17" s="4" cm="1">
        <f t="array" ref="P17">_xlfn.IFS('Matthew''s Trait dataset'!T17="High", 1, 'Matthew''s Trait dataset'!T17="Low", 0)</f>
        <v>1</v>
      </c>
      <c r="Q17" s="4" t="s">
        <v>87</v>
      </c>
      <c r="R17" s="4" cm="1">
        <f t="array" ref="R17">_xlfn.IFS('Matthew''s Trait dataset'!W17="High", 1, 'Matthew''s Trait dataset'!W17="Low", 0)</f>
        <v>1</v>
      </c>
      <c r="S17" s="4" t="s">
        <v>86</v>
      </c>
      <c r="T17" s="4" cm="1">
        <f t="array" ref="T17">_xlfn.IFS('Matthew''s Trait dataset'!Z17="High", 1, 'Matthew''s Trait dataset'!Z17="Low", 0)</f>
        <v>1</v>
      </c>
    </row>
    <row r="18" spans="1:20" x14ac:dyDescent="0.3">
      <c r="A18" s="4" t="s">
        <v>362</v>
      </c>
      <c r="B18" s="4" t="s">
        <v>18</v>
      </c>
      <c r="C18">
        <v>0</v>
      </c>
      <c r="D18">
        <v>1</v>
      </c>
      <c r="E18" s="4" t="str" cm="1">
        <f t="array" ref="E18">_xlfn.IFS('Matthew''s Trait dataset'!D18&lt;5, "A", AND('Matthew''s Trait dataset'!D18&lt;10, 'Matthew''s Trait dataset'!D18&gt;=5), "B", AND('Matthew''s Trait dataset'!D18&lt;15, 'Matthew''s Trait dataset'!D18&gt;=10), "C", 'Matthew''s Trait dataset'!D18&gt;=15, "D")</f>
        <v>A</v>
      </c>
      <c r="F18" s="4" cm="1">
        <f t="array" ref="F18">_xlfn.IFS('Matthew''s Trait dataset'!F18="High", 1, 'Matthew''s Trait dataset'!F18="Low", 0)</f>
        <v>1</v>
      </c>
      <c r="G18" s="4" t="str" cm="1">
        <f t="array" ref="G18">_xlfn.IFS('Matthew''s Trait dataset'!G18&lt;100,"A",AND('Matthew''s Trait dataset'!G18&gt;=100,'Matthew''s Trait dataset'!G18&lt;1000),"B",AND('Matthew''s Trait dataset'!G18&gt;=1000,'Matthew''s Trait dataset'!G18&lt;10000),"C",'Matthew''s Trait dataset'!G18&gt;=10000,"D")</f>
        <v>A</v>
      </c>
      <c r="H18" s="4" cm="1">
        <f t="array" ref="H18">_xlfn.IFS('Matthew''s Trait dataset'!I18="High", 1, 'Matthew''s Trait dataset'!I18="Low", 0)</f>
        <v>1</v>
      </c>
      <c r="I18" s="4" t="str" cm="1">
        <f t="array" ref="I18">_xlfn.IFS('Matthew''s Trait dataset'!J18&lt;100,"A",AND('Matthew''s Trait dataset'!J18&gt;=100,'Matthew''s Trait dataset'!J18&lt;1000),"B", 'Matthew''s Trait dataset'!J18&gt;=1000, "C")</f>
        <v>A</v>
      </c>
      <c r="J18" s="4" cm="1">
        <f t="array" ref="J18">_xlfn.IFS('Matthew''s Trait dataset'!K18="High", 1, 'Matthew''s Trait dataset'!K18="Low", 0)</f>
        <v>1</v>
      </c>
      <c r="K18" s="4" t="e" cm="1">
        <f t="array" ref="K18">_xlfn.IFS('Matthew''s Trait dataset'!L18="Long Baleen", "A", 'Matthew''s Trait dataset'!L18="Short Baleen", "B", 'Matthew''s Trait dataset'!L18="Functional Calcareous Teeth", "C", 'Matthew''s Trait dataset'!L18="Non Functional Calcareous Teeth", "D")</f>
        <v>#N/A</v>
      </c>
      <c r="L18" s="4" cm="1">
        <f t="array" ref="L18">_xlfn.IFS('Matthew''s Trait dataset'!N18="High", 1, 'Matthew''s Trait dataset'!N18="Low", 0)</f>
        <v>1</v>
      </c>
      <c r="M18" s="4" t="str" cm="1">
        <f t="array" ref="M18">_xlfn.IFS('Matthew''s Trait dataset'!O18="Migratory", "A", 'Matthew''s Trait dataset'!O18="Mixed", "B", 'Matthew''s Trait dataset'!O18="Non-Migratory", "C")</f>
        <v>C</v>
      </c>
      <c r="N18" s="4" cm="1">
        <f t="array" ref="N18">_xlfn.IFS('Matthew''s Trait dataset'!Q18="High", 1, 'Matthew''s Trait dataset'!Q18="Low", 0)</f>
        <v>1</v>
      </c>
      <c r="O18" s="4" t="e" cm="1">
        <f t="array" ref="O18">_xlfn.IFS('Matthew''s Trait dataset'!R18="0-200m", "A", 'Matthew''s Trait dataset'!R18="200-500m", "B",'Matthew''s Trait dataset'!R18="500-1000m", "C", 'Matthew''s Trait dataset'!R18="1000m+", "D")</f>
        <v>#N/A</v>
      </c>
      <c r="P18" s="4" cm="1">
        <f t="array" ref="P18">_xlfn.IFS('Matthew''s Trait dataset'!T18="High", 1, 'Matthew''s Trait dataset'!T18="Low", 0)</f>
        <v>1</v>
      </c>
      <c r="Q18" s="4" t="s">
        <v>88</v>
      </c>
      <c r="R18" s="4" cm="1">
        <f t="array" ref="R18">_xlfn.IFS('Matthew''s Trait dataset'!W18="High", 1, 'Matthew''s Trait dataset'!W18="Low", 0)</f>
        <v>1</v>
      </c>
      <c r="S18" s="4" t="s">
        <v>86</v>
      </c>
      <c r="T18" s="4" cm="1">
        <f t="array" ref="T18">_xlfn.IFS('Matthew''s Trait dataset'!Z18="High", 1, 'Matthew''s Trait dataset'!Z18="Low", 0)</f>
        <v>1</v>
      </c>
    </row>
    <row r="19" spans="1:20" x14ac:dyDescent="0.3">
      <c r="A19" s="4" t="s">
        <v>363</v>
      </c>
      <c r="B19" s="4" t="s">
        <v>19</v>
      </c>
      <c r="C19">
        <v>0</v>
      </c>
      <c r="D19">
        <v>1</v>
      </c>
      <c r="E19" s="4" t="str" cm="1">
        <f t="array" ref="E19">_xlfn.IFS('Matthew''s Trait dataset'!D19&lt;5, "A", AND('Matthew''s Trait dataset'!D19&lt;10, 'Matthew''s Trait dataset'!D19&gt;=5), "B", AND('Matthew''s Trait dataset'!D19&lt;15, 'Matthew''s Trait dataset'!D19&gt;=10), "C", 'Matthew''s Trait dataset'!D19&gt;=15, "D")</f>
        <v>B</v>
      </c>
      <c r="F19" s="4" cm="1">
        <f t="array" ref="F19">_xlfn.IFS('Matthew''s Trait dataset'!F19="High", 1, 'Matthew''s Trait dataset'!F19="Low", 0)</f>
        <v>1</v>
      </c>
      <c r="G19" s="4" t="str" cm="1">
        <f t="array" ref="G19">_xlfn.IFS('Matthew''s Trait dataset'!G19&lt;100,"A",AND('Matthew''s Trait dataset'!G19&gt;=100,'Matthew''s Trait dataset'!G19&lt;1000),"B",AND('Matthew''s Trait dataset'!G19&gt;=1000,'Matthew''s Trait dataset'!G19&lt;10000),"C",'Matthew''s Trait dataset'!G19&gt;=10000,"D")</f>
        <v>C</v>
      </c>
      <c r="H19" s="4" cm="1">
        <f t="array" ref="H19">_xlfn.IFS('Matthew''s Trait dataset'!I19="High", 1, 'Matthew''s Trait dataset'!I19="Low", 0)</f>
        <v>1</v>
      </c>
      <c r="I19" s="4" t="str" cm="1">
        <f t="array" ref="I19">_xlfn.IFS('Matthew''s Trait dataset'!J19&lt;100,"A",AND('Matthew''s Trait dataset'!J19&gt;=100,'Matthew''s Trait dataset'!J19&lt;1000),"B", 'Matthew''s Trait dataset'!J19&gt;=1000, "C")</f>
        <v>B</v>
      </c>
      <c r="J19" s="4" cm="1">
        <f t="array" ref="J19">_xlfn.IFS('Matthew''s Trait dataset'!K19="High", 1, 'Matthew''s Trait dataset'!K19="Low", 0)</f>
        <v>1</v>
      </c>
      <c r="K19" s="4" t="e" cm="1">
        <f t="array" ref="K19">_xlfn.IFS('Matthew''s Trait dataset'!L19="Long Baleen", "A", 'Matthew''s Trait dataset'!L19="Short Baleen", "B", 'Matthew''s Trait dataset'!L19="Functional Calcareous Teeth", "C", 'Matthew''s Trait dataset'!L19="Non Functional Calcareous Teeth", "D")</f>
        <v>#N/A</v>
      </c>
      <c r="L19" s="4" cm="1">
        <f t="array" ref="L19">_xlfn.IFS('Matthew''s Trait dataset'!N19="High", 1, 'Matthew''s Trait dataset'!N19="Low", 0)</f>
        <v>1</v>
      </c>
      <c r="M19" s="4" t="str" cm="1">
        <f t="array" ref="M19">_xlfn.IFS('Matthew''s Trait dataset'!O19="Migratory", "A", 'Matthew''s Trait dataset'!O19="Mixed", "B", 'Matthew''s Trait dataset'!O19="Non-Migratory", "C")</f>
        <v>A</v>
      </c>
      <c r="N19" s="4" cm="1">
        <f t="array" ref="N19">_xlfn.IFS('Matthew''s Trait dataset'!Q19="High", 1, 'Matthew''s Trait dataset'!Q19="Low", 0)</f>
        <v>1</v>
      </c>
      <c r="O19" s="4" t="e" cm="1">
        <f t="array" ref="O19">_xlfn.IFS('Matthew''s Trait dataset'!R19="0-200m", "A", 'Matthew''s Trait dataset'!R19="200-500m", "B",'Matthew''s Trait dataset'!R19="500-1000m", "C", 'Matthew''s Trait dataset'!R19="1000m+", "D")</f>
        <v>#N/A</v>
      </c>
      <c r="P19" s="4" cm="1">
        <f t="array" ref="P19">_xlfn.IFS('Matthew''s Trait dataset'!T19="High", 1, 'Matthew''s Trait dataset'!T19="Low", 0)</f>
        <v>1</v>
      </c>
      <c r="Q19" s="4" t="s">
        <v>88</v>
      </c>
      <c r="R19" s="4" cm="1">
        <f t="array" ref="R19">_xlfn.IFS('Matthew''s Trait dataset'!W19="High", 1, 'Matthew''s Trait dataset'!W19="Low", 0)</f>
        <v>1</v>
      </c>
      <c r="S19" s="4" t="s">
        <v>86</v>
      </c>
      <c r="T19" s="4" cm="1">
        <f t="array" ref="T19">_xlfn.IFS('Matthew''s Trait dataset'!Z19="High", 1, 'Matthew''s Trait dataset'!Z19="Low", 0)</f>
        <v>1</v>
      </c>
    </row>
    <row r="20" spans="1:20" x14ac:dyDescent="0.3">
      <c r="A20" s="4" t="s">
        <v>362</v>
      </c>
      <c r="B20" s="4" t="s">
        <v>20</v>
      </c>
      <c r="C20">
        <v>1</v>
      </c>
      <c r="D20">
        <v>0</v>
      </c>
      <c r="E20" s="4" t="str" cm="1">
        <f t="array" ref="E20">_xlfn.IFS('Matthew''s Trait dataset'!D20&lt;5, "A", AND('Matthew''s Trait dataset'!D20&lt;10, 'Matthew''s Trait dataset'!D20&gt;=5), "B", AND('Matthew''s Trait dataset'!D20&lt;15, 'Matthew''s Trait dataset'!D20&gt;=10), "C", 'Matthew''s Trait dataset'!D20&gt;=15, "D")</f>
        <v>A</v>
      </c>
      <c r="F20" s="4" cm="1">
        <f t="array" ref="F20">_xlfn.IFS('Matthew''s Trait dataset'!F20="High", 1, 'Matthew''s Trait dataset'!F20="Low", 0)</f>
        <v>1</v>
      </c>
      <c r="G20" s="4" t="str" cm="1">
        <f t="array" ref="G20">_xlfn.IFS('Matthew''s Trait dataset'!G20&lt;100,"A",AND('Matthew''s Trait dataset'!G20&gt;=100,'Matthew''s Trait dataset'!G20&lt;1000),"B",AND('Matthew''s Trait dataset'!G20&gt;=1000,'Matthew''s Trait dataset'!G20&lt;10000),"C",'Matthew''s Trait dataset'!G20&gt;=10000,"D")</f>
        <v>B</v>
      </c>
      <c r="H20" s="4" cm="1">
        <f t="array" ref="H20">_xlfn.IFS('Matthew''s Trait dataset'!I20="High", 1, 'Matthew''s Trait dataset'!I20="Low", 0)</f>
        <v>1</v>
      </c>
      <c r="I20" s="4" t="str" cm="1">
        <f t="array" ref="I20">_xlfn.IFS('Matthew''s Trait dataset'!J20&lt;100,"A",AND('Matthew''s Trait dataset'!J20&gt;=100,'Matthew''s Trait dataset'!J20&lt;1000),"B", 'Matthew''s Trait dataset'!J20&gt;=1000, "C")</f>
        <v>A</v>
      </c>
      <c r="J20" s="4" cm="1">
        <f t="array" ref="J20">_xlfn.IFS('Matthew''s Trait dataset'!K20="High", 1, 'Matthew''s Trait dataset'!K20="Low", 0)</f>
        <v>1</v>
      </c>
      <c r="K20" s="4" t="e" cm="1">
        <f t="array" ref="K20">_xlfn.IFS('Matthew''s Trait dataset'!L20="Long Baleen", "A", 'Matthew''s Trait dataset'!L20="Short Baleen", "B", 'Matthew''s Trait dataset'!L20="Functional Calcareous Teeth", "C", 'Matthew''s Trait dataset'!L20="Non Functional Calcareous Teeth", "D")</f>
        <v>#N/A</v>
      </c>
      <c r="L20" s="4" cm="1">
        <f t="array" ref="L20">_xlfn.IFS('Matthew''s Trait dataset'!N20="High", 1, 'Matthew''s Trait dataset'!N20="Low", 0)</f>
        <v>1</v>
      </c>
      <c r="M20" s="4" t="str" cm="1">
        <f t="array" ref="M20">_xlfn.IFS('Matthew''s Trait dataset'!O20="Migratory", "A", 'Matthew''s Trait dataset'!O20="Mixed", "B", 'Matthew''s Trait dataset'!O20="Non-Migratory", "C")</f>
        <v>A</v>
      </c>
      <c r="N20" s="4" cm="1">
        <f t="array" ref="N20">_xlfn.IFS('Matthew''s Trait dataset'!Q20="High", 1, 'Matthew''s Trait dataset'!Q20="Low", 0)</f>
        <v>1</v>
      </c>
      <c r="O20" s="4" t="e" cm="1">
        <f t="array" ref="O20">_xlfn.IFS('Matthew''s Trait dataset'!R20="0-200m", "A", 'Matthew''s Trait dataset'!R20="200-500m", "B",'Matthew''s Trait dataset'!R20="500-1000m", "C", 'Matthew''s Trait dataset'!R20="1000m+", "D")</f>
        <v>#N/A</v>
      </c>
      <c r="P20" s="4" cm="1">
        <f t="array" ref="P20">_xlfn.IFS('Matthew''s Trait dataset'!T20="High", 1, 'Matthew''s Trait dataset'!T20="Low", 0)</f>
        <v>1</v>
      </c>
      <c r="Q20" s="4" t="s">
        <v>555</v>
      </c>
      <c r="R20" s="4" cm="1">
        <f t="array" ref="R20">_xlfn.IFS('Matthew''s Trait dataset'!W20="High", 1, 'Matthew''s Trait dataset'!W20="Low", 0)</f>
        <v>1</v>
      </c>
      <c r="S20" s="4" t="s">
        <v>86</v>
      </c>
      <c r="T20" s="4" cm="1">
        <f t="array" ref="T20">_xlfn.IFS('Matthew''s Trait dataset'!Z20="High", 1, 'Matthew''s Trait dataset'!Z20="Low", 0)</f>
        <v>1</v>
      </c>
    </row>
    <row r="21" spans="1:20" x14ac:dyDescent="0.3">
      <c r="A21" s="4" t="s">
        <v>364</v>
      </c>
      <c r="B21" s="4" t="s">
        <v>21</v>
      </c>
      <c r="C21">
        <v>1</v>
      </c>
      <c r="D21">
        <v>0</v>
      </c>
      <c r="E21" s="4" t="str" cm="1">
        <f t="array" ref="E21">_xlfn.IFS('Matthew''s Trait dataset'!D21&lt;5, "A", AND('Matthew''s Trait dataset'!D21&lt;10, 'Matthew''s Trait dataset'!D21&gt;=5), "B", AND('Matthew''s Trait dataset'!D21&lt;15, 'Matthew''s Trait dataset'!D21&gt;=10), "C", 'Matthew''s Trait dataset'!D21&gt;=15, "D")</f>
        <v>D</v>
      </c>
      <c r="F21" s="4" cm="1">
        <f t="array" ref="F21">_xlfn.IFS('Matthew''s Trait dataset'!F21="High", 1, 'Matthew''s Trait dataset'!F21="Low", 0)</f>
        <v>1</v>
      </c>
      <c r="G21" s="4" t="str" cm="1">
        <f t="array" ref="G21">_xlfn.IFS('Matthew''s Trait dataset'!G21&lt;100,"A",AND('Matthew''s Trait dataset'!G21&gt;=100,'Matthew''s Trait dataset'!G21&lt;1000),"B",AND('Matthew''s Trait dataset'!G21&gt;=1000,'Matthew''s Trait dataset'!G21&lt;10000),"C",'Matthew''s Trait dataset'!G21&gt;=10000,"D")</f>
        <v>D</v>
      </c>
      <c r="H21" s="4" cm="1">
        <f t="array" ref="H21">_xlfn.IFS('Matthew''s Trait dataset'!I21="High", 1, 'Matthew''s Trait dataset'!I21="Low", 0)</f>
        <v>1</v>
      </c>
      <c r="I21" s="4" t="str" cm="1">
        <f t="array" ref="I21">_xlfn.IFS('Matthew''s Trait dataset'!J21&lt;100,"A",AND('Matthew''s Trait dataset'!J21&gt;=100,'Matthew''s Trait dataset'!J21&lt;1000),"B", 'Matthew''s Trait dataset'!J21&gt;=1000, "C")</f>
        <v>C</v>
      </c>
      <c r="J21" s="4" cm="1">
        <f t="array" ref="J21">_xlfn.IFS('Matthew''s Trait dataset'!K21="High", 1, 'Matthew''s Trait dataset'!K21="Low", 0)</f>
        <v>1</v>
      </c>
      <c r="K21" s="4" t="e" cm="1">
        <f t="array" ref="K21">_xlfn.IFS('Matthew''s Trait dataset'!L21="Long Baleen", "A", 'Matthew''s Trait dataset'!L21="Short Baleen", "B", 'Matthew''s Trait dataset'!L21="Functional Calcareous Teeth", "C", 'Matthew''s Trait dataset'!L21="Non Functional Calcareous Teeth", "D")</f>
        <v>#N/A</v>
      </c>
      <c r="L21" s="4" cm="1">
        <f t="array" ref="L21">_xlfn.IFS('Matthew''s Trait dataset'!N21="High", 1, 'Matthew''s Trait dataset'!N21="Low", 0)</f>
        <v>1</v>
      </c>
      <c r="M21" s="4" t="str" cm="1">
        <f t="array" ref="M21">_xlfn.IFS('Matthew''s Trait dataset'!O21="Migratory", "A", 'Matthew''s Trait dataset'!O21="Mixed", "B", 'Matthew''s Trait dataset'!O21="Non-Migratory", "C")</f>
        <v>A</v>
      </c>
      <c r="N21" s="4" cm="1">
        <f t="array" ref="N21">_xlfn.IFS('Matthew''s Trait dataset'!Q21="High", 1, 'Matthew''s Trait dataset'!Q21="Low", 0)</f>
        <v>1</v>
      </c>
      <c r="O21" s="4" t="e" cm="1">
        <f t="array" ref="O21">_xlfn.IFS('Matthew''s Trait dataset'!R21="0-200m", "A", 'Matthew''s Trait dataset'!R21="200-500m", "B",'Matthew''s Trait dataset'!R21="500-1000m", "C", 'Matthew''s Trait dataset'!R21="1000m+", "D")</f>
        <v>#N/A</v>
      </c>
      <c r="P21" s="4" cm="1">
        <f t="array" ref="P21">_xlfn.IFS('Matthew''s Trait dataset'!T21="High", 1, 'Matthew''s Trait dataset'!T21="Low", 0)</f>
        <v>1</v>
      </c>
      <c r="Q21" s="4" t="s">
        <v>85</v>
      </c>
      <c r="R21" s="4" cm="1">
        <f t="array" ref="R21">_xlfn.IFS('Matthew''s Trait dataset'!W21="High", 1, 'Matthew''s Trait dataset'!W21="Low", 0)</f>
        <v>1</v>
      </c>
      <c r="S21" s="4" t="s">
        <v>87</v>
      </c>
      <c r="T21" s="4" cm="1">
        <f t="array" ref="T21">_xlfn.IFS('Matthew''s Trait dataset'!Z21="High", 1, 'Matthew''s Trait dataset'!Z21="Low", 0)</f>
        <v>1</v>
      </c>
    </row>
    <row r="22" spans="1:20" x14ac:dyDescent="0.3">
      <c r="A22" s="4" t="s">
        <v>358</v>
      </c>
      <c r="B22" s="4" t="s">
        <v>22</v>
      </c>
      <c r="C22">
        <v>0</v>
      </c>
      <c r="D22">
        <v>1</v>
      </c>
      <c r="E22" s="4" t="str" cm="1">
        <f t="array" ref="E22">_xlfn.IFS('Matthew''s Trait dataset'!D22&lt;5, "A", AND('Matthew''s Trait dataset'!D22&lt;10, 'Matthew''s Trait dataset'!D22&gt;=5), "B", AND('Matthew''s Trait dataset'!D22&lt;15, 'Matthew''s Trait dataset'!D22&gt;=10), "C", 'Matthew''s Trait dataset'!D22&gt;=15, "D")</f>
        <v>D</v>
      </c>
      <c r="F22" s="4" cm="1">
        <f t="array" ref="F22">_xlfn.IFS('Matthew''s Trait dataset'!F22="High", 1, 'Matthew''s Trait dataset'!F22="Low", 0)</f>
        <v>1</v>
      </c>
      <c r="G22" s="4" t="str" cm="1">
        <f t="array" ref="G22">_xlfn.IFS('Matthew''s Trait dataset'!G22&lt;100,"A",AND('Matthew''s Trait dataset'!G22&gt;=100,'Matthew''s Trait dataset'!G22&lt;1000),"B",AND('Matthew''s Trait dataset'!G22&gt;=1000,'Matthew''s Trait dataset'!G22&lt;10000),"C",'Matthew''s Trait dataset'!G22&gt;=10000,"D")</f>
        <v>D</v>
      </c>
      <c r="H22" s="4" cm="1">
        <f t="array" ref="H22">_xlfn.IFS('Matthew''s Trait dataset'!I22="High", 1, 'Matthew''s Trait dataset'!I22="Low", 0)</f>
        <v>1</v>
      </c>
      <c r="I22" s="4" t="str" cm="1">
        <f t="array" ref="I22">_xlfn.IFS('Matthew''s Trait dataset'!J22&lt;100,"A",AND('Matthew''s Trait dataset'!J22&gt;=100,'Matthew''s Trait dataset'!J22&lt;1000),"B", 'Matthew''s Trait dataset'!J22&gt;=1000, "C")</f>
        <v>C</v>
      </c>
      <c r="J22" s="4" cm="1">
        <f t="array" ref="J22">_xlfn.IFS('Matthew''s Trait dataset'!K22="High", 1, 'Matthew''s Trait dataset'!K22="Low", 0)</f>
        <v>1</v>
      </c>
      <c r="K22" s="4" t="e" cm="1">
        <f t="array" ref="K22">_xlfn.IFS('Matthew''s Trait dataset'!L22="Long Baleen", "A", 'Matthew''s Trait dataset'!L22="Short Baleen", "B", 'Matthew''s Trait dataset'!L22="Functional Calcareous Teeth", "C", 'Matthew''s Trait dataset'!L22="Non Functional Calcareous Teeth", "D")</f>
        <v>#N/A</v>
      </c>
      <c r="L22" s="4" cm="1">
        <f t="array" ref="L22">_xlfn.IFS('Matthew''s Trait dataset'!N22="High", 1, 'Matthew''s Trait dataset'!N22="Low", 0)</f>
        <v>1</v>
      </c>
      <c r="M22" s="4" t="str" cm="1">
        <f t="array" ref="M22">_xlfn.IFS('Matthew''s Trait dataset'!O22="Migratory", "A", 'Matthew''s Trait dataset'!O22="Mixed", "B", 'Matthew''s Trait dataset'!O22="Non-Migratory", "C")</f>
        <v>A</v>
      </c>
      <c r="N22" s="4" cm="1">
        <f t="array" ref="N22">_xlfn.IFS('Matthew''s Trait dataset'!Q22="High", 1, 'Matthew''s Trait dataset'!Q22="Low", 0)</f>
        <v>1</v>
      </c>
      <c r="O22" s="4" t="e" cm="1">
        <f t="array" ref="O22">_xlfn.IFS('Matthew''s Trait dataset'!R22="0-200m", "A", 'Matthew''s Trait dataset'!R22="200-500m", "B",'Matthew''s Trait dataset'!R22="500-1000m", "C", 'Matthew''s Trait dataset'!R22="1000m+", "D")</f>
        <v>#N/A</v>
      </c>
      <c r="P22" s="4" cm="1">
        <f t="array" ref="P22">_xlfn.IFS('Matthew''s Trait dataset'!T22="High", 1, 'Matthew''s Trait dataset'!T22="Low", 0)</f>
        <v>1</v>
      </c>
      <c r="Q22" s="4" t="s">
        <v>85</v>
      </c>
      <c r="R22" s="4" cm="1">
        <f t="array" ref="R22">_xlfn.IFS('Matthew''s Trait dataset'!W22="High", 1, 'Matthew''s Trait dataset'!W22="Low", 0)</f>
        <v>0</v>
      </c>
      <c r="S22" s="4" t="s">
        <v>85</v>
      </c>
      <c r="T22" s="4" cm="1">
        <f t="array" ref="T22">_xlfn.IFS('Matthew''s Trait dataset'!Z22="High", 1, 'Matthew''s Trait dataset'!Z22="Low", 0)</f>
        <v>1</v>
      </c>
    </row>
    <row r="23" spans="1:20" x14ac:dyDescent="0.3">
      <c r="A23" s="4" t="s">
        <v>358</v>
      </c>
      <c r="B23" s="4" t="s">
        <v>23</v>
      </c>
      <c r="C23">
        <v>0</v>
      </c>
      <c r="D23">
        <v>1</v>
      </c>
      <c r="E23" s="4" t="str" cm="1">
        <f t="array" ref="E23">_xlfn.IFS('Matthew''s Trait dataset'!D23&lt;5, "A", AND('Matthew''s Trait dataset'!D23&lt;10, 'Matthew''s Trait dataset'!D23&gt;=5), "B", AND('Matthew''s Trait dataset'!D23&lt;15, 'Matthew''s Trait dataset'!D23&gt;=10), "C", 'Matthew''s Trait dataset'!D23&gt;=15, "D")</f>
        <v>D</v>
      </c>
      <c r="F23" s="4" cm="1">
        <f t="array" ref="F23">_xlfn.IFS('Matthew''s Trait dataset'!F23="High", 1, 'Matthew''s Trait dataset'!F23="Low", 0)</f>
        <v>1</v>
      </c>
      <c r="G23" s="4" t="str" cm="1">
        <f t="array" ref="G23">_xlfn.IFS('Matthew''s Trait dataset'!G23&lt;100,"A",AND('Matthew''s Trait dataset'!G23&gt;=100,'Matthew''s Trait dataset'!G23&lt;1000),"B",AND('Matthew''s Trait dataset'!G23&gt;=1000,'Matthew''s Trait dataset'!G23&lt;10000),"C",'Matthew''s Trait dataset'!G23&gt;=10000,"D")</f>
        <v>D</v>
      </c>
      <c r="H23" s="4" cm="1">
        <f t="array" ref="H23">_xlfn.IFS('Matthew''s Trait dataset'!I23="High", 1, 'Matthew''s Trait dataset'!I23="Low", 0)</f>
        <v>1</v>
      </c>
      <c r="I23" s="4" t="str" cm="1">
        <f t="array" ref="I23">_xlfn.IFS('Matthew''s Trait dataset'!J23&lt;100,"A",AND('Matthew''s Trait dataset'!J23&gt;=100,'Matthew''s Trait dataset'!J23&lt;1000),"B", 'Matthew''s Trait dataset'!J23&gt;=1000, "C")</f>
        <v>C</v>
      </c>
      <c r="J23" s="4" cm="1">
        <f t="array" ref="J23">_xlfn.IFS('Matthew''s Trait dataset'!K23="High", 1, 'Matthew''s Trait dataset'!K23="Low", 0)</f>
        <v>1</v>
      </c>
      <c r="K23" s="4" t="e" cm="1">
        <f t="array" ref="K23">_xlfn.IFS('Matthew''s Trait dataset'!L23="Long Baleen", "A", 'Matthew''s Trait dataset'!L23="Short Baleen", "B", 'Matthew''s Trait dataset'!L23="Functional Calcareous Teeth", "C", 'Matthew''s Trait dataset'!L23="Non Functional Calcareous Teeth", "D")</f>
        <v>#N/A</v>
      </c>
      <c r="L23" s="4" cm="1">
        <f t="array" ref="L23">_xlfn.IFS('Matthew''s Trait dataset'!N23="High", 1, 'Matthew''s Trait dataset'!N23="Low", 0)</f>
        <v>1</v>
      </c>
      <c r="M23" s="4" t="str" cm="1">
        <f t="array" ref="M23">_xlfn.IFS('Matthew''s Trait dataset'!O23="Migratory", "A", 'Matthew''s Trait dataset'!O23="Mixed", "B", 'Matthew''s Trait dataset'!O23="Non-Migratory", "C")</f>
        <v>A</v>
      </c>
      <c r="N23" s="4" cm="1">
        <f t="array" ref="N23">_xlfn.IFS('Matthew''s Trait dataset'!Q23="High", 1, 'Matthew''s Trait dataset'!Q23="Low", 0)</f>
        <v>1</v>
      </c>
      <c r="O23" s="4" t="e" cm="1">
        <f t="array" ref="O23">_xlfn.IFS('Matthew''s Trait dataset'!R23="0-200m", "A", 'Matthew''s Trait dataset'!R23="200-500m", "B",'Matthew''s Trait dataset'!R23="500-1000m", "C", 'Matthew''s Trait dataset'!R23="1000m+", "D")</f>
        <v>#N/A</v>
      </c>
      <c r="P23" s="4" cm="1">
        <f t="array" ref="P23">_xlfn.IFS('Matthew''s Trait dataset'!T23="High", 1, 'Matthew''s Trait dataset'!T23="Low", 0)</f>
        <v>1</v>
      </c>
      <c r="Q23" s="4" t="s">
        <v>85</v>
      </c>
      <c r="R23" s="4" cm="1">
        <f t="array" ref="R23">_xlfn.IFS('Matthew''s Trait dataset'!W23="High", 1, 'Matthew''s Trait dataset'!W23="Low", 0)</f>
        <v>1</v>
      </c>
      <c r="S23" s="4" t="s">
        <v>85</v>
      </c>
      <c r="T23" s="4" cm="1">
        <f t="array" ref="T23">_xlfn.IFS('Matthew''s Trait dataset'!Z23="High", 1, 'Matthew''s Trait dataset'!Z23="Low", 0)</f>
        <v>1</v>
      </c>
    </row>
    <row r="24" spans="1:20" x14ac:dyDescent="0.3">
      <c r="A24" s="4" t="s">
        <v>358</v>
      </c>
      <c r="B24" s="4" t="s">
        <v>24</v>
      </c>
      <c r="C24">
        <v>1</v>
      </c>
      <c r="D24">
        <v>0</v>
      </c>
      <c r="E24" s="4" t="str" cm="1">
        <f t="array" ref="E24">_xlfn.IFS('Matthew''s Trait dataset'!D24&lt;5, "A", AND('Matthew''s Trait dataset'!D24&lt;10, 'Matthew''s Trait dataset'!D24&gt;=5), "B", AND('Matthew''s Trait dataset'!D24&lt;15, 'Matthew''s Trait dataset'!D24&gt;=10), "C", 'Matthew''s Trait dataset'!D24&gt;=15, "D")</f>
        <v>D</v>
      </c>
      <c r="F24" s="4" cm="1">
        <f t="array" ref="F24">_xlfn.IFS('Matthew''s Trait dataset'!F24="High", 1, 'Matthew''s Trait dataset'!F24="Low", 0)</f>
        <v>1</v>
      </c>
      <c r="G24" s="4" t="str" cm="1">
        <f t="array" ref="G24">_xlfn.IFS('Matthew''s Trait dataset'!G24&lt;100,"A",AND('Matthew''s Trait dataset'!G24&gt;=100,'Matthew''s Trait dataset'!G24&lt;1000),"B",AND('Matthew''s Trait dataset'!G24&gt;=1000,'Matthew''s Trait dataset'!G24&lt;10000),"C",'Matthew''s Trait dataset'!G24&gt;=10000,"D")</f>
        <v>D</v>
      </c>
      <c r="H24" s="4" cm="1">
        <f t="array" ref="H24">_xlfn.IFS('Matthew''s Trait dataset'!I24="High", 1, 'Matthew''s Trait dataset'!I24="Low", 0)</f>
        <v>1</v>
      </c>
      <c r="I24" s="4" t="str" cm="1">
        <f t="array" ref="I24">_xlfn.IFS('Matthew''s Trait dataset'!J24&lt;100,"A",AND('Matthew''s Trait dataset'!J24&gt;=100,'Matthew''s Trait dataset'!J24&lt;1000),"B", 'Matthew''s Trait dataset'!J24&gt;=1000, "C")</f>
        <v>C</v>
      </c>
      <c r="J24" s="4" cm="1">
        <f t="array" ref="J24">_xlfn.IFS('Matthew''s Trait dataset'!K24="High", 1, 'Matthew''s Trait dataset'!K24="Low", 0)</f>
        <v>1</v>
      </c>
      <c r="K24" s="4" t="e" cm="1">
        <f t="array" ref="K24">_xlfn.IFS('Matthew''s Trait dataset'!L24="Long Baleen", "A", 'Matthew''s Trait dataset'!L24="Short Baleen", "B", 'Matthew''s Trait dataset'!L24="Functional Calcareous Teeth", "C", 'Matthew''s Trait dataset'!L24="Non Functional Calcareous Teeth", "D")</f>
        <v>#N/A</v>
      </c>
      <c r="L24" s="4" cm="1">
        <f t="array" ref="L24">_xlfn.IFS('Matthew''s Trait dataset'!N24="High", 1, 'Matthew''s Trait dataset'!N24="Low", 0)</f>
        <v>1</v>
      </c>
      <c r="M24" s="4" t="str" cm="1">
        <f t="array" ref="M24">_xlfn.IFS('Matthew''s Trait dataset'!O24="Migratory", "A", 'Matthew''s Trait dataset'!O24="Mixed", "B", 'Matthew''s Trait dataset'!O24="Non-Migratory", "C")</f>
        <v>A</v>
      </c>
      <c r="N24" s="4" cm="1">
        <f t="array" ref="N24">_xlfn.IFS('Matthew''s Trait dataset'!Q24="High", 1, 'Matthew''s Trait dataset'!Q24="Low", 0)</f>
        <v>1</v>
      </c>
      <c r="O24" s="4" t="e" cm="1">
        <f t="array" ref="O24">_xlfn.IFS('Matthew''s Trait dataset'!R24="0-200m", "A", 'Matthew''s Trait dataset'!R24="200-500m", "B",'Matthew''s Trait dataset'!R24="500-1000m", "C", 'Matthew''s Trait dataset'!R24="1000m+", "D")</f>
        <v>#N/A</v>
      </c>
      <c r="P24" s="4" cm="1">
        <f t="array" ref="P24">_xlfn.IFS('Matthew''s Trait dataset'!T24="High", 1, 'Matthew''s Trait dataset'!T24="Low", 0)</f>
        <v>0</v>
      </c>
      <c r="Q24" s="4" t="s">
        <v>85</v>
      </c>
      <c r="R24" s="4" cm="1">
        <f t="array" ref="R24">_xlfn.IFS('Matthew''s Trait dataset'!W24="High", 1, 'Matthew''s Trait dataset'!W24="Low", 0)</f>
        <v>1</v>
      </c>
      <c r="S24" s="4" t="s">
        <v>85</v>
      </c>
      <c r="T24" s="4" cm="1">
        <f t="array" ref="T24">_xlfn.IFS('Matthew''s Trait dataset'!Z24="High", 1, 'Matthew''s Trait dataset'!Z24="Low", 0)</f>
        <v>1</v>
      </c>
    </row>
    <row r="25" spans="1:20" x14ac:dyDescent="0.3">
      <c r="A25" s="4" t="s">
        <v>362</v>
      </c>
      <c r="B25" s="4" t="s">
        <v>25</v>
      </c>
      <c r="C25">
        <v>0</v>
      </c>
      <c r="D25">
        <v>1</v>
      </c>
      <c r="E25" s="4" t="str" cm="1">
        <f t="array" ref="E25">_xlfn.IFS('Matthew''s Trait dataset'!D25&lt;5, "A", AND('Matthew''s Trait dataset'!D25&lt;10, 'Matthew''s Trait dataset'!D25&gt;=5), "B", AND('Matthew''s Trait dataset'!D25&lt;15, 'Matthew''s Trait dataset'!D25&gt;=10), "C", 'Matthew''s Trait dataset'!D25&gt;=15, "D")</f>
        <v>A</v>
      </c>
      <c r="F25" s="4" cm="1">
        <f t="array" ref="F25">_xlfn.IFS('Matthew''s Trait dataset'!F25="High", 1, 'Matthew''s Trait dataset'!F25="Low", 0)</f>
        <v>1</v>
      </c>
      <c r="G25" s="4" t="str" cm="1">
        <f t="array" ref="G25">_xlfn.IFS('Matthew''s Trait dataset'!G25&lt;100,"A",AND('Matthew''s Trait dataset'!G25&gt;=100,'Matthew''s Trait dataset'!G25&lt;1000),"B",AND('Matthew''s Trait dataset'!G25&gt;=1000,'Matthew''s Trait dataset'!G25&lt;10000),"C",'Matthew''s Trait dataset'!G25&gt;=10000,"D")</f>
        <v>B</v>
      </c>
      <c r="H25" s="4" cm="1">
        <f t="array" ref="H25">_xlfn.IFS('Matthew''s Trait dataset'!I25="High", 1, 'Matthew''s Trait dataset'!I25="Low", 0)</f>
        <v>1</v>
      </c>
      <c r="I25" s="4" t="str" cm="1">
        <f t="array" ref="I25">_xlfn.IFS('Matthew''s Trait dataset'!J25&lt;100,"A",AND('Matthew''s Trait dataset'!J25&gt;=100,'Matthew''s Trait dataset'!J25&lt;1000),"B", 'Matthew''s Trait dataset'!J25&gt;=1000, "C")</f>
        <v>A</v>
      </c>
      <c r="J25" s="4" cm="1">
        <f t="array" ref="J25">_xlfn.IFS('Matthew''s Trait dataset'!K25="High", 1, 'Matthew''s Trait dataset'!K25="Low", 0)</f>
        <v>1</v>
      </c>
      <c r="K25" s="4" t="e" cm="1">
        <f t="array" ref="K25">_xlfn.IFS('Matthew''s Trait dataset'!L25="Long Baleen", "A", 'Matthew''s Trait dataset'!L25="Short Baleen", "B", 'Matthew''s Trait dataset'!L25="Functional Calcareous Teeth", "C", 'Matthew''s Trait dataset'!L25="Non Functional Calcareous Teeth", "D")</f>
        <v>#N/A</v>
      </c>
      <c r="L25" s="4" cm="1">
        <f t="array" ref="L25">_xlfn.IFS('Matthew''s Trait dataset'!N25="High", 1, 'Matthew''s Trait dataset'!N25="Low", 0)</f>
        <v>1</v>
      </c>
      <c r="M25" s="4" t="str" cm="1">
        <f t="array" ref="M25">_xlfn.IFS('Matthew''s Trait dataset'!O25="Migratory", "A", 'Matthew''s Trait dataset'!O25="Mixed", "B", 'Matthew''s Trait dataset'!O25="Non-Migratory", "C")</f>
        <v>C</v>
      </c>
      <c r="N25" s="4" cm="1">
        <f t="array" ref="N25">_xlfn.IFS('Matthew''s Trait dataset'!Q25="High", 1, 'Matthew''s Trait dataset'!Q25="Low", 0)</f>
        <v>1</v>
      </c>
      <c r="O25" s="4" t="e" cm="1">
        <f t="array" ref="O25">_xlfn.IFS('Matthew''s Trait dataset'!R25="0-200m", "A", 'Matthew''s Trait dataset'!R25="200-500m", "B",'Matthew''s Trait dataset'!R25="500-1000m", "C", 'Matthew''s Trait dataset'!R25="1000m+", "D")</f>
        <v>#N/A</v>
      </c>
      <c r="P25" s="4" cm="1">
        <f t="array" ref="P25">_xlfn.IFS('Matthew''s Trait dataset'!T25="High", 1, 'Matthew''s Trait dataset'!T25="Low", 0)</f>
        <v>1</v>
      </c>
      <c r="Q25" s="4" t="s">
        <v>556</v>
      </c>
      <c r="R25" s="4" cm="1">
        <f t="array" ref="R25">_xlfn.IFS('Matthew''s Trait dataset'!W25="High", 1, 'Matthew''s Trait dataset'!W25="Low", 0)</f>
        <v>1</v>
      </c>
      <c r="S25" s="4" t="s">
        <v>86</v>
      </c>
      <c r="T25" s="4" cm="1">
        <f t="array" ref="T25">_xlfn.IFS('Matthew''s Trait dataset'!Z25="High", 1, 'Matthew''s Trait dataset'!Z25="Low", 0)</f>
        <v>1</v>
      </c>
    </row>
    <row r="26" spans="1:20" x14ac:dyDescent="0.3">
      <c r="A26" s="4" t="s">
        <v>362</v>
      </c>
      <c r="B26" s="4" t="s">
        <v>26</v>
      </c>
      <c r="C26">
        <v>1</v>
      </c>
      <c r="D26">
        <v>0</v>
      </c>
      <c r="E26" s="4" t="str" cm="1">
        <f t="array" ref="E26">_xlfn.IFS('Matthew''s Trait dataset'!D26&lt;5, "A", AND('Matthew''s Trait dataset'!D26&lt;10, 'Matthew''s Trait dataset'!D26&gt;=5), "B", AND('Matthew''s Trait dataset'!D26&lt;15, 'Matthew''s Trait dataset'!D26&gt;=10), "C", 'Matthew''s Trait dataset'!D26&gt;=15, "D")</f>
        <v>B</v>
      </c>
      <c r="F26" s="4" cm="1">
        <f t="array" ref="F26">_xlfn.IFS('Matthew''s Trait dataset'!F26="High", 1, 'Matthew''s Trait dataset'!F26="Low", 0)</f>
        <v>1</v>
      </c>
      <c r="G26" s="4" t="str" cm="1">
        <f t="array" ref="G26">_xlfn.IFS('Matthew''s Trait dataset'!G26&lt;100,"A",AND('Matthew''s Trait dataset'!G26&gt;=100,'Matthew''s Trait dataset'!G26&lt;1000),"B",AND('Matthew''s Trait dataset'!G26&gt;=1000,'Matthew''s Trait dataset'!G26&lt;10000),"C",'Matthew''s Trait dataset'!G26&gt;=10000,"D")</f>
        <v>C</v>
      </c>
      <c r="H26" s="4" cm="1">
        <f t="array" ref="H26">_xlfn.IFS('Matthew''s Trait dataset'!I26="High", 1, 'Matthew''s Trait dataset'!I26="Low", 0)</f>
        <v>1</v>
      </c>
      <c r="I26" s="4" t="str" cm="1">
        <f t="array" ref="I26">_xlfn.IFS('Matthew''s Trait dataset'!J26&lt;100,"A",AND('Matthew''s Trait dataset'!J26&gt;=100,'Matthew''s Trait dataset'!J26&lt;1000),"B", 'Matthew''s Trait dataset'!J26&gt;=1000, "C")</f>
        <v>B</v>
      </c>
      <c r="J26" s="4" cm="1">
        <f t="array" ref="J26">_xlfn.IFS('Matthew''s Trait dataset'!K26="High", 1, 'Matthew''s Trait dataset'!K26="Low", 0)</f>
        <v>1</v>
      </c>
      <c r="K26" s="4" t="e" cm="1">
        <f t="array" ref="K26">_xlfn.IFS('Matthew''s Trait dataset'!L26="Long Baleen", "A", 'Matthew''s Trait dataset'!L26="Short Baleen", "B", 'Matthew''s Trait dataset'!L26="Functional Calcareous Teeth", "C", 'Matthew''s Trait dataset'!L26="Non Functional Calcareous Teeth", "D")</f>
        <v>#N/A</v>
      </c>
      <c r="L26" s="4" cm="1">
        <f t="array" ref="L26">_xlfn.IFS('Matthew''s Trait dataset'!N26="High", 1, 'Matthew''s Trait dataset'!N26="Low", 0)</f>
        <v>1</v>
      </c>
      <c r="M26" s="4" t="str" cm="1">
        <f t="array" ref="M26">_xlfn.IFS('Matthew''s Trait dataset'!O26="Migratory", "A", 'Matthew''s Trait dataset'!O26="Mixed", "B", 'Matthew''s Trait dataset'!O26="Non-Migratory", "C")</f>
        <v>C</v>
      </c>
      <c r="N26" s="4" cm="1">
        <f t="array" ref="N26">_xlfn.IFS('Matthew''s Trait dataset'!Q26="High", 1, 'Matthew''s Trait dataset'!Q26="Low", 0)</f>
        <v>1</v>
      </c>
      <c r="O26" s="4" t="e" cm="1">
        <f t="array" ref="O26">_xlfn.IFS('Matthew''s Trait dataset'!R26="0-200m", "A", 'Matthew''s Trait dataset'!R26="200-500m", "B",'Matthew''s Trait dataset'!R26="500-1000m", "C", 'Matthew''s Trait dataset'!R26="1000m+", "D")</f>
        <v>#N/A</v>
      </c>
      <c r="P26" s="4" cm="1">
        <f t="array" ref="P26">_xlfn.IFS('Matthew''s Trait dataset'!T26="High", 1, 'Matthew''s Trait dataset'!T26="Low", 0)</f>
        <v>1</v>
      </c>
      <c r="Q26" s="4" t="s">
        <v>555</v>
      </c>
      <c r="R26" s="4" cm="1">
        <f t="array" ref="R26">_xlfn.IFS('Matthew''s Trait dataset'!W26="High", 1, 'Matthew''s Trait dataset'!W26="Low", 0)</f>
        <v>1</v>
      </c>
      <c r="S26" s="4" t="s">
        <v>88</v>
      </c>
      <c r="T26" s="4" cm="1">
        <f t="array" ref="T26">_xlfn.IFS('Matthew''s Trait dataset'!Z26="High", 1, 'Matthew''s Trait dataset'!Z26="Low", 0)</f>
        <v>1</v>
      </c>
    </row>
    <row r="27" spans="1:20" x14ac:dyDescent="0.3">
      <c r="A27" s="4" t="s">
        <v>362</v>
      </c>
      <c r="B27" s="4" t="s">
        <v>27</v>
      </c>
      <c r="C27">
        <v>0</v>
      </c>
      <c r="D27">
        <v>1</v>
      </c>
      <c r="E27" s="4" t="str" cm="1">
        <f t="array" ref="E27">_xlfn.IFS('Matthew''s Trait dataset'!D27&lt;5, "A", AND('Matthew''s Trait dataset'!D27&lt;10, 'Matthew''s Trait dataset'!D27&gt;=5), "B", AND('Matthew''s Trait dataset'!D27&lt;15, 'Matthew''s Trait dataset'!D27&gt;=10), "C", 'Matthew''s Trait dataset'!D27&gt;=15, "D")</f>
        <v>B</v>
      </c>
      <c r="F27" s="4" cm="1">
        <f t="array" ref="F27">_xlfn.IFS('Matthew''s Trait dataset'!F27="High", 1, 'Matthew''s Trait dataset'!F27="Low", 0)</f>
        <v>1</v>
      </c>
      <c r="G27" s="4" t="str" cm="1">
        <f t="array" ref="G27">_xlfn.IFS('Matthew''s Trait dataset'!G27&lt;100,"A",AND('Matthew''s Trait dataset'!G27&gt;=100,'Matthew''s Trait dataset'!G27&lt;1000),"B",AND('Matthew''s Trait dataset'!G27&gt;=1000,'Matthew''s Trait dataset'!G27&lt;10000),"C",'Matthew''s Trait dataset'!G27&gt;=10000,"D")</f>
        <v>C</v>
      </c>
      <c r="H27" s="4" cm="1">
        <f t="array" ref="H27">_xlfn.IFS('Matthew''s Trait dataset'!I27="High", 1, 'Matthew''s Trait dataset'!I27="Low", 0)</f>
        <v>1</v>
      </c>
      <c r="I27" s="4" t="str" cm="1">
        <f t="array" ref="I27">_xlfn.IFS('Matthew''s Trait dataset'!J27&lt;100,"A",AND('Matthew''s Trait dataset'!J27&gt;=100,'Matthew''s Trait dataset'!J27&lt;1000),"B", 'Matthew''s Trait dataset'!J27&gt;=1000, "C")</f>
        <v>B</v>
      </c>
      <c r="J27" s="4" cm="1">
        <f t="array" ref="J27">_xlfn.IFS('Matthew''s Trait dataset'!K27="High", 1, 'Matthew''s Trait dataset'!K27="Low", 0)</f>
        <v>1</v>
      </c>
      <c r="K27" s="4" t="e" cm="1">
        <f t="array" ref="K27">_xlfn.IFS('Matthew''s Trait dataset'!L27="Long Baleen", "A", 'Matthew''s Trait dataset'!L27="Short Baleen", "B", 'Matthew''s Trait dataset'!L27="Functional Calcareous Teeth", "C", 'Matthew''s Trait dataset'!L27="Non Functional Calcareous Teeth", "D")</f>
        <v>#N/A</v>
      </c>
      <c r="L27" s="4" cm="1">
        <f t="array" ref="L27">_xlfn.IFS('Matthew''s Trait dataset'!N27="High", 1, 'Matthew''s Trait dataset'!N27="Low", 0)</f>
        <v>1</v>
      </c>
      <c r="M27" s="4" t="str" cm="1">
        <f t="array" ref="M27">_xlfn.IFS('Matthew''s Trait dataset'!O27="Migratory", "A", 'Matthew''s Trait dataset'!O27="Mixed", "B", 'Matthew''s Trait dataset'!O27="Non-Migratory", "C")</f>
        <v>C</v>
      </c>
      <c r="N27" s="4" cm="1">
        <f t="array" ref="N27">_xlfn.IFS('Matthew''s Trait dataset'!Q27="High", 1, 'Matthew''s Trait dataset'!Q27="Low", 0)</f>
        <v>1</v>
      </c>
      <c r="O27" s="4" t="e" cm="1">
        <f t="array" ref="O27">_xlfn.IFS('Matthew''s Trait dataset'!R27="0-200m", "A", 'Matthew''s Trait dataset'!R27="200-500m", "B",'Matthew''s Trait dataset'!R27="500-1000m", "C", 'Matthew''s Trait dataset'!R27="1000m+", "D")</f>
        <v>#N/A</v>
      </c>
      <c r="P27" s="4" cm="1">
        <f t="array" ref="P27">_xlfn.IFS('Matthew''s Trait dataset'!T27="High", 1, 'Matthew''s Trait dataset'!T27="Low", 0)</f>
        <v>1</v>
      </c>
      <c r="Q27" s="4" t="s">
        <v>555</v>
      </c>
      <c r="R27" s="4" cm="1">
        <f t="array" ref="R27">_xlfn.IFS('Matthew''s Trait dataset'!W27="High", 1, 'Matthew''s Trait dataset'!W27="Low", 0)</f>
        <v>1</v>
      </c>
      <c r="S27" s="4" t="s">
        <v>88</v>
      </c>
      <c r="T27" s="4" cm="1">
        <f t="array" ref="T27">_xlfn.IFS('Matthew''s Trait dataset'!Z27="High", 1, 'Matthew''s Trait dataset'!Z27="Low", 0)</f>
        <v>1</v>
      </c>
    </row>
    <row r="28" spans="1:20" x14ac:dyDescent="0.3">
      <c r="A28" s="4" t="s">
        <v>362</v>
      </c>
      <c r="B28" s="4" t="s">
        <v>28</v>
      </c>
      <c r="C28">
        <v>1</v>
      </c>
      <c r="D28">
        <v>0</v>
      </c>
      <c r="E28" s="4" t="str" cm="1">
        <f t="array" ref="E28">_xlfn.IFS('Matthew''s Trait dataset'!D28&lt;5, "A", AND('Matthew''s Trait dataset'!D28&lt;10, 'Matthew''s Trait dataset'!D28&gt;=5), "B", AND('Matthew''s Trait dataset'!D28&lt;15, 'Matthew''s Trait dataset'!D28&gt;=10), "C", 'Matthew''s Trait dataset'!D28&gt;=15, "D")</f>
        <v>A</v>
      </c>
      <c r="F28" s="4" cm="1">
        <f t="array" ref="F28">_xlfn.IFS('Matthew''s Trait dataset'!F28="High", 1, 'Matthew''s Trait dataset'!F28="Low", 0)</f>
        <v>1</v>
      </c>
      <c r="G28" s="4" t="str" cm="1">
        <f t="array" ref="G28">_xlfn.IFS('Matthew''s Trait dataset'!G28&lt;100,"A",AND('Matthew''s Trait dataset'!G28&gt;=100,'Matthew''s Trait dataset'!G28&lt;1000),"B",AND('Matthew''s Trait dataset'!G28&gt;=1000,'Matthew''s Trait dataset'!G28&lt;10000),"C",'Matthew''s Trait dataset'!G28&gt;=10000,"D")</f>
        <v>B</v>
      </c>
      <c r="H28" s="4" cm="1">
        <f t="array" ref="H28">_xlfn.IFS('Matthew''s Trait dataset'!I28="High", 1, 'Matthew''s Trait dataset'!I28="Low", 0)</f>
        <v>1</v>
      </c>
      <c r="I28" s="4" t="str" cm="1">
        <f t="array" ref="I28">_xlfn.IFS('Matthew''s Trait dataset'!J28&lt;100,"A",AND('Matthew''s Trait dataset'!J28&gt;=100,'Matthew''s Trait dataset'!J28&lt;1000),"B", 'Matthew''s Trait dataset'!J28&gt;=1000, "C")</f>
        <v>B</v>
      </c>
      <c r="J28" s="4" cm="1">
        <f t="array" ref="J28">_xlfn.IFS('Matthew''s Trait dataset'!K28="High", 1, 'Matthew''s Trait dataset'!K28="Low", 0)</f>
        <v>1</v>
      </c>
      <c r="K28" s="4" t="e" cm="1">
        <f t="array" ref="K28">_xlfn.IFS('Matthew''s Trait dataset'!L28="Long Baleen", "A", 'Matthew''s Trait dataset'!L28="Short Baleen", "B", 'Matthew''s Trait dataset'!L28="Functional Calcareous Teeth", "C", 'Matthew''s Trait dataset'!L28="Non Functional Calcareous Teeth", "D")</f>
        <v>#N/A</v>
      </c>
      <c r="L28" s="4" cm="1">
        <f t="array" ref="L28">_xlfn.IFS('Matthew''s Trait dataset'!N28="High", 1, 'Matthew''s Trait dataset'!N28="Low", 0)</f>
        <v>1</v>
      </c>
      <c r="M28" s="4" t="str" cm="1">
        <f t="array" ref="M28">_xlfn.IFS('Matthew''s Trait dataset'!O28="Migratory", "A", 'Matthew''s Trait dataset'!O28="Mixed", "B", 'Matthew''s Trait dataset'!O28="Non-Migratory", "C")</f>
        <v>B</v>
      </c>
      <c r="N28" s="4" cm="1">
        <f t="array" ref="N28">_xlfn.IFS('Matthew''s Trait dataset'!Q28="High", 1, 'Matthew''s Trait dataset'!Q28="Low", 0)</f>
        <v>1</v>
      </c>
      <c r="O28" s="4" t="e" cm="1">
        <f t="array" ref="O28">_xlfn.IFS('Matthew''s Trait dataset'!R28="0-200m", "A", 'Matthew''s Trait dataset'!R28="200-500m", "B",'Matthew''s Trait dataset'!R28="500-1000m", "C", 'Matthew''s Trait dataset'!R28="1000m+", "D")</f>
        <v>#N/A</v>
      </c>
      <c r="P28" s="4" cm="1">
        <f t="array" ref="P28">_xlfn.IFS('Matthew''s Trait dataset'!T28="High", 1, 'Matthew''s Trait dataset'!T28="Low", 0)</f>
        <v>1</v>
      </c>
      <c r="Q28" s="4" t="s">
        <v>556</v>
      </c>
      <c r="R28" s="4" cm="1">
        <f t="array" ref="R28">_xlfn.IFS('Matthew''s Trait dataset'!W28="High", 1, 'Matthew''s Trait dataset'!W28="Low", 0)</f>
        <v>1</v>
      </c>
      <c r="S28" s="4" t="s">
        <v>88</v>
      </c>
      <c r="T28" s="4" cm="1">
        <f t="array" ref="T28">_xlfn.IFS('Matthew''s Trait dataset'!Z28="High", 1, 'Matthew''s Trait dataset'!Z28="Low", 0)</f>
        <v>1</v>
      </c>
    </row>
    <row r="29" spans="1:20" x14ac:dyDescent="0.3">
      <c r="A29" s="4" t="s">
        <v>360</v>
      </c>
      <c r="B29" s="4" t="s">
        <v>29</v>
      </c>
      <c r="C29">
        <v>0</v>
      </c>
      <c r="D29">
        <v>1</v>
      </c>
      <c r="E29" s="4" t="str" cm="1">
        <f t="array" ref="E29">_xlfn.IFS('Matthew''s Trait dataset'!D29&lt;5, "A", AND('Matthew''s Trait dataset'!D29&lt;10, 'Matthew''s Trait dataset'!D29&gt;=5), "B", AND('Matthew''s Trait dataset'!D29&lt;15, 'Matthew''s Trait dataset'!D29&gt;=10), "C", 'Matthew''s Trait dataset'!D29&gt;=15, "D")</f>
        <v>B</v>
      </c>
      <c r="F29" s="4" cm="1">
        <f t="array" ref="F29">_xlfn.IFS('Matthew''s Trait dataset'!F29="High", 1, 'Matthew''s Trait dataset'!F29="Low", 0)</f>
        <v>1</v>
      </c>
      <c r="G29" s="4" t="str" cm="1">
        <f t="array" ref="G29">_xlfn.IFS('Matthew''s Trait dataset'!G29&lt;100,"A",AND('Matthew''s Trait dataset'!G29&gt;=100,'Matthew''s Trait dataset'!G29&lt;1000),"B",AND('Matthew''s Trait dataset'!G29&gt;=1000,'Matthew''s Trait dataset'!G29&lt;10000),"C",'Matthew''s Trait dataset'!G29&gt;=10000,"D")</f>
        <v>C</v>
      </c>
      <c r="H29" s="4" cm="1">
        <f t="array" ref="H29">_xlfn.IFS('Matthew''s Trait dataset'!I29="High", 1, 'Matthew''s Trait dataset'!I29="Low", 0)</f>
        <v>1</v>
      </c>
      <c r="I29" s="4" t="str" cm="1">
        <f t="array" ref="I29">_xlfn.IFS('Matthew''s Trait dataset'!J29&lt;100,"A",AND('Matthew''s Trait dataset'!J29&gt;=100,'Matthew''s Trait dataset'!J29&lt;1000),"B", 'Matthew''s Trait dataset'!J29&gt;=1000, "C")</f>
        <v>B</v>
      </c>
      <c r="J29" s="4" cm="1">
        <f t="array" ref="J29">_xlfn.IFS('Matthew''s Trait dataset'!K29="High", 1, 'Matthew''s Trait dataset'!K29="Low", 0)</f>
        <v>1</v>
      </c>
      <c r="K29" s="4" t="e" cm="1">
        <f t="array" ref="K29">_xlfn.IFS('Matthew''s Trait dataset'!L29="Long Baleen", "A", 'Matthew''s Trait dataset'!L29="Short Baleen", "B", 'Matthew''s Trait dataset'!L29="Functional Calcareous Teeth", "C", 'Matthew''s Trait dataset'!L29="Non Functional Calcareous Teeth", "D")</f>
        <v>#N/A</v>
      </c>
      <c r="L29" s="4" cm="1">
        <f t="array" ref="L29">_xlfn.IFS('Matthew''s Trait dataset'!N29="High", 1, 'Matthew''s Trait dataset'!N29="Low", 0)</f>
        <v>1</v>
      </c>
      <c r="M29" s="4" t="str" cm="1">
        <f t="array" ref="M29">_xlfn.IFS('Matthew''s Trait dataset'!O29="Migratory", "A", 'Matthew''s Trait dataset'!O29="Mixed", "B", 'Matthew''s Trait dataset'!O29="Non-Migratory", "C")</f>
        <v>B</v>
      </c>
      <c r="N29" s="4" cm="1">
        <f t="array" ref="N29">_xlfn.IFS('Matthew''s Trait dataset'!Q29="High", 1, 'Matthew''s Trait dataset'!Q29="Low", 0)</f>
        <v>1</v>
      </c>
      <c r="O29" s="4" t="e" cm="1">
        <f t="array" ref="O29">_xlfn.IFS('Matthew''s Trait dataset'!R29="0-200m", "A", 'Matthew''s Trait dataset'!R29="200-500m", "B",'Matthew''s Trait dataset'!R29="500-1000m", "C", 'Matthew''s Trait dataset'!R29="1000m+", "D")</f>
        <v>#N/A</v>
      </c>
      <c r="P29" s="4" cm="1">
        <f t="array" ref="P29">_xlfn.IFS('Matthew''s Trait dataset'!T29="High", 1, 'Matthew''s Trait dataset'!T29="Low", 0)</f>
        <v>1</v>
      </c>
      <c r="Q29" s="4" t="s">
        <v>87</v>
      </c>
      <c r="R29" s="4" cm="1">
        <f t="array" ref="R29">_xlfn.IFS('Matthew''s Trait dataset'!W29="High", 1, 'Matthew''s Trait dataset'!W29="Low", 0)</f>
        <v>1</v>
      </c>
      <c r="S29" s="4" t="s">
        <v>88</v>
      </c>
      <c r="T29" s="4" cm="1">
        <f t="array" ref="T29">_xlfn.IFS('Matthew''s Trait dataset'!Z29="High", 1, 'Matthew''s Trait dataset'!Z29="Low", 0)</f>
        <v>1</v>
      </c>
    </row>
    <row r="30" spans="1:20" x14ac:dyDescent="0.3">
      <c r="A30" s="4" t="s">
        <v>360</v>
      </c>
      <c r="B30" s="4" t="s">
        <v>30</v>
      </c>
      <c r="C30">
        <v>0</v>
      </c>
      <c r="D30">
        <v>1</v>
      </c>
      <c r="E30" s="4" t="str" cm="1">
        <f t="array" ref="E30">_xlfn.IFS('Matthew''s Trait dataset'!D30&lt;5, "A", AND('Matthew''s Trait dataset'!D30&lt;10, 'Matthew''s Trait dataset'!D30&gt;=5), "B", AND('Matthew''s Trait dataset'!D30&lt;15, 'Matthew''s Trait dataset'!D30&gt;=10), "C", 'Matthew''s Trait dataset'!D30&gt;=15, "D")</f>
        <v>B</v>
      </c>
      <c r="F30" s="4" cm="1">
        <f t="array" ref="F30">_xlfn.IFS('Matthew''s Trait dataset'!F30="High", 1, 'Matthew''s Trait dataset'!F30="Low", 0)</f>
        <v>1</v>
      </c>
      <c r="G30" s="4" t="str" cm="1">
        <f t="array" ref="G30">_xlfn.IFS('Matthew''s Trait dataset'!G30&lt;100,"A",AND('Matthew''s Trait dataset'!G30&gt;=100,'Matthew''s Trait dataset'!G30&lt;1000),"B",AND('Matthew''s Trait dataset'!G30&gt;=1000,'Matthew''s Trait dataset'!G30&lt;10000),"C",'Matthew''s Trait dataset'!G30&gt;=10000,"D")</f>
        <v>C</v>
      </c>
      <c r="H30" s="4" cm="1">
        <f t="array" ref="H30">_xlfn.IFS('Matthew''s Trait dataset'!I30="High", 1, 'Matthew''s Trait dataset'!I30="Low", 0)</f>
        <v>1</v>
      </c>
      <c r="I30" s="4" t="str" cm="1">
        <f t="array" ref="I30">_xlfn.IFS('Matthew''s Trait dataset'!J30&lt;100,"A",AND('Matthew''s Trait dataset'!J30&gt;=100,'Matthew''s Trait dataset'!J30&lt;1000),"B", 'Matthew''s Trait dataset'!J30&gt;=1000, "C")</f>
        <v>C</v>
      </c>
      <c r="J30" s="4" cm="1">
        <f t="array" ref="J30">_xlfn.IFS('Matthew''s Trait dataset'!K30="High", 1, 'Matthew''s Trait dataset'!K30="Low", 0)</f>
        <v>1</v>
      </c>
      <c r="K30" s="4" t="e" cm="1">
        <f t="array" ref="K30">_xlfn.IFS('Matthew''s Trait dataset'!L30="Long Baleen", "A", 'Matthew''s Trait dataset'!L30="Short Baleen", "B", 'Matthew''s Trait dataset'!L30="Functional Calcareous Teeth", "C", 'Matthew''s Trait dataset'!L30="Non Functional Calcareous Teeth", "D")</f>
        <v>#N/A</v>
      </c>
      <c r="L30" s="4" cm="1">
        <f t="array" ref="L30">_xlfn.IFS('Matthew''s Trait dataset'!N30="High", 1, 'Matthew''s Trait dataset'!N30="Low", 0)</f>
        <v>1</v>
      </c>
      <c r="M30" s="4" t="str" cm="1">
        <f t="array" ref="M30">_xlfn.IFS('Matthew''s Trait dataset'!O30="Migratory", "A", 'Matthew''s Trait dataset'!O30="Mixed", "B", 'Matthew''s Trait dataset'!O30="Non-Migratory", "C")</f>
        <v>B</v>
      </c>
      <c r="N30" s="4" cm="1">
        <f t="array" ref="N30">_xlfn.IFS('Matthew''s Trait dataset'!Q30="High", 1, 'Matthew''s Trait dataset'!Q30="Low", 0)</f>
        <v>0</v>
      </c>
      <c r="O30" s="4" t="e" cm="1">
        <f t="array" ref="O30">_xlfn.IFS('Matthew''s Trait dataset'!R30="0-200m", "A", 'Matthew''s Trait dataset'!R30="200-500m", "B",'Matthew''s Trait dataset'!R30="500-1000m", "C", 'Matthew''s Trait dataset'!R30="1000m+", "D")</f>
        <v>#N/A</v>
      </c>
      <c r="P30" s="4" cm="1">
        <f t="array" ref="P30">_xlfn.IFS('Matthew''s Trait dataset'!T30="High", 1, 'Matthew''s Trait dataset'!T30="Low", 0)</f>
        <v>0</v>
      </c>
      <c r="Q30" s="4" t="s">
        <v>88</v>
      </c>
      <c r="R30" s="4" cm="1">
        <f t="array" ref="R30">_xlfn.IFS('Matthew''s Trait dataset'!W30="High", 1, 'Matthew''s Trait dataset'!W30="Low", 0)</f>
        <v>1</v>
      </c>
      <c r="S30" s="4" t="s">
        <v>88</v>
      </c>
      <c r="T30" s="4" cm="1">
        <f t="array" ref="T30">_xlfn.IFS('Matthew''s Trait dataset'!Z30="High", 1, 'Matthew''s Trait dataset'!Z30="Low", 0)</f>
        <v>1</v>
      </c>
    </row>
    <row r="31" spans="1:20" x14ac:dyDescent="0.3">
      <c r="A31" s="4" t="s">
        <v>360</v>
      </c>
      <c r="B31" s="4" t="s">
        <v>31</v>
      </c>
      <c r="C31">
        <v>0</v>
      </c>
      <c r="D31">
        <v>1</v>
      </c>
      <c r="E31" s="4" t="str" cm="1">
        <f t="array" ref="E31">_xlfn.IFS('Matthew''s Trait dataset'!D31&lt;5, "A", AND('Matthew''s Trait dataset'!D31&lt;10, 'Matthew''s Trait dataset'!D31&gt;=5), "B", AND('Matthew''s Trait dataset'!D31&lt;15, 'Matthew''s Trait dataset'!D31&gt;=10), "C", 'Matthew''s Trait dataset'!D31&gt;=15, "D")</f>
        <v>B</v>
      </c>
      <c r="F31" s="4" cm="1">
        <f t="array" ref="F31">_xlfn.IFS('Matthew''s Trait dataset'!F31="High", 1, 'Matthew''s Trait dataset'!F31="Low", 0)</f>
        <v>1</v>
      </c>
      <c r="G31" s="4" t="str" cm="1">
        <f t="array" ref="G31">_xlfn.IFS('Matthew''s Trait dataset'!G31&lt;100,"A",AND('Matthew''s Trait dataset'!G31&gt;=100,'Matthew''s Trait dataset'!G31&lt;1000),"B",AND('Matthew''s Trait dataset'!G31&gt;=1000,'Matthew''s Trait dataset'!G31&lt;10000),"C",'Matthew''s Trait dataset'!G31&gt;=10000,"D")</f>
        <v>C</v>
      </c>
      <c r="H31" s="4" cm="1">
        <f t="array" ref="H31">_xlfn.IFS('Matthew''s Trait dataset'!I31="High", 1, 'Matthew''s Trait dataset'!I31="Low", 0)</f>
        <v>1</v>
      </c>
      <c r="I31" s="4" t="str" cm="1">
        <f t="array" ref="I31">_xlfn.IFS('Matthew''s Trait dataset'!J31&lt;100,"A",AND('Matthew''s Trait dataset'!J31&gt;=100,'Matthew''s Trait dataset'!J31&lt;1000),"B", 'Matthew''s Trait dataset'!J31&gt;=1000, "C")</f>
        <v>C</v>
      </c>
      <c r="J31" s="4" cm="1">
        <f t="array" ref="J31">_xlfn.IFS('Matthew''s Trait dataset'!K31="High", 1, 'Matthew''s Trait dataset'!K31="Low", 0)</f>
        <v>1</v>
      </c>
      <c r="K31" s="4" t="e" cm="1">
        <f t="array" ref="K31">_xlfn.IFS('Matthew''s Trait dataset'!L31="Long Baleen", "A", 'Matthew''s Trait dataset'!L31="Short Baleen", "B", 'Matthew''s Trait dataset'!L31="Functional Calcareous Teeth", "C", 'Matthew''s Trait dataset'!L31="Non Functional Calcareous Teeth", "D")</f>
        <v>#N/A</v>
      </c>
      <c r="L31" s="4" cm="1">
        <f t="array" ref="L31">_xlfn.IFS('Matthew''s Trait dataset'!N31="High", 1, 'Matthew''s Trait dataset'!N31="Low", 0)</f>
        <v>1</v>
      </c>
      <c r="M31" s="4" t="str" cm="1">
        <f t="array" ref="M31">_xlfn.IFS('Matthew''s Trait dataset'!O31="Migratory", "A", 'Matthew''s Trait dataset'!O31="Mixed", "B", 'Matthew''s Trait dataset'!O31="Non-Migratory", "C")</f>
        <v>B</v>
      </c>
      <c r="N31" s="4" cm="1">
        <f t="array" ref="N31">_xlfn.IFS('Matthew''s Trait dataset'!Q31="High", 1, 'Matthew''s Trait dataset'!Q31="Low", 0)</f>
        <v>0</v>
      </c>
      <c r="O31" s="4" t="e" cm="1">
        <f t="array" ref="O31">_xlfn.IFS('Matthew''s Trait dataset'!R31="0-200m", "A", 'Matthew''s Trait dataset'!R31="200-500m", "B",'Matthew''s Trait dataset'!R31="500-1000m", "C", 'Matthew''s Trait dataset'!R31="1000m+", "D")</f>
        <v>#N/A</v>
      </c>
      <c r="P31" s="4" cm="1">
        <f t="array" ref="P31">_xlfn.IFS('Matthew''s Trait dataset'!T31="High", 1, 'Matthew''s Trait dataset'!T31="Low", 0)</f>
        <v>0</v>
      </c>
      <c r="Q31" s="4" t="s">
        <v>86</v>
      </c>
      <c r="R31" s="4" cm="1">
        <f t="array" ref="R31">_xlfn.IFS('Matthew''s Trait dataset'!W31="High", 1, 'Matthew''s Trait dataset'!W31="Low", 0)</f>
        <v>1</v>
      </c>
      <c r="S31" s="4" t="s">
        <v>88</v>
      </c>
      <c r="T31" s="4" cm="1">
        <f t="array" ref="T31">_xlfn.IFS('Matthew''s Trait dataset'!Z31="High", 1, 'Matthew''s Trait dataset'!Z31="Low", 0)</f>
        <v>1</v>
      </c>
    </row>
    <row r="32" spans="1:20" x14ac:dyDescent="0.3">
      <c r="A32" s="4" t="s">
        <v>365</v>
      </c>
      <c r="B32" s="4" t="s">
        <v>32</v>
      </c>
      <c r="C32">
        <v>1</v>
      </c>
      <c r="D32">
        <v>0</v>
      </c>
      <c r="E32" s="4" t="str" cm="1">
        <f t="array" ref="E32">_xlfn.IFS('Matthew''s Trait dataset'!D32&lt;5, "A", AND('Matthew''s Trait dataset'!D32&lt;10, 'Matthew''s Trait dataset'!D32&gt;=5), "B", AND('Matthew''s Trait dataset'!D32&lt;15, 'Matthew''s Trait dataset'!D32&gt;=10), "C", 'Matthew''s Trait dataset'!D32&gt;=15, "D")</f>
        <v>A</v>
      </c>
      <c r="F32" s="4" cm="1">
        <f t="array" ref="F32">_xlfn.IFS('Matthew''s Trait dataset'!F32="High", 1, 'Matthew''s Trait dataset'!F32="Low", 0)</f>
        <v>1</v>
      </c>
      <c r="G32" s="4" t="str" cm="1">
        <f t="array" ref="G32">_xlfn.IFS('Matthew''s Trait dataset'!G32&lt;100,"A",AND('Matthew''s Trait dataset'!G32&gt;=100,'Matthew''s Trait dataset'!G32&lt;1000),"B",AND('Matthew''s Trait dataset'!G32&gt;=1000,'Matthew''s Trait dataset'!G32&lt;10000),"C",'Matthew''s Trait dataset'!G32&gt;=10000,"D")</f>
        <v>B</v>
      </c>
      <c r="H32" s="4" cm="1">
        <f t="array" ref="H32">_xlfn.IFS('Matthew''s Trait dataset'!I32="High", 1, 'Matthew''s Trait dataset'!I32="Low", 0)</f>
        <v>1</v>
      </c>
      <c r="I32" s="4" t="str" cm="1">
        <f t="array" ref="I32">_xlfn.IFS('Matthew''s Trait dataset'!J32&lt;100,"A",AND('Matthew''s Trait dataset'!J32&gt;=100,'Matthew''s Trait dataset'!J32&lt;1000),"B", 'Matthew''s Trait dataset'!J32&gt;=1000, "C")</f>
        <v>B</v>
      </c>
      <c r="J32" s="4" cm="1">
        <f t="array" ref="J32">_xlfn.IFS('Matthew''s Trait dataset'!K32="High", 1, 'Matthew''s Trait dataset'!K32="Low", 0)</f>
        <v>1</v>
      </c>
      <c r="K32" s="4" t="e" cm="1">
        <f t="array" ref="K32">_xlfn.IFS('Matthew''s Trait dataset'!L32="Long Baleen", "A", 'Matthew''s Trait dataset'!L32="Short Baleen", "B", 'Matthew''s Trait dataset'!L32="Functional Calcareous Teeth", "C", 'Matthew''s Trait dataset'!L32="Non Functional Calcareous Teeth", "D")</f>
        <v>#N/A</v>
      </c>
      <c r="L32" s="4" cm="1">
        <f t="array" ref="L32">_xlfn.IFS('Matthew''s Trait dataset'!N32="High", 1, 'Matthew''s Trait dataset'!N32="Low", 0)</f>
        <v>1</v>
      </c>
      <c r="M32" s="4" t="str" cm="1">
        <f t="array" ref="M32">_xlfn.IFS('Matthew''s Trait dataset'!O32="Migratory", "A", 'Matthew''s Trait dataset'!O32="Mixed", "B", 'Matthew''s Trait dataset'!O32="Non-Migratory", "C")</f>
        <v>C</v>
      </c>
      <c r="N32" s="4" cm="1">
        <f t="array" ref="N32">_xlfn.IFS('Matthew''s Trait dataset'!Q32="High", 1, 'Matthew''s Trait dataset'!Q32="Low", 0)</f>
        <v>1</v>
      </c>
      <c r="O32" s="4" t="e" cm="1">
        <f t="array" ref="O32">_xlfn.IFS('Matthew''s Trait dataset'!R32="0-200m", "A", 'Matthew''s Trait dataset'!R32="200-500m", "B",'Matthew''s Trait dataset'!R32="500-1000m", "C", 'Matthew''s Trait dataset'!R32="1000m+", "D")</f>
        <v>#N/A</v>
      </c>
      <c r="P32" s="4" cm="1">
        <f t="array" ref="P32">_xlfn.IFS('Matthew''s Trait dataset'!T32="High", 1, 'Matthew''s Trait dataset'!T32="Low", 0)</f>
        <v>1</v>
      </c>
      <c r="Q32" s="4" t="s">
        <v>87</v>
      </c>
      <c r="R32" s="4" cm="1">
        <f t="array" ref="R32">_xlfn.IFS('Matthew''s Trait dataset'!W32="High", 1, 'Matthew''s Trait dataset'!W32="Low", 0)</f>
        <v>1</v>
      </c>
      <c r="S32" s="4" t="s">
        <v>88</v>
      </c>
      <c r="T32" s="4" cm="1">
        <f t="array" ref="T32">_xlfn.IFS('Matthew''s Trait dataset'!Z32="High", 1, 'Matthew''s Trait dataset'!Z32="Low", 0)</f>
        <v>1</v>
      </c>
    </row>
    <row r="33" spans="1:20" x14ac:dyDescent="0.3">
      <c r="A33" s="4" t="s">
        <v>365</v>
      </c>
      <c r="B33" s="4" t="s">
        <v>33</v>
      </c>
      <c r="C33">
        <v>1</v>
      </c>
      <c r="D33">
        <v>0</v>
      </c>
      <c r="E33" s="4" t="str" cm="1">
        <f t="array" ref="E33">_xlfn.IFS('Matthew''s Trait dataset'!D33&lt;5, "A", AND('Matthew''s Trait dataset'!D33&lt;10, 'Matthew''s Trait dataset'!D33&gt;=5), "B", AND('Matthew''s Trait dataset'!D33&lt;15, 'Matthew''s Trait dataset'!D33&gt;=10), "C", 'Matthew''s Trait dataset'!D33&gt;=15, "D")</f>
        <v>A</v>
      </c>
      <c r="F33" s="4" cm="1">
        <f t="array" ref="F33">_xlfn.IFS('Matthew''s Trait dataset'!F33="High", 1, 'Matthew''s Trait dataset'!F33="Low", 0)</f>
        <v>1</v>
      </c>
      <c r="G33" s="4" t="str" cm="1">
        <f t="array" ref="G33">_xlfn.IFS('Matthew''s Trait dataset'!G33&lt;100,"A",AND('Matthew''s Trait dataset'!G33&gt;=100,'Matthew''s Trait dataset'!G33&lt;1000),"B",AND('Matthew''s Trait dataset'!G33&gt;=1000,'Matthew''s Trait dataset'!G33&lt;10000),"C",'Matthew''s Trait dataset'!G33&gt;=10000,"D")</f>
        <v>B</v>
      </c>
      <c r="H33" s="4" cm="1">
        <f t="array" ref="H33">_xlfn.IFS('Matthew''s Trait dataset'!I33="High", 1, 'Matthew''s Trait dataset'!I33="Low", 0)</f>
        <v>1</v>
      </c>
      <c r="I33" s="4" t="str" cm="1">
        <f t="array" ref="I33">_xlfn.IFS('Matthew''s Trait dataset'!J33&lt;100,"A",AND('Matthew''s Trait dataset'!J33&gt;=100,'Matthew''s Trait dataset'!J33&lt;1000),"B", 'Matthew''s Trait dataset'!J33&gt;=1000, "C")</f>
        <v>B</v>
      </c>
      <c r="J33" s="4" cm="1">
        <f t="array" ref="J33">_xlfn.IFS('Matthew''s Trait dataset'!K33="High", 1, 'Matthew''s Trait dataset'!K33="Low", 0)</f>
        <v>1</v>
      </c>
      <c r="K33" s="4" t="e" cm="1">
        <f t="array" ref="K33">_xlfn.IFS('Matthew''s Trait dataset'!L33="Long Baleen", "A", 'Matthew''s Trait dataset'!L33="Short Baleen", "B", 'Matthew''s Trait dataset'!L33="Functional Calcareous Teeth", "C", 'Matthew''s Trait dataset'!L33="Non Functional Calcareous Teeth", "D")</f>
        <v>#N/A</v>
      </c>
      <c r="L33" s="4" cm="1">
        <f t="array" ref="L33">_xlfn.IFS('Matthew''s Trait dataset'!N33="High", 1, 'Matthew''s Trait dataset'!N33="Low", 0)</f>
        <v>1</v>
      </c>
      <c r="M33" s="4" t="str" cm="1">
        <f t="array" ref="M33">_xlfn.IFS('Matthew''s Trait dataset'!O33="Migratory", "A", 'Matthew''s Trait dataset'!O33="Mixed", "B", 'Matthew''s Trait dataset'!O33="Non-Migratory", "C")</f>
        <v>C</v>
      </c>
      <c r="N33" s="4" cm="1">
        <f t="array" ref="N33">_xlfn.IFS('Matthew''s Trait dataset'!Q33="High", 1, 'Matthew''s Trait dataset'!Q33="Low", 0)</f>
        <v>1</v>
      </c>
      <c r="O33" s="4" t="e" cm="1">
        <f t="array" ref="O33">_xlfn.IFS('Matthew''s Trait dataset'!R33="0-200m", "A", 'Matthew''s Trait dataset'!R33="200-500m", "B",'Matthew''s Trait dataset'!R33="500-1000m", "C", 'Matthew''s Trait dataset'!R33="1000m+", "D")</f>
        <v>#N/A</v>
      </c>
      <c r="P33" s="4" cm="1">
        <f t="array" ref="P33">_xlfn.IFS('Matthew''s Trait dataset'!T33="High", 1, 'Matthew''s Trait dataset'!T33="Low", 0)</f>
        <v>1</v>
      </c>
      <c r="Q33" s="4" t="s">
        <v>88</v>
      </c>
      <c r="R33" s="4" cm="1">
        <f t="array" ref="R33">_xlfn.IFS('Matthew''s Trait dataset'!W33="High", 1, 'Matthew''s Trait dataset'!W33="Low", 0)</f>
        <v>1</v>
      </c>
      <c r="S33" s="4" t="s">
        <v>88</v>
      </c>
      <c r="T33" s="4" cm="1">
        <f t="array" ref="T33">_xlfn.IFS('Matthew''s Trait dataset'!Z33="High", 1, 'Matthew''s Trait dataset'!Z33="Low", 0)</f>
        <v>1</v>
      </c>
    </row>
    <row r="34" spans="1:20" x14ac:dyDescent="0.3">
      <c r="A34" s="4" t="s">
        <v>362</v>
      </c>
      <c r="B34" s="4" t="s">
        <v>34</v>
      </c>
      <c r="C34">
        <v>0</v>
      </c>
      <c r="D34">
        <v>1</v>
      </c>
      <c r="E34" s="4" t="str" cm="1">
        <f t="array" ref="E34">_xlfn.IFS('Matthew''s Trait dataset'!D34&lt;5, "A", AND('Matthew''s Trait dataset'!D34&lt;10, 'Matthew''s Trait dataset'!D34&gt;=5), "B", AND('Matthew''s Trait dataset'!D34&lt;15, 'Matthew''s Trait dataset'!D34&gt;=10), "C", 'Matthew''s Trait dataset'!D34&gt;=15, "D")</f>
        <v>A</v>
      </c>
      <c r="F34" s="4" cm="1">
        <f t="array" ref="F34">_xlfn.IFS('Matthew''s Trait dataset'!F34="High", 1, 'Matthew''s Trait dataset'!F34="Low", 0)</f>
        <v>1</v>
      </c>
      <c r="G34" s="4" t="str" cm="1">
        <f t="array" ref="G34">_xlfn.IFS('Matthew''s Trait dataset'!G34&lt;100,"A",AND('Matthew''s Trait dataset'!G34&gt;=100,'Matthew''s Trait dataset'!G34&lt;1000),"B",AND('Matthew''s Trait dataset'!G34&gt;=1000,'Matthew''s Trait dataset'!G34&lt;10000),"C",'Matthew''s Trait dataset'!G34&gt;=10000,"D")</f>
        <v>B</v>
      </c>
      <c r="H34" s="4" cm="1">
        <f t="array" ref="H34">_xlfn.IFS('Matthew''s Trait dataset'!I34="High", 1, 'Matthew''s Trait dataset'!I34="Low", 0)</f>
        <v>1</v>
      </c>
      <c r="I34" s="4" t="str" cm="1">
        <f t="array" ref="I34">_xlfn.IFS('Matthew''s Trait dataset'!J34&lt;100,"A",AND('Matthew''s Trait dataset'!J34&gt;=100,'Matthew''s Trait dataset'!J34&lt;1000),"B", 'Matthew''s Trait dataset'!J34&gt;=1000, "C")</f>
        <v>A</v>
      </c>
      <c r="J34" s="4" cm="1">
        <f t="array" ref="J34">_xlfn.IFS('Matthew''s Trait dataset'!K34="High", 1, 'Matthew''s Trait dataset'!K34="Low", 0)</f>
        <v>1</v>
      </c>
      <c r="K34" s="4" t="e" cm="1">
        <f t="array" ref="K34">_xlfn.IFS('Matthew''s Trait dataset'!L34="Long Baleen", "A", 'Matthew''s Trait dataset'!L34="Short Baleen", "B", 'Matthew''s Trait dataset'!L34="Functional Calcareous Teeth", "C", 'Matthew''s Trait dataset'!L34="Non Functional Calcareous Teeth", "D")</f>
        <v>#N/A</v>
      </c>
      <c r="L34" s="4" cm="1">
        <f t="array" ref="L34">_xlfn.IFS('Matthew''s Trait dataset'!N34="High", 1, 'Matthew''s Trait dataset'!N34="Low", 0)</f>
        <v>1</v>
      </c>
      <c r="M34" s="4" t="str" cm="1">
        <f t="array" ref="M34">_xlfn.IFS('Matthew''s Trait dataset'!O34="Migratory", "A", 'Matthew''s Trait dataset'!O34="Mixed", "B", 'Matthew''s Trait dataset'!O34="Non-Migratory", "C")</f>
        <v>C</v>
      </c>
      <c r="N34" s="4" cm="1">
        <f t="array" ref="N34">_xlfn.IFS('Matthew''s Trait dataset'!Q34="High", 1, 'Matthew''s Trait dataset'!Q34="Low", 0)</f>
        <v>0</v>
      </c>
      <c r="O34" s="4" t="e" cm="1">
        <f t="array" ref="O34">_xlfn.IFS('Matthew''s Trait dataset'!R34="0-200m", "A", 'Matthew''s Trait dataset'!R34="200-500m", "B",'Matthew''s Trait dataset'!R34="500-1000m", "C", 'Matthew''s Trait dataset'!R34="1000m+", "D")</f>
        <v>#N/A</v>
      </c>
      <c r="P34" s="4" cm="1">
        <f t="array" ref="P34">_xlfn.IFS('Matthew''s Trait dataset'!T34="High", 1, 'Matthew''s Trait dataset'!T34="Low", 0)</f>
        <v>1</v>
      </c>
      <c r="Q34" s="4" t="s">
        <v>555</v>
      </c>
      <c r="R34" s="4" cm="1">
        <f t="array" ref="R34">_xlfn.IFS('Matthew''s Trait dataset'!W34="High", 1, 'Matthew''s Trait dataset'!W34="Low", 0)</f>
        <v>1</v>
      </c>
      <c r="S34" s="4" t="s">
        <v>88</v>
      </c>
      <c r="T34" s="4" cm="1">
        <f t="array" ref="T34">_xlfn.IFS('Matthew''s Trait dataset'!Z34="High", 1, 'Matthew''s Trait dataset'!Z34="Low", 0)</f>
        <v>1</v>
      </c>
    </row>
    <row r="35" spans="1:20" x14ac:dyDescent="0.3">
      <c r="A35" s="4" t="s">
        <v>362</v>
      </c>
      <c r="B35" s="4" t="s">
        <v>35</v>
      </c>
      <c r="C35">
        <v>0</v>
      </c>
      <c r="D35">
        <v>1</v>
      </c>
      <c r="E35" s="4" t="str" cm="1">
        <f t="array" ref="E35">_xlfn.IFS('Matthew''s Trait dataset'!D35&lt;5, "A", AND('Matthew''s Trait dataset'!D35&lt;10, 'Matthew''s Trait dataset'!D35&gt;=5), "B", AND('Matthew''s Trait dataset'!D35&lt;15, 'Matthew''s Trait dataset'!D35&gt;=10), "C", 'Matthew''s Trait dataset'!D35&gt;=15, "D")</f>
        <v>A</v>
      </c>
      <c r="F35" s="4" cm="1">
        <f t="array" ref="F35">_xlfn.IFS('Matthew''s Trait dataset'!F35="High", 1, 'Matthew''s Trait dataset'!F35="Low", 0)</f>
        <v>1</v>
      </c>
      <c r="G35" s="4" t="str" cm="1">
        <f t="array" ref="G35">_xlfn.IFS('Matthew''s Trait dataset'!G35&lt;100,"A",AND('Matthew''s Trait dataset'!G35&gt;=100,'Matthew''s Trait dataset'!G35&lt;1000),"B",AND('Matthew''s Trait dataset'!G35&gt;=1000,'Matthew''s Trait dataset'!G35&lt;10000),"C",'Matthew''s Trait dataset'!G35&gt;=10000,"D")</f>
        <v>B</v>
      </c>
      <c r="H35" s="4" cm="1">
        <f t="array" ref="H35">_xlfn.IFS('Matthew''s Trait dataset'!I35="High", 1, 'Matthew''s Trait dataset'!I35="Low", 0)</f>
        <v>1</v>
      </c>
      <c r="I35" s="4" t="str" cm="1">
        <f t="array" ref="I35">_xlfn.IFS('Matthew''s Trait dataset'!J35&lt;100,"A",AND('Matthew''s Trait dataset'!J35&gt;=100,'Matthew''s Trait dataset'!J35&lt;1000),"B", 'Matthew''s Trait dataset'!J35&gt;=1000, "C")</f>
        <v>A</v>
      </c>
      <c r="J35" s="4" cm="1">
        <f t="array" ref="J35">_xlfn.IFS('Matthew''s Trait dataset'!K35="High", 1, 'Matthew''s Trait dataset'!K35="Low", 0)</f>
        <v>1</v>
      </c>
      <c r="K35" s="4" t="e" cm="1">
        <f t="array" ref="K35">_xlfn.IFS('Matthew''s Trait dataset'!L35="Long Baleen", "A", 'Matthew''s Trait dataset'!L35="Short Baleen", "B", 'Matthew''s Trait dataset'!L35="Functional Calcareous Teeth", "C", 'Matthew''s Trait dataset'!L35="Non Functional Calcareous Teeth", "D")</f>
        <v>#N/A</v>
      </c>
      <c r="L35" s="4" cm="1">
        <f t="array" ref="L35">_xlfn.IFS('Matthew''s Trait dataset'!N35="High", 1, 'Matthew''s Trait dataset'!N35="Low", 0)</f>
        <v>1</v>
      </c>
      <c r="M35" s="4" t="str" cm="1">
        <f t="array" ref="M35">_xlfn.IFS('Matthew''s Trait dataset'!O35="Migratory", "A", 'Matthew''s Trait dataset'!O35="Mixed", "B", 'Matthew''s Trait dataset'!O35="Non-Migratory", "C")</f>
        <v>A</v>
      </c>
      <c r="N35" s="4" cm="1">
        <f t="array" ref="N35">_xlfn.IFS('Matthew''s Trait dataset'!Q35="High", 1, 'Matthew''s Trait dataset'!Q35="Low", 0)</f>
        <v>1</v>
      </c>
      <c r="O35" s="4" t="e" cm="1">
        <f t="array" ref="O35">_xlfn.IFS('Matthew''s Trait dataset'!R35="0-200m", "A", 'Matthew''s Trait dataset'!R35="200-500m", "B",'Matthew''s Trait dataset'!R35="500-1000m", "C", 'Matthew''s Trait dataset'!R35="1000m+", "D")</f>
        <v>#N/A</v>
      </c>
      <c r="P35" s="4" cm="1">
        <f t="array" ref="P35">_xlfn.IFS('Matthew''s Trait dataset'!T35="High", 1, 'Matthew''s Trait dataset'!T35="Low", 0)</f>
        <v>0</v>
      </c>
      <c r="Q35" s="4" t="s">
        <v>556</v>
      </c>
      <c r="R35" s="4" cm="1">
        <f t="array" ref="R35">_xlfn.IFS('Matthew''s Trait dataset'!W35="High", 1, 'Matthew''s Trait dataset'!W35="Low", 0)</f>
        <v>1</v>
      </c>
      <c r="S35" s="4" t="s">
        <v>86</v>
      </c>
      <c r="T35" s="4" cm="1">
        <f t="array" ref="T35">_xlfn.IFS('Matthew''s Trait dataset'!Z35="High", 1, 'Matthew''s Trait dataset'!Z35="Low", 0)</f>
        <v>1</v>
      </c>
    </row>
    <row r="36" spans="1:20" x14ac:dyDescent="0.3">
      <c r="A36" s="4" t="s">
        <v>362</v>
      </c>
      <c r="B36" s="4" t="s">
        <v>36</v>
      </c>
      <c r="C36">
        <v>0</v>
      </c>
      <c r="D36">
        <v>1</v>
      </c>
      <c r="E36" s="4" t="str" cm="1">
        <f t="array" ref="E36">_xlfn.IFS('Matthew''s Trait dataset'!D36&lt;5, "A", AND('Matthew''s Trait dataset'!D36&lt;10, 'Matthew''s Trait dataset'!D36&gt;=5), "B", AND('Matthew''s Trait dataset'!D36&lt;15, 'Matthew''s Trait dataset'!D36&gt;=10), "C", 'Matthew''s Trait dataset'!D36&gt;=15, "D")</f>
        <v>A</v>
      </c>
      <c r="F36" s="4" cm="1">
        <f t="array" ref="F36">_xlfn.IFS('Matthew''s Trait dataset'!F36="High", 1, 'Matthew''s Trait dataset'!F36="Low", 0)</f>
        <v>1</v>
      </c>
      <c r="G36" s="4" t="str" cm="1">
        <f t="array" ref="G36">_xlfn.IFS('Matthew''s Trait dataset'!G36&lt;100,"A",AND('Matthew''s Trait dataset'!G36&gt;=100,'Matthew''s Trait dataset'!G36&lt;1000),"B",AND('Matthew''s Trait dataset'!G36&gt;=1000,'Matthew''s Trait dataset'!G36&lt;10000),"C",'Matthew''s Trait dataset'!G36&gt;=10000,"D")</f>
        <v>B</v>
      </c>
      <c r="H36" s="4" cm="1">
        <f t="array" ref="H36">_xlfn.IFS('Matthew''s Trait dataset'!I36="High", 1, 'Matthew''s Trait dataset'!I36="Low", 0)</f>
        <v>1</v>
      </c>
      <c r="I36" s="4" t="str" cm="1">
        <f t="array" ref="I36">_xlfn.IFS('Matthew''s Trait dataset'!J36&lt;100,"A",AND('Matthew''s Trait dataset'!J36&gt;=100,'Matthew''s Trait dataset'!J36&lt;1000),"B", 'Matthew''s Trait dataset'!J36&gt;=1000, "C")</f>
        <v>B</v>
      </c>
      <c r="J36" s="4" cm="1">
        <f t="array" ref="J36">_xlfn.IFS('Matthew''s Trait dataset'!K36="High", 1, 'Matthew''s Trait dataset'!K36="Low", 0)</f>
        <v>1</v>
      </c>
      <c r="K36" s="4" t="e" cm="1">
        <f t="array" ref="K36">_xlfn.IFS('Matthew''s Trait dataset'!L36="Long Baleen", "A", 'Matthew''s Trait dataset'!L36="Short Baleen", "B", 'Matthew''s Trait dataset'!L36="Functional Calcareous Teeth", "C", 'Matthew''s Trait dataset'!L36="Non Functional Calcareous Teeth", "D")</f>
        <v>#N/A</v>
      </c>
      <c r="L36" s="4" cm="1">
        <f t="array" ref="L36">_xlfn.IFS('Matthew''s Trait dataset'!N36="High", 1, 'Matthew''s Trait dataset'!N36="Low", 0)</f>
        <v>1</v>
      </c>
      <c r="M36" s="4" t="str" cm="1">
        <f t="array" ref="M36">_xlfn.IFS('Matthew''s Trait dataset'!O36="Migratory", "A", 'Matthew''s Trait dataset'!O36="Mixed", "B", 'Matthew''s Trait dataset'!O36="Non-Migratory", "C")</f>
        <v>C</v>
      </c>
      <c r="N36" s="4" cm="1">
        <f t="array" ref="N36">_xlfn.IFS('Matthew''s Trait dataset'!Q36="High", 1, 'Matthew''s Trait dataset'!Q36="Low", 0)</f>
        <v>1</v>
      </c>
      <c r="O36" s="4" t="e" cm="1">
        <f t="array" ref="O36">_xlfn.IFS('Matthew''s Trait dataset'!R36="0-200m", "A", 'Matthew''s Trait dataset'!R36="200-500m", "B",'Matthew''s Trait dataset'!R36="500-1000m", "C", 'Matthew''s Trait dataset'!R36="1000m+", "D")</f>
        <v>#N/A</v>
      </c>
      <c r="P36" s="4" cm="1">
        <f t="array" ref="P36">_xlfn.IFS('Matthew''s Trait dataset'!T36="High", 1, 'Matthew''s Trait dataset'!T36="Low", 0)</f>
        <v>0</v>
      </c>
      <c r="Q36" s="4" t="s">
        <v>88</v>
      </c>
      <c r="R36" s="4" cm="1">
        <f t="array" ref="R36">_xlfn.IFS('Matthew''s Trait dataset'!W36="High", 1, 'Matthew''s Trait dataset'!W36="Low", 0)</f>
        <v>1</v>
      </c>
      <c r="S36" s="4" t="s">
        <v>86</v>
      </c>
      <c r="T36" s="4" cm="1">
        <f t="array" ref="T36">_xlfn.IFS('Matthew''s Trait dataset'!Z36="High", 1, 'Matthew''s Trait dataset'!Z36="Low", 0)</f>
        <v>1</v>
      </c>
    </row>
    <row r="37" spans="1:20" x14ac:dyDescent="0.3">
      <c r="A37" s="4" t="s">
        <v>362</v>
      </c>
      <c r="B37" s="4" t="s">
        <v>37</v>
      </c>
      <c r="C37">
        <v>0</v>
      </c>
      <c r="D37">
        <v>1</v>
      </c>
      <c r="E37" s="4" t="str" cm="1">
        <f t="array" ref="E37">_xlfn.IFS('Matthew''s Trait dataset'!D37&lt;5, "A", AND('Matthew''s Trait dataset'!D37&lt;10, 'Matthew''s Trait dataset'!D37&gt;=5), "B", AND('Matthew''s Trait dataset'!D37&lt;15, 'Matthew''s Trait dataset'!D37&gt;=10), "C", 'Matthew''s Trait dataset'!D37&gt;=15, "D")</f>
        <v>A</v>
      </c>
      <c r="F37" s="4" cm="1">
        <f t="array" ref="F37">_xlfn.IFS('Matthew''s Trait dataset'!F37="High", 1, 'Matthew''s Trait dataset'!F37="Low", 0)</f>
        <v>1</v>
      </c>
      <c r="G37" s="4" t="str" cm="1">
        <f t="array" ref="G37">_xlfn.IFS('Matthew''s Trait dataset'!G37&lt;100,"A",AND('Matthew''s Trait dataset'!G37&gt;=100,'Matthew''s Trait dataset'!G37&lt;1000),"B",AND('Matthew''s Trait dataset'!G37&gt;=1000,'Matthew''s Trait dataset'!G37&lt;10000),"C",'Matthew''s Trait dataset'!G37&gt;=10000,"D")</f>
        <v>B</v>
      </c>
      <c r="H37" s="4" cm="1">
        <f t="array" ref="H37">_xlfn.IFS('Matthew''s Trait dataset'!I37="High", 1, 'Matthew''s Trait dataset'!I37="Low", 0)</f>
        <v>1</v>
      </c>
      <c r="I37" s="4" t="str" cm="1">
        <f t="array" ref="I37">_xlfn.IFS('Matthew''s Trait dataset'!J37&lt;100,"A",AND('Matthew''s Trait dataset'!J37&gt;=100,'Matthew''s Trait dataset'!J37&lt;1000),"B", 'Matthew''s Trait dataset'!J37&gt;=1000, "C")</f>
        <v>A</v>
      </c>
      <c r="J37" s="4" cm="1">
        <f t="array" ref="J37">_xlfn.IFS('Matthew''s Trait dataset'!K37="High", 1, 'Matthew''s Trait dataset'!K37="Low", 0)</f>
        <v>1</v>
      </c>
      <c r="K37" s="4" t="e" cm="1">
        <f t="array" ref="K37">_xlfn.IFS('Matthew''s Trait dataset'!L37="Long Baleen", "A", 'Matthew''s Trait dataset'!L37="Short Baleen", "B", 'Matthew''s Trait dataset'!L37="Functional Calcareous Teeth", "C", 'Matthew''s Trait dataset'!L37="Non Functional Calcareous Teeth", "D")</f>
        <v>#N/A</v>
      </c>
      <c r="L37" s="4" cm="1">
        <f t="array" ref="L37">_xlfn.IFS('Matthew''s Trait dataset'!N37="High", 1, 'Matthew''s Trait dataset'!N37="Low", 0)</f>
        <v>1</v>
      </c>
      <c r="M37" s="4" t="str" cm="1">
        <f t="array" ref="M37">_xlfn.IFS('Matthew''s Trait dataset'!O37="Migratory", "A", 'Matthew''s Trait dataset'!O37="Mixed", "B", 'Matthew''s Trait dataset'!O37="Non-Migratory", "C")</f>
        <v>C</v>
      </c>
      <c r="N37" s="4" cm="1">
        <f t="array" ref="N37">_xlfn.IFS('Matthew''s Trait dataset'!Q37="High", 1, 'Matthew''s Trait dataset'!Q37="Low", 0)</f>
        <v>1</v>
      </c>
      <c r="O37" s="4" t="e" cm="1">
        <f t="array" ref="O37">_xlfn.IFS('Matthew''s Trait dataset'!R37="0-200m", "A", 'Matthew''s Trait dataset'!R37="200-500m", "B",'Matthew''s Trait dataset'!R37="500-1000m", "C", 'Matthew''s Trait dataset'!R37="1000m+", "D")</f>
        <v>#N/A</v>
      </c>
      <c r="P37" s="4" cm="1">
        <f t="array" ref="P37">_xlfn.IFS('Matthew''s Trait dataset'!T37="High", 1, 'Matthew''s Trait dataset'!T37="Low", 0)</f>
        <v>1</v>
      </c>
      <c r="Q37" s="4" t="s">
        <v>87</v>
      </c>
      <c r="R37" s="4" cm="1">
        <f t="array" ref="R37">_xlfn.IFS('Matthew''s Trait dataset'!W37="High", 1, 'Matthew''s Trait dataset'!W37="Low", 0)</f>
        <v>1</v>
      </c>
      <c r="S37" s="4" t="s">
        <v>86</v>
      </c>
      <c r="T37" s="4" cm="1">
        <f t="array" ref="T37">_xlfn.IFS('Matthew''s Trait dataset'!Z37="High", 1, 'Matthew''s Trait dataset'!Z37="Low", 0)</f>
        <v>1</v>
      </c>
    </row>
    <row r="38" spans="1:20" x14ac:dyDescent="0.3">
      <c r="A38" s="4" t="s">
        <v>362</v>
      </c>
      <c r="B38" s="4" t="s">
        <v>38</v>
      </c>
      <c r="C38">
        <v>0</v>
      </c>
      <c r="D38">
        <v>1</v>
      </c>
      <c r="E38" s="4" t="str" cm="1">
        <f t="array" ref="E38">_xlfn.IFS('Matthew''s Trait dataset'!D38&lt;5, "A", AND('Matthew''s Trait dataset'!D38&lt;10, 'Matthew''s Trait dataset'!D38&gt;=5), "B", AND('Matthew''s Trait dataset'!D38&lt;15, 'Matthew''s Trait dataset'!D38&gt;=10), "C", 'Matthew''s Trait dataset'!D38&gt;=15, "D")</f>
        <v>A</v>
      </c>
      <c r="F38" s="4" cm="1">
        <f t="array" ref="F38">_xlfn.IFS('Matthew''s Trait dataset'!F38="High", 1, 'Matthew''s Trait dataset'!F38="Low", 0)</f>
        <v>1</v>
      </c>
      <c r="G38" s="4" t="str" cm="1">
        <f t="array" ref="G38">_xlfn.IFS('Matthew''s Trait dataset'!G38&lt;100,"A",AND('Matthew''s Trait dataset'!G38&gt;=100,'Matthew''s Trait dataset'!G38&lt;1000),"B",AND('Matthew''s Trait dataset'!G38&gt;=1000,'Matthew''s Trait dataset'!G38&lt;10000),"C",'Matthew''s Trait dataset'!G38&gt;=10000,"D")</f>
        <v>A</v>
      </c>
      <c r="H38" s="4" cm="1">
        <f t="array" ref="H38">_xlfn.IFS('Matthew''s Trait dataset'!I38="High", 1, 'Matthew''s Trait dataset'!I38="Low", 0)</f>
        <v>1</v>
      </c>
      <c r="I38" s="4" t="str" cm="1">
        <f t="array" ref="I38">_xlfn.IFS('Matthew''s Trait dataset'!J38&lt;100,"A",AND('Matthew''s Trait dataset'!J38&gt;=100,'Matthew''s Trait dataset'!J38&lt;1000),"B", 'Matthew''s Trait dataset'!J38&gt;=1000, "C")</f>
        <v>A</v>
      </c>
      <c r="J38" s="4" cm="1">
        <f t="array" ref="J38">_xlfn.IFS('Matthew''s Trait dataset'!K38="High", 1, 'Matthew''s Trait dataset'!K38="Low", 0)</f>
        <v>1</v>
      </c>
      <c r="K38" s="4" t="e" cm="1">
        <f t="array" ref="K38">_xlfn.IFS('Matthew''s Trait dataset'!L38="Long Baleen", "A", 'Matthew''s Trait dataset'!L38="Short Baleen", "B", 'Matthew''s Trait dataset'!L38="Functional Calcareous Teeth", "C", 'Matthew''s Trait dataset'!L38="Non Functional Calcareous Teeth", "D")</f>
        <v>#N/A</v>
      </c>
      <c r="L38" s="4" cm="1">
        <f t="array" ref="L38">_xlfn.IFS('Matthew''s Trait dataset'!N38="High", 1, 'Matthew''s Trait dataset'!N38="Low", 0)</f>
        <v>1</v>
      </c>
      <c r="M38" s="4" t="str" cm="1">
        <f t="array" ref="M38">_xlfn.IFS('Matthew''s Trait dataset'!O38="Migratory", "A", 'Matthew''s Trait dataset'!O38="Mixed", "B", 'Matthew''s Trait dataset'!O38="Non-Migratory", "C")</f>
        <v>C</v>
      </c>
      <c r="N38" s="4" cm="1">
        <f t="array" ref="N38">_xlfn.IFS('Matthew''s Trait dataset'!Q38="High", 1, 'Matthew''s Trait dataset'!Q38="Low", 0)</f>
        <v>0</v>
      </c>
      <c r="O38" s="4" t="e" cm="1">
        <f t="array" ref="O38">_xlfn.IFS('Matthew''s Trait dataset'!R38="0-200m", "A", 'Matthew''s Trait dataset'!R38="200-500m", "B",'Matthew''s Trait dataset'!R38="500-1000m", "C", 'Matthew''s Trait dataset'!R38="1000m+", "D")</f>
        <v>#N/A</v>
      </c>
      <c r="P38" s="4" cm="1">
        <f t="array" ref="P38">_xlfn.IFS('Matthew''s Trait dataset'!T38="High", 1, 'Matthew''s Trait dataset'!T38="Low", 0)</f>
        <v>0</v>
      </c>
      <c r="Q38" s="4" t="s">
        <v>88</v>
      </c>
      <c r="R38" s="4" cm="1">
        <f t="array" ref="R38">_xlfn.IFS('Matthew''s Trait dataset'!W38="High", 1, 'Matthew''s Trait dataset'!W38="Low", 0)</f>
        <v>1</v>
      </c>
      <c r="S38" s="4" t="s">
        <v>86</v>
      </c>
      <c r="T38" s="4" cm="1">
        <f t="array" ref="T38">_xlfn.IFS('Matthew''s Trait dataset'!Z38="High", 1, 'Matthew''s Trait dataset'!Z38="Low", 0)</f>
        <v>1</v>
      </c>
    </row>
    <row r="39" spans="1:20" x14ac:dyDescent="0.3">
      <c r="A39" s="4" t="s">
        <v>362</v>
      </c>
      <c r="B39" s="4" t="s">
        <v>39</v>
      </c>
      <c r="C39">
        <v>0</v>
      </c>
      <c r="D39">
        <v>1</v>
      </c>
      <c r="E39" s="4" t="str" cm="1">
        <f t="array" ref="E39">_xlfn.IFS('Matthew''s Trait dataset'!D39&lt;5, "A", AND('Matthew''s Trait dataset'!D39&lt;10, 'Matthew''s Trait dataset'!D39&gt;=5), "B", AND('Matthew''s Trait dataset'!D39&lt;15, 'Matthew''s Trait dataset'!D39&gt;=10), "C", 'Matthew''s Trait dataset'!D39&gt;=15, "D")</f>
        <v>A</v>
      </c>
      <c r="F39" s="4" cm="1">
        <f t="array" ref="F39">_xlfn.IFS('Matthew''s Trait dataset'!F39="High", 1, 'Matthew''s Trait dataset'!F39="Low", 0)</f>
        <v>1</v>
      </c>
      <c r="G39" s="4" t="str" cm="1">
        <f t="array" ref="G39">_xlfn.IFS('Matthew''s Trait dataset'!G39&lt;100,"A",AND('Matthew''s Trait dataset'!G39&gt;=100,'Matthew''s Trait dataset'!G39&lt;1000),"B",AND('Matthew''s Trait dataset'!G39&gt;=1000,'Matthew''s Trait dataset'!G39&lt;10000),"C",'Matthew''s Trait dataset'!G39&gt;=10000,"D")</f>
        <v>A</v>
      </c>
      <c r="H39" s="4" cm="1">
        <f t="array" ref="H39">_xlfn.IFS('Matthew''s Trait dataset'!I39="High", 1, 'Matthew''s Trait dataset'!I39="Low", 0)</f>
        <v>1</v>
      </c>
      <c r="I39" s="4" t="str" cm="1">
        <f t="array" ref="I39">_xlfn.IFS('Matthew''s Trait dataset'!J39&lt;100,"A",AND('Matthew''s Trait dataset'!J39&gt;=100,'Matthew''s Trait dataset'!J39&lt;1000),"B", 'Matthew''s Trait dataset'!J39&gt;=1000, "C")</f>
        <v>A</v>
      </c>
      <c r="J39" s="4" cm="1">
        <f t="array" ref="J39">_xlfn.IFS('Matthew''s Trait dataset'!K39="High", 1, 'Matthew''s Trait dataset'!K39="Low", 0)</f>
        <v>1</v>
      </c>
      <c r="K39" s="4" t="e" cm="1">
        <f t="array" ref="K39">_xlfn.IFS('Matthew''s Trait dataset'!L39="Long Baleen", "A", 'Matthew''s Trait dataset'!L39="Short Baleen", "B", 'Matthew''s Trait dataset'!L39="Functional Calcareous Teeth", "C", 'Matthew''s Trait dataset'!L39="Non Functional Calcareous Teeth", "D")</f>
        <v>#N/A</v>
      </c>
      <c r="L39" s="4" cm="1">
        <f t="array" ref="L39">_xlfn.IFS('Matthew''s Trait dataset'!N39="High", 1, 'Matthew''s Trait dataset'!N39="Low", 0)</f>
        <v>1</v>
      </c>
      <c r="M39" s="4" t="str" cm="1">
        <f t="array" ref="M39">_xlfn.IFS('Matthew''s Trait dataset'!O39="Migratory", "A", 'Matthew''s Trait dataset'!O39="Mixed", "B", 'Matthew''s Trait dataset'!O39="Non-Migratory", "C")</f>
        <v>C</v>
      </c>
      <c r="N39" s="4" cm="1">
        <f t="array" ref="N39">_xlfn.IFS('Matthew''s Trait dataset'!Q39="High", 1, 'Matthew''s Trait dataset'!Q39="Low", 0)</f>
        <v>1</v>
      </c>
      <c r="O39" s="4" t="e" cm="1">
        <f t="array" ref="O39">_xlfn.IFS('Matthew''s Trait dataset'!R39="0-200m", "A", 'Matthew''s Trait dataset'!R39="200-500m", "B",'Matthew''s Trait dataset'!R39="500-1000m", "C", 'Matthew''s Trait dataset'!R39="1000m+", "D")</f>
        <v>#N/A</v>
      </c>
      <c r="P39" s="4" cm="1">
        <f t="array" ref="P39">_xlfn.IFS('Matthew''s Trait dataset'!T39="High", 1, 'Matthew''s Trait dataset'!T39="Low", 0)</f>
        <v>1</v>
      </c>
      <c r="Q39" s="4" t="s">
        <v>88</v>
      </c>
      <c r="R39" s="4" cm="1">
        <f t="array" ref="R39">_xlfn.IFS('Matthew''s Trait dataset'!W39="High", 1, 'Matthew''s Trait dataset'!W39="Low", 0)</f>
        <v>1</v>
      </c>
      <c r="S39" s="4" t="s">
        <v>88</v>
      </c>
      <c r="T39" s="4" cm="1">
        <f t="array" ref="T39">_xlfn.IFS('Matthew''s Trait dataset'!Z39="High", 1, 'Matthew''s Trait dataset'!Z39="Low", 0)</f>
        <v>1</v>
      </c>
    </row>
    <row r="40" spans="1:20" x14ac:dyDescent="0.3">
      <c r="A40" s="4" t="s">
        <v>362</v>
      </c>
      <c r="B40" s="4" t="s">
        <v>40</v>
      </c>
      <c r="C40">
        <v>1</v>
      </c>
      <c r="D40">
        <v>0</v>
      </c>
      <c r="E40" s="4" t="str" cm="1">
        <f t="array" ref="E40">_xlfn.IFS('Matthew''s Trait dataset'!D40&lt;5, "A", AND('Matthew''s Trait dataset'!D40&lt;10, 'Matthew''s Trait dataset'!D40&gt;=5), "B", AND('Matthew''s Trait dataset'!D40&lt;15, 'Matthew''s Trait dataset'!D40&gt;=10), "C", 'Matthew''s Trait dataset'!D40&gt;=15, "D")</f>
        <v>A</v>
      </c>
      <c r="F40" s="4" cm="1">
        <f t="array" ref="F40">_xlfn.IFS('Matthew''s Trait dataset'!F40="High", 1, 'Matthew''s Trait dataset'!F40="Low", 0)</f>
        <v>1</v>
      </c>
      <c r="G40" s="4" t="str" cm="1">
        <f t="array" ref="G40">_xlfn.IFS('Matthew''s Trait dataset'!G40&lt;100,"A",AND('Matthew''s Trait dataset'!G40&gt;=100,'Matthew''s Trait dataset'!G40&lt;1000),"B",AND('Matthew''s Trait dataset'!G40&gt;=1000,'Matthew''s Trait dataset'!G40&lt;10000),"C",'Matthew''s Trait dataset'!G40&gt;=10000,"D")</f>
        <v>B</v>
      </c>
      <c r="H40" s="4" cm="1">
        <f t="array" ref="H40">_xlfn.IFS('Matthew''s Trait dataset'!I40="High", 1, 'Matthew''s Trait dataset'!I40="Low", 0)</f>
        <v>1</v>
      </c>
      <c r="I40" s="4" t="str" cm="1">
        <f t="array" ref="I40">_xlfn.IFS('Matthew''s Trait dataset'!J40&lt;100,"A",AND('Matthew''s Trait dataset'!J40&gt;=100,'Matthew''s Trait dataset'!J40&lt;1000),"B", 'Matthew''s Trait dataset'!J40&gt;=1000, "C")</f>
        <v>A</v>
      </c>
      <c r="J40" s="4" cm="1">
        <f t="array" ref="J40">_xlfn.IFS('Matthew''s Trait dataset'!K40="High", 1, 'Matthew''s Trait dataset'!K40="Low", 0)</f>
        <v>1</v>
      </c>
      <c r="K40" s="4" t="e" cm="1">
        <f t="array" ref="K40">_xlfn.IFS('Matthew''s Trait dataset'!L40="Long Baleen", "A", 'Matthew''s Trait dataset'!L40="Short Baleen", "B", 'Matthew''s Trait dataset'!L40="Functional Calcareous Teeth", "C", 'Matthew''s Trait dataset'!L40="Non Functional Calcareous Teeth", "D")</f>
        <v>#N/A</v>
      </c>
      <c r="L40" s="4" cm="1">
        <f t="array" ref="L40">_xlfn.IFS('Matthew''s Trait dataset'!N40="High", 1, 'Matthew''s Trait dataset'!N40="Low", 0)</f>
        <v>1</v>
      </c>
      <c r="M40" s="4" t="str" cm="1">
        <f t="array" ref="M40">_xlfn.IFS('Matthew''s Trait dataset'!O40="Migratory", "A", 'Matthew''s Trait dataset'!O40="Mixed", "B", 'Matthew''s Trait dataset'!O40="Non-Migratory", "C")</f>
        <v>A</v>
      </c>
      <c r="N40" s="4" cm="1">
        <f t="array" ref="N40">_xlfn.IFS('Matthew''s Trait dataset'!Q40="High", 1, 'Matthew''s Trait dataset'!Q40="Low", 0)</f>
        <v>1</v>
      </c>
      <c r="O40" s="4" t="e" cm="1">
        <f t="array" ref="O40">_xlfn.IFS('Matthew''s Trait dataset'!R40="0-200m", "A", 'Matthew''s Trait dataset'!R40="200-500m", "B",'Matthew''s Trait dataset'!R40="500-1000m", "C", 'Matthew''s Trait dataset'!R40="1000m+", "D")</f>
        <v>#N/A</v>
      </c>
      <c r="P40" s="4" cm="1">
        <f t="array" ref="P40">_xlfn.IFS('Matthew''s Trait dataset'!T40="High", 1, 'Matthew''s Trait dataset'!T40="Low", 0)</f>
        <v>0</v>
      </c>
      <c r="Q40" s="4" t="s">
        <v>555</v>
      </c>
      <c r="R40" s="4" cm="1">
        <f t="array" ref="R40">_xlfn.IFS('Matthew''s Trait dataset'!W40="High", 1, 'Matthew''s Trait dataset'!W40="Low", 0)</f>
        <v>1</v>
      </c>
      <c r="S40" s="4" t="s">
        <v>88</v>
      </c>
      <c r="T40" s="4" cm="1">
        <f t="array" ref="T40">_xlfn.IFS('Matthew''s Trait dataset'!Z40="High", 1, 'Matthew''s Trait dataset'!Z40="Low", 0)</f>
        <v>1</v>
      </c>
    </row>
    <row r="41" spans="1:20" x14ac:dyDescent="0.3">
      <c r="A41" s="4" t="s">
        <v>362</v>
      </c>
      <c r="B41" s="4" t="s">
        <v>41</v>
      </c>
      <c r="C41">
        <v>0</v>
      </c>
      <c r="D41">
        <v>1</v>
      </c>
      <c r="E41" s="4" t="str" cm="1">
        <f t="array" ref="E41">_xlfn.IFS('Matthew''s Trait dataset'!D41&lt;5, "A", AND('Matthew''s Trait dataset'!D41&lt;10, 'Matthew''s Trait dataset'!D41&gt;=5), "B", AND('Matthew''s Trait dataset'!D41&lt;15, 'Matthew''s Trait dataset'!D41&gt;=10), "C", 'Matthew''s Trait dataset'!D41&gt;=15, "D")</f>
        <v>A</v>
      </c>
      <c r="F41" s="4" cm="1">
        <f t="array" ref="F41">_xlfn.IFS('Matthew''s Trait dataset'!F41="High", 1, 'Matthew''s Trait dataset'!F41="Low", 0)</f>
        <v>1</v>
      </c>
      <c r="G41" s="4" t="str" cm="1">
        <f t="array" ref="G41">_xlfn.IFS('Matthew''s Trait dataset'!G41&lt;100,"A",AND('Matthew''s Trait dataset'!G41&gt;=100,'Matthew''s Trait dataset'!G41&lt;1000),"B",AND('Matthew''s Trait dataset'!G41&gt;=1000,'Matthew''s Trait dataset'!G41&lt;10000),"C",'Matthew''s Trait dataset'!G41&gt;=10000,"D")</f>
        <v>B</v>
      </c>
      <c r="H41" s="4" cm="1">
        <f t="array" ref="H41">_xlfn.IFS('Matthew''s Trait dataset'!I41="High", 1, 'Matthew''s Trait dataset'!I41="Low", 0)</f>
        <v>1</v>
      </c>
      <c r="I41" s="4" t="str" cm="1">
        <f t="array" ref="I41">_xlfn.IFS('Matthew''s Trait dataset'!J41&lt;100,"A",AND('Matthew''s Trait dataset'!J41&gt;=100,'Matthew''s Trait dataset'!J41&lt;1000),"B", 'Matthew''s Trait dataset'!J41&gt;=1000, "C")</f>
        <v>A</v>
      </c>
      <c r="J41" s="4" cm="1">
        <f t="array" ref="J41">_xlfn.IFS('Matthew''s Trait dataset'!K41="High", 1, 'Matthew''s Trait dataset'!K41="Low", 0)</f>
        <v>1</v>
      </c>
      <c r="K41" s="4" t="e" cm="1">
        <f t="array" ref="K41">_xlfn.IFS('Matthew''s Trait dataset'!L41="Long Baleen", "A", 'Matthew''s Trait dataset'!L41="Short Baleen", "B", 'Matthew''s Trait dataset'!L41="Functional Calcareous Teeth", "C", 'Matthew''s Trait dataset'!L41="Non Functional Calcareous Teeth", "D")</f>
        <v>#N/A</v>
      </c>
      <c r="L41" s="4" cm="1">
        <f t="array" ref="L41">_xlfn.IFS('Matthew''s Trait dataset'!N41="High", 1, 'Matthew''s Trait dataset'!N41="Low", 0)</f>
        <v>1</v>
      </c>
      <c r="M41" s="4" t="str" cm="1">
        <f t="array" ref="M41">_xlfn.IFS('Matthew''s Trait dataset'!O41="Migratory", "A", 'Matthew''s Trait dataset'!O41="Mixed", "B", 'Matthew''s Trait dataset'!O41="Non-Migratory", "C")</f>
        <v>B</v>
      </c>
      <c r="N41" s="4" cm="1">
        <f t="array" ref="N41">_xlfn.IFS('Matthew''s Trait dataset'!Q41="High", 1, 'Matthew''s Trait dataset'!Q41="Low", 0)</f>
        <v>1</v>
      </c>
      <c r="O41" s="4" t="e" cm="1">
        <f t="array" ref="O41">_xlfn.IFS('Matthew''s Trait dataset'!R41="0-200m", "A", 'Matthew''s Trait dataset'!R41="200-500m", "B",'Matthew''s Trait dataset'!R41="500-1000m", "C", 'Matthew''s Trait dataset'!R41="1000m+", "D")</f>
        <v>#N/A</v>
      </c>
      <c r="P41" s="4" cm="1">
        <f t="array" ref="P41">_xlfn.IFS('Matthew''s Trait dataset'!T41="High", 1, 'Matthew''s Trait dataset'!T41="Low", 0)</f>
        <v>0</v>
      </c>
      <c r="Q41" s="4" t="s">
        <v>555</v>
      </c>
      <c r="R41" s="4" cm="1">
        <f t="array" ref="R41">_xlfn.IFS('Matthew''s Trait dataset'!W41="High", 1, 'Matthew''s Trait dataset'!W41="Low", 0)</f>
        <v>1</v>
      </c>
      <c r="S41" s="4" t="s">
        <v>88</v>
      </c>
      <c r="T41" s="4" cm="1">
        <f t="array" ref="T41">_xlfn.IFS('Matthew''s Trait dataset'!Z41="High", 1, 'Matthew''s Trait dataset'!Z41="Low", 0)</f>
        <v>1</v>
      </c>
    </row>
    <row r="42" spans="1:20" x14ac:dyDescent="0.3">
      <c r="A42" s="4" t="s">
        <v>359</v>
      </c>
      <c r="B42" s="4" t="s">
        <v>42</v>
      </c>
      <c r="C42">
        <v>1</v>
      </c>
      <c r="D42">
        <v>0</v>
      </c>
      <c r="E42" s="4" t="str" cm="1">
        <f t="array" ref="E42">_xlfn.IFS('Matthew''s Trait dataset'!D42&lt;5, "A", AND('Matthew''s Trait dataset'!D42&lt;10, 'Matthew''s Trait dataset'!D42&gt;=5), "B", AND('Matthew''s Trait dataset'!D42&lt;15, 'Matthew''s Trait dataset'!D42&gt;=10), "C", 'Matthew''s Trait dataset'!D42&gt;=15, "D")</f>
        <v>D</v>
      </c>
      <c r="F42" s="4" cm="1">
        <f t="array" ref="F42">_xlfn.IFS('Matthew''s Trait dataset'!F42="High", 1, 'Matthew''s Trait dataset'!F42="Low", 0)</f>
        <v>1</v>
      </c>
      <c r="G42" s="4" t="str" cm="1">
        <f t="array" ref="G42">_xlfn.IFS('Matthew''s Trait dataset'!G42&lt;100,"A",AND('Matthew''s Trait dataset'!G42&gt;=100,'Matthew''s Trait dataset'!G42&lt;1000),"B",AND('Matthew''s Trait dataset'!G42&gt;=1000,'Matthew''s Trait dataset'!G42&lt;10000),"C",'Matthew''s Trait dataset'!G42&gt;=10000,"D")</f>
        <v>D</v>
      </c>
      <c r="H42" s="4" cm="1">
        <f t="array" ref="H42">_xlfn.IFS('Matthew''s Trait dataset'!I42="High", 1, 'Matthew''s Trait dataset'!I42="Low", 0)</f>
        <v>1</v>
      </c>
      <c r="I42" s="4" t="str" cm="1">
        <f t="array" ref="I42">_xlfn.IFS('Matthew''s Trait dataset'!J42&lt;100,"A",AND('Matthew''s Trait dataset'!J42&gt;=100,'Matthew''s Trait dataset'!J42&lt;1000),"B", 'Matthew''s Trait dataset'!J42&gt;=1000, "C")</f>
        <v>C</v>
      </c>
      <c r="J42" s="4" cm="1">
        <f t="array" ref="J42">_xlfn.IFS('Matthew''s Trait dataset'!K42="High", 1, 'Matthew''s Trait dataset'!K42="Low", 0)</f>
        <v>1</v>
      </c>
      <c r="K42" s="4" t="e" cm="1">
        <f t="array" ref="K42">_xlfn.IFS('Matthew''s Trait dataset'!L42="Long Baleen", "A", 'Matthew''s Trait dataset'!L42="Short Baleen", "B", 'Matthew''s Trait dataset'!L42="Functional Calcareous Teeth", "C", 'Matthew''s Trait dataset'!L42="Non Functional Calcareous Teeth", "D")</f>
        <v>#N/A</v>
      </c>
      <c r="L42" s="4" cm="1">
        <f t="array" ref="L42">_xlfn.IFS('Matthew''s Trait dataset'!N42="High", 1, 'Matthew''s Trait dataset'!N42="Low", 0)</f>
        <v>1</v>
      </c>
      <c r="M42" s="4" t="str" cm="1">
        <f t="array" ref="M42">_xlfn.IFS('Matthew''s Trait dataset'!O42="Migratory", "A", 'Matthew''s Trait dataset'!O42="Mixed", "B", 'Matthew''s Trait dataset'!O42="Non-Migratory", "C")</f>
        <v>A</v>
      </c>
      <c r="N42" s="4" cm="1">
        <f t="array" ref="N42">_xlfn.IFS('Matthew''s Trait dataset'!Q42="High", 1, 'Matthew''s Trait dataset'!Q42="Low", 0)</f>
        <v>1</v>
      </c>
      <c r="O42" s="4" t="e" cm="1">
        <f t="array" ref="O42">_xlfn.IFS('Matthew''s Trait dataset'!R42="0-200m", "A", 'Matthew''s Trait dataset'!R42="200-500m", "B",'Matthew''s Trait dataset'!R42="500-1000m", "C", 'Matthew''s Trait dataset'!R42="1000m+", "D")</f>
        <v>#N/A</v>
      </c>
      <c r="P42" s="4" cm="1">
        <f t="array" ref="P42">_xlfn.IFS('Matthew''s Trait dataset'!T42="High", 1, 'Matthew''s Trait dataset'!T42="Low", 0)</f>
        <v>1</v>
      </c>
      <c r="Q42" s="4" t="s">
        <v>87</v>
      </c>
      <c r="R42" s="4" cm="1">
        <f t="array" ref="R42">_xlfn.IFS('Matthew''s Trait dataset'!W42="High", 1, 'Matthew''s Trait dataset'!W42="Low", 0)</f>
        <v>1</v>
      </c>
      <c r="S42" s="4" t="s">
        <v>85</v>
      </c>
      <c r="T42" s="4" cm="1">
        <f t="array" ref="T42">_xlfn.IFS('Matthew''s Trait dataset'!Z42="High", 1, 'Matthew''s Trait dataset'!Z42="Low", 0)</f>
        <v>1</v>
      </c>
    </row>
    <row r="43" spans="1:20" x14ac:dyDescent="0.3">
      <c r="A43" s="4" t="s">
        <v>360</v>
      </c>
      <c r="B43" s="4" t="s">
        <v>43</v>
      </c>
      <c r="C43">
        <v>0</v>
      </c>
      <c r="D43">
        <v>1</v>
      </c>
      <c r="E43" s="4" t="str" cm="1">
        <f t="array" ref="E43">_xlfn.IFS('Matthew''s Trait dataset'!D43&lt;5, "A", AND('Matthew''s Trait dataset'!D43&lt;10, 'Matthew''s Trait dataset'!D43&gt;=5), "B", AND('Matthew''s Trait dataset'!D43&lt;15, 'Matthew''s Trait dataset'!D43&gt;=10), "C", 'Matthew''s Trait dataset'!D43&gt;=15, "D")</f>
        <v>B</v>
      </c>
      <c r="F43" s="4" cm="1">
        <f t="array" ref="F43">_xlfn.IFS('Matthew''s Trait dataset'!F43="High", 1, 'Matthew''s Trait dataset'!F43="Low", 0)</f>
        <v>1</v>
      </c>
      <c r="G43" s="4" t="str" cm="1">
        <f t="array" ref="G43">_xlfn.IFS('Matthew''s Trait dataset'!G43&lt;100,"A",AND('Matthew''s Trait dataset'!G43&gt;=100,'Matthew''s Trait dataset'!G43&lt;1000),"B",AND('Matthew''s Trait dataset'!G43&gt;=1000,'Matthew''s Trait dataset'!G43&lt;10000),"C",'Matthew''s Trait dataset'!G43&gt;=10000,"D")</f>
        <v>C</v>
      </c>
      <c r="H43" s="4" cm="1">
        <f t="array" ref="H43">_xlfn.IFS('Matthew''s Trait dataset'!I43="High", 1, 'Matthew''s Trait dataset'!I43="Low", 0)</f>
        <v>1</v>
      </c>
      <c r="I43" s="4" t="str" cm="1">
        <f t="array" ref="I43">_xlfn.IFS('Matthew''s Trait dataset'!J43&lt;100,"A",AND('Matthew''s Trait dataset'!J43&gt;=100,'Matthew''s Trait dataset'!J43&lt;1000),"B", 'Matthew''s Trait dataset'!J43&gt;=1000, "C")</f>
        <v>B</v>
      </c>
      <c r="J43" s="4" cm="1">
        <f t="array" ref="J43">_xlfn.IFS('Matthew''s Trait dataset'!K43="High", 1, 'Matthew''s Trait dataset'!K43="Low", 0)</f>
        <v>1</v>
      </c>
      <c r="K43" s="4" t="e" cm="1">
        <f t="array" ref="K43">_xlfn.IFS('Matthew''s Trait dataset'!L43="Long Baleen", "A", 'Matthew''s Trait dataset'!L43="Short Baleen", "B", 'Matthew''s Trait dataset'!L43="Functional Calcareous Teeth", "C", 'Matthew''s Trait dataset'!L43="Non Functional Calcareous Teeth", "D")</f>
        <v>#N/A</v>
      </c>
      <c r="L43" s="4" cm="1">
        <f t="array" ref="L43">_xlfn.IFS('Matthew''s Trait dataset'!N43="High", 1, 'Matthew''s Trait dataset'!N43="Low", 0)</f>
        <v>1</v>
      </c>
      <c r="M43" s="4" t="str" cm="1">
        <f t="array" ref="M43">_xlfn.IFS('Matthew''s Trait dataset'!O43="Migratory", "A", 'Matthew''s Trait dataset'!O43="Mixed", "B", 'Matthew''s Trait dataset'!O43="Non-Migratory", "C")</f>
        <v>C</v>
      </c>
      <c r="N43" s="4" cm="1">
        <f t="array" ref="N43">_xlfn.IFS('Matthew''s Trait dataset'!Q43="High", 1, 'Matthew''s Trait dataset'!Q43="Low", 0)</f>
        <v>0</v>
      </c>
      <c r="O43" s="4" t="e" cm="1">
        <f t="array" ref="O43">_xlfn.IFS('Matthew''s Trait dataset'!R43="0-200m", "A", 'Matthew''s Trait dataset'!R43="200-500m", "B",'Matthew''s Trait dataset'!R43="500-1000m", "C", 'Matthew''s Trait dataset'!R43="1000m+", "D")</f>
        <v>#N/A</v>
      </c>
      <c r="P43" s="4" cm="1">
        <f t="array" ref="P43">_xlfn.IFS('Matthew''s Trait dataset'!T43="High", 1, 'Matthew''s Trait dataset'!T43="Low", 0)</f>
        <v>1</v>
      </c>
      <c r="Q43" s="4" t="s">
        <v>87</v>
      </c>
      <c r="R43" s="4" cm="1">
        <f t="array" ref="R43">_xlfn.IFS('Matthew''s Trait dataset'!W43="High", 1, 'Matthew''s Trait dataset'!W43="Low", 0)</f>
        <v>1</v>
      </c>
      <c r="S43" s="4" t="s">
        <v>88</v>
      </c>
      <c r="T43" s="4" cm="1">
        <f t="array" ref="T43">_xlfn.IFS('Matthew''s Trait dataset'!Z43="High", 1, 'Matthew''s Trait dataset'!Z43="Low", 0)</f>
        <v>1</v>
      </c>
    </row>
    <row r="44" spans="1:20" x14ac:dyDescent="0.3">
      <c r="A44" s="4" t="s">
        <v>360</v>
      </c>
      <c r="B44" s="4" t="s">
        <v>44</v>
      </c>
      <c r="C44">
        <v>0</v>
      </c>
      <c r="D44">
        <v>1</v>
      </c>
      <c r="E44" s="4" t="str" cm="1">
        <f t="array" ref="E44">_xlfn.IFS('Matthew''s Trait dataset'!D44&lt;5, "A", AND('Matthew''s Trait dataset'!D44&lt;10, 'Matthew''s Trait dataset'!D44&gt;=5), "B", AND('Matthew''s Trait dataset'!D44&lt;15, 'Matthew''s Trait dataset'!D44&gt;=10), "C", 'Matthew''s Trait dataset'!D44&gt;=15, "D")</f>
        <v>A</v>
      </c>
      <c r="F44" s="4" cm="1">
        <f t="array" ref="F44">_xlfn.IFS('Matthew''s Trait dataset'!F44="High", 1, 'Matthew''s Trait dataset'!F44="Low", 0)</f>
        <v>1</v>
      </c>
      <c r="G44" s="4" t="str" cm="1">
        <f t="array" ref="G44">_xlfn.IFS('Matthew''s Trait dataset'!G44&lt;100,"A",AND('Matthew''s Trait dataset'!G44&gt;=100,'Matthew''s Trait dataset'!G44&lt;1000),"B",AND('Matthew''s Trait dataset'!G44&gt;=1000,'Matthew''s Trait dataset'!G44&lt;10000),"C",'Matthew''s Trait dataset'!G44&gt;=10000,"D")</f>
        <v>C</v>
      </c>
      <c r="H44" s="4" cm="1">
        <f t="array" ref="H44">_xlfn.IFS('Matthew''s Trait dataset'!I44="High", 1, 'Matthew''s Trait dataset'!I44="Low", 0)</f>
        <v>1</v>
      </c>
      <c r="I44" s="4" t="str" cm="1">
        <f t="array" ref="I44">_xlfn.IFS('Matthew''s Trait dataset'!J44&lt;100,"A",AND('Matthew''s Trait dataset'!J44&gt;=100,'Matthew''s Trait dataset'!J44&lt;1000),"B", 'Matthew''s Trait dataset'!J44&gt;=1000, "C")</f>
        <v>B</v>
      </c>
      <c r="J44" s="4" cm="1">
        <f t="array" ref="J44">_xlfn.IFS('Matthew''s Trait dataset'!K44="High", 1, 'Matthew''s Trait dataset'!K44="Low", 0)</f>
        <v>1</v>
      </c>
      <c r="K44" s="4" t="e" cm="1">
        <f t="array" ref="K44">_xlfn.IFS('Matthew''s Trait dataset'!L44="Long Baleen", "A", 'Matthew''s Trait dataset'!L44="Short Baleen", "B", 'Matthew''s Trait dataset'!L44="Functional Calcareous Teeth", "C", 'Matthew''s Trait dataset'!L44="Non Functional Calcareous Teeth", "D")</f>
        <v>#N/A</v>
      </c>
      <c r="L44" s="4" cm="1">
        <f t="array" ref="L44">_xlfn.IFS('Matthew''s Trait dataset'!N44="High", 1, 'Matthew''s Trait dataset'!N44="Low", 0)</f>
        <v>1</v>
      </c>
      <c r="M44" s="4" t="str" cm="1">
        <f t="array" ref="M44">_xlfn.IFS('Matthew''s Trait dataset'!O44="Migratory", "A", 'Matthew''s Trait dataset'!O44="Mixed", "B", 'Matthew''s Trait dataset'!O44="Non-Migratory", "C")</f>
        <v>A</v>
      </c>
      <c r="N44" s="4" cm="1">
        <f t="array" ref="N44">_xlfn.IFS('Matthew''s Trait dataset'!Q44="High", 1, 'Matthew''s Trait dataset'!Q44="Low", 0)</f>
        <v>0</v>
      </c>
      <c r="O44" s="4" t="e" cm="1">
        <f t="array" ref="O44">_xlfn.IFS('Matthew''s Trait dataset'!R44="0-200m", "A", 'Matthew''s Trait dataset'!R44="200-500m", "B",'Matthew''s Trait dataset'!R44="500-1000m", "C", 'Matthew''s Trait dataset'!R44="1000m+", "D")</f>
        <v>#N/A</v>
      </c>
      <c r="P44" s="4" cm="1">
        <f t="array" ref="P44">_xlfn.IFS('Matthew''s Trait dataset'!T44="High", 1, 'Matthew''s Trait dataset'!T44="Low", 0)</f>
        <v>0</v>
      </c>
      <c r="Q44" s="4" t="s">
        <v>87</v>
      </c>
      <c r="R44" s="4" cm="1">
        <f t="array" ref="R44">_xlfn.IFS('Matthew''s Trait dataset'!W44="High", 1, 'Matthew''s Trait dataset'!W44="Low", 0)</f>
        <v>1</v>
      </c>
      <c r="S44" s="4" t="s">
        <v>88</v>
      </c>
      <c r="T44" s="4" cm="1">
        <f t="array" ref="T44">_xlfn.IFS('Matthew''s Trait dataset'!Z44="High", 1, 'Matthew''s Trait dataset'!Z44="Low", 0)</f>
        <v>1</v>
      </c>
    </row>
    <row r="45" spans="1:20" x14ac:dyDescent="0.3">
      <c r="A45" s="4" t="s">
        <v>360</v>
      </c>
      <c r="B45" s="4" t="s">
        <v>45</v>
      </c>
      <c r="C45">
        <v>1</v>
      </c>
      <c r="D45">
        <v>0</v>
      </c>
      <c r="E45" s="4" t="str" cm="1">
        <f t="array" ref="E45">_xlfn.IFS('Matthew''s Trait dataset'!D45&lt;5, "A", AND('Matthew''s Trait dataset'!D45&lt;10, 'Matthew''s Trait dataset'!D45&gt;=5), "B", AND('Matthew''s Trait dataset'!D45&lt;15, 'Matthew''s Trait dataset'!D45&gt;=10), "C", 'Matthew''s Trait dataset'!D45&gt;=15, "D")</f>
        <v>B</v>
      </c>
      <c r="F45" s="4" cm="1">
        <f t="array" ref="F45">_xlfn.IFS('Matthew''s Trait dataset'!F45="High", 1, 'Matthew''s Trait dataset'!F45="Low", 0)</f>
        <v>1</v>
      </c>
      <c r="G45" s="4" t="str" cm="1">
        <f t="array" ref="G45">_xlfn.IFS('Matthew''s Trait dataset'!G45&lt;100,"A",AND('Matthew''s Trait dataset'!G45&gt;=100,'Matthew''s Trait dataset'!G45&lt;1000),"B",AND('Matthew''s Trait dataset'!G45&gt;=1000,'Matthew''s Trait dataset'!G45&lt;10000),"C",'Matthew''s Trait dataset'!G45&gt;=10000,"D")</f>
        <v>C</v>
      </c>
      <c r="H45" s="4" cm="1">
        <f t="array" ref="H45">_xlfn.IFS('Matthew''s Trait dataset'!I45="High", 1, 'Matthew''s Trait dataset'!I45="Low", 0)</f>
        <v>1</v>
      </c>
      <c r="I45" s="4" t="str" cm="1">
        <f t="array" ref="I45">_xlfn.IFS('Matthew''s Trait dataset'!J45&lt;100,"A",AND('Matthew''s Trait dataset'!J45&gt;=100,'Matthew''s Trait dataset'!J45&lt;1000),"B", 'Matthew''s Trait dataset'!J45&gt;=1000, "C")</f>
        <v>B</v>
      </c>
      <c r="J45" s="4" cm="1">
        <f t="array" ref="J45">_xlfn.IFS('Matthew''s Trait dataset'!K45="High", 1, 'Matthew''s Trait dataset'!K45="Low", 0)</f>
        <v>1</v>
      </c>
      <c r="K45" s="4" t="e" cm="1">
        <f t="array" ref="K45">_xlfn.IFS('Matthew''s Trait dataset'!L45="Long Baleen", "A", 'Matthew''s Trait dataset'!L45="Short Baleen", "B", 'Matthew''s Trait dataset'!L45="Functional Calcareous Teeth", "C", 'Matthew''s Trait dataset'!L45="Non Functional Calcareous Teeth", "D")</f>
        <v>#N/A</v>
      </c>
      <c r="L45" s="4" cm="1">
        <f t="array" ref="L45">_xlfn.IFS('Matthew''s Trait dataset'!N45="High", 1, 'Matthew''s Trait dataset'!N45="Low", 0)</f>
        <v>1</v>
      </c>
      <c r="M45" s="4" t="str" cm="1">
        <f t="array" ref="M45">_xlfn.IFS('Matthew''s Trait dataset'!O45="Migratory", "A", 'Matthew''s Trait dataset'!O45="Mixed", "B", 'Matthew''s Trait dataset'!O45="Non-Migratory", "C")</f>
        <v>A</v>
      </c>
      <c r="N45" s="4" cm="1">
        <f t="array" ref="N45">_xlfn.IFS('Matthew''s Trait dataset'!Q45="High", 1, 'Matthew''s Trait dataset'!Q45="Low", 0)</f>
        <v>0</v>
      </c>
      <c r="O45" s="4" t="e" cm="1">
        <f t="array" ref="O45">_xlfn.IFS('Matthew''s Trait dataset'!R45="0-200m", "A", 'Matthew''s Trait dataset'!R45="200-500m", "B",'Matthew''s Trait dataset'!R45="500-1000m", "C", 'Matthew''s Trait dataset'!R45="1000m+", "D")</f>
        <v>#N/A</v>
      </c>
      <c r="P45" s="4" cm="1">
        <f t="array" ref="P45">_xlfn.IFS('Matthew''s Trait dataset'!T45="High", 1, 'Matthew''s Trait dataset'!T45="Low", 0)</f>
        <v>0</v>
      </c>
      <c r="Q45" s="4" t="s">
        <v>87</v>
      </c>
      <c r="R45" s="4" cm="1">
        <f t="array" ref="R45">_xlfn.IFS('Matthew''s Trait dataset'!W45="High", 1, 'Matthew''s Trait dataset'!W45="Low", 0)</f>
        <v>1</v>
      </c>
      <c r="S45" s="4" t="s">
        <v>88</v>
      </c>
      <c r="T45" s="4" cm="1">
        <f t="array" ref="T45">_xlfn.IFS('Matthew''s Trait dataset'!Z45="High", 1, 'Matthew''s Trait dataset'!Z45="Low", 0)</f>
        <v>1</v>
      </c>
    </row>
    <row r="46" spans="1:20" x14ac:dyDescent="0.3">
      <c r="A46" s="4" t="s">
        <v>360</v>
      </c>
      <c r="B46" s="4" t="s">
        <v>46</v>
      </c>
      <c r="C46">
        <v>0</v>
      </c>
      <c r="D46">
        <v>1</v>
      </c>
      <c r="E46" s="4" t="str" cm="1">
        <f t="array" ref="E46">_xlfn.IFS('Matthew''s Trait dataset'!D46&lt;5, "A", AND('Matthew''s Trait dataset'!D46&lt;10, 'Matthew''s Trait dataset'!D46&gt;=5), "B", AND('Matthew''s Trait dataset'!D46&lt;15, 'Matthew''s Trait dataset'!D46&gt;=10), "C", 'Matthew''s Trait dataset'!D46&gt;=15, "D")</f>
        <v>A</v>
      </c>
      <c r="F46" s="4" cm="1">
        <f t="array" ref="F46">_xlfn.IFS('Matthew''s Trait dataset'!F46="High", 1, 'Matthew''s Trait dataset'!F46="Low", 0)</f>
        <v>1</v>
      </c>
      <c r="G46" s="4" t="str" cm="1">
        <f t="array" ref="G46">_xlfn.IFS('Matthew''s Trait dataset'!G46&lt;100,"A",AND('Matthew''s Trait dataset'!G46&gt;=100,'Matthew''s Trait dataset'!G46&lt;1000),"B",AND('Matthew''s Trait dataset'!G46&gt;=1000,'Matthew''s Trait dataset'!G46&lt;10000),"C",'Matthew''s Trait dataset'!G46&gt;=10000,"D")</f>
        <v>C</v>
      </c>
      <c r="H46" s="4" cm="1">
        <f t="array" ref="H46">_xlfn.IFS('Matthew''s Trait dataset'!I46="High", 1, 'Matthew''s Trait dataset'!I46="Low", 0)</f>
        <v>1</v>
      </c>
      <c r="I46" s="4" t="str" cm="1">
        <f t="array" ref="I46">_xlfn.IFS('Matthew''s Trait dataset'!J46&lt;100,"A",AND('Matthew''s Trait dataset'!J46&gt;=100,'Matthew''s Trait dataset'!J46&lt;1000),"B", 'Matthew''s Trait dataset'!J46&gt;=1000, "C")</f>
        <v>B</v>
      </c>
      <c r="J46" s="4" cm="1">
        <f t="array" ref="J46">_xlfn.IFS('Matthew''s Trait dataset'!K46="High", 1, 'Matthew''s Trait dataset'!K46="Low", 0)</f>
        <v>1</v>
      </c>
      <c r="K46" s="4" t="e" cm="1">
        <f t="array" ref="K46">_xlfn.IFS('Matthew''s Trait dataset'!L46="Long Baleen", "A", 'Matthew''s Trait dataset'!L46="Short Baleen", "B", 'Matthew''s Trait dataset'!L46="Functional Calcareous Teeth", "C", 'Matthew''s Trait dataset'!L46="Non Functional Calcareous Teeth", "D")</f>
        <v>#N/A</v>
      </c>
      <c r="L46" s="4" cm="1">
        <f t="array" ref="L46">_xlfn.IFS('Matthew''s Trait dataset'!N46="High", 1, 'Matthew''s Trait dataset'!N46="Low", 0)</f>
        <v>1</v>
      </c>
      <c r="M46" s="4" t="str" cm="1">
        <f t="array" ref="M46">_xlfn.IFS('Matthew''s Trait dataset'!O46="Migratory", "A", 'Matthew''s Trait dataset'!O46="Mixed", "B", 'Matthew''s Trait dataset'!O46="Non-Migratory", "C")</f>
        <v>C</v>
      </c>
      <c r="N46" s="4" cm="1">
        <f t="array" ref="N46">_xlfn.IFS('Matthew''s Trait dataset'!Q46="High", 1, 'Matthew''s Trait dataset'!Q46="Low", 0)</f>
        <v>1</v>
      </c>
      <c r="O46" s="4" t="e" cm="1">
        <f t="array" ref="O46">_xlfn.IFS('Matthew''s Trait dataset'!R46="0-200m", "A", 'Matthew''s Trait dataset'!R46="200-500m", "B",'Matthew''s Trait dataset'!R46="500-1000m", "C", 'Matthew''s Trait dataset'!R46="1000m+", "D")</f>
        <v>#N/A</v>
      </c>
      <c r="P46" s="4" cm="1">
        <f t="array" ref="P46">_xlfn.IFS('Matthew''s Trait dataset'!T46="High", 1, 'Matthew''s Trait dataset'!T46="Low", 0)</f>
        <v>1</v>
      </c>
      <c r="Q46" s="4" t="s">
        <v>87</v>
      </c>
      <c r="R46" s="4" cm="1">
        <f t="array" ref="R46">_xlfn.IFS('Matthew''s Trait dataset'!W46="High", 1, 'Matthew''s Trait dataset'!W46="Low", 0)</f>
        <v>1</v>
      </c>
      <c r="S46" s="4" t="s">
        <v>88</v>
      </c>
      <c r="T46" s="4" cm="1">
        <f t="array" ref="T46">_xlfn.IFS('Matthew''s Trait dataset'!Z46="High", 1, 'Matthew''s Trait dataset'!Z46="Low", 0)</f>
        <v>1</v>
      </c>
    </row>
    <row r="47" spans="1:20" x14ac:dyDescent="0.3">
      <c r="A47" s="4" t="s">
        <v>360</v>
      </c>
      <c r="B47" s="4" t="s">
        <v>194</v>
      </c>
      <c r="C47">
        <v>0</v>
      </c>
      <c r="D47">
        <v>1</v>
      </c>
      <c r="E47" s="4" t="str" cm="1">
        <f t="array" ref="E47">_xlfn.IFS('Matthew''s Trait dataset'!D47&lt;5, "A", AND('Matthew''s Trait dataset'!D47&lt;10, 'Matthew''s Trait dataset'!D47&gt;=5), "B", AND('Matthew''s Trait dataset'!D47&lt;15, 'Matthew''s Trait dataset'!D47&gt;=10), "C", 'Matthew''s Trait dataset'!D47&gt;=15, "D")</f>
        <v>B</v>
      </c>
      <c r="F47" s="4" cm="1">
        <f t="array" ref="F47">_xlfn.IFS('Matthew''s Trait dataset'!F47="High", 1, 'Matthew''s Trait dataset'!F47="Low", 0)</f>
        <v>1</v>
      </c>
      <c r="G47" s="4" t="str" cm="1">
        <f t="array" ref="G47">_xlfn.IFS('Matthew''s Trait dataset'!G47&lt;100,"A",AND('Matthew''s Trait dataset'!G47&gt;=100,'Matthew''s Trait dataset'!G47&lt;1000),"B",AND('Matthew''s Trait dataset'!G47&gt;=1000,'Matthew''s Trait dataset'!G47&lt;10000),"C",'Matthew''s Trait dataset'!G47&gt;=10000,"D")</f>
        <v>C</v>
      </c>
      <c r="H47" s="4" cm="1">
        <f t="array" ref="H47">_xlfn.IFS('Matthew''s Trait dataset'!I47="High", 1, 'Matthew''s Trait dataset'!I47="Low", 0)</f>
        <v>0</v>
      </c>
      <c r="I47" s="4" t="str" cm="1">
        <f t="array" ref="I47">_xlfn.IFS('Matthew''s Trait dataset'!J47&lt;100,"A",AND('Matthew''s Trait dataset'!J47&gt;=100,'Matthew''s Trait dataset'!J47&lt;1000),"B", 'Matthew''s Trait dataset'!J47&gt;=1000, "C")</f>
        <v>B</v>
      </c>
      <c r="J47" s="4" cm="1">
        <f t="array" ref="J47">_xlfn.IFS('Matthew''s Trait dataset'!K47="High", 1, 'Matthew''s Trait dataset'!K47="Low", 0)</f>
        <v>0</v>
      </c>
      <c r="K47" s="4" t="e" cm="1">
        <f t="array" ref="K47">_xlfn.IFS('Matthew''s Trait dataset'!L47="Long Baleen", "A", 'Matthew''s Trait dataset'!L47="Short Baleen", "B", 'Matthew''s Trait dataset'!L47="Functional Calcareous Teeth", "C", 'Matthew''s Trait dataset'!L47="Non Functional Calcareous Teeth", "D")</f>
        <v>#N/A</v>
      </c>
      <c r="L47" s="4" cm="1">
        <f t="array" ref="L47">_xlfn.IFS('Matthew''s Trait dataset'!N47="High", 1, 'Matthew''s Trait dataset'!N47="Low", 0)</f>
        <v>1</v>
      </c>
      <c r="M47" s="4" t="str" cm="1">
        <f t="array" ref="M47">_xlfn.IFS('Matthew''s Trait dataset'!O47="Migratory", "A", 'Matthew''s Trait dataset'!O47="Mixed", "B", 'Matthew''s Trait dataset'!O47="Non-Migratory", "C")</f>
        <v>A</v>
      </c>
      <c r="N47" s="4" cm="1">
        <f t="array" ref="N47">_xlfn.IFS('Matthew''s Trait dataset'!Q47="High", 1, 'Matthew''s Trait dataset'!Q47="Low", 0)</f>
        <v>0</v>
      </c>
      <c r="O47" s="4" t="e" cm="1">
        <f t="array" ref="O47">_xlfn.IFS('Matthew''s Trait dataset'!R47="0-200m", "A", 'Matthew''s Trait dataset'!R47="200-500m", "B",'Matthew''s Trait dataset'!R47="500-1000m", "C", 'Matthew''s Trait dataset'!R47="1000m+", "D")</f>
        <v>#N/A</v>
      </c>
      <c r="P47" s="4" cm="1">
        <f t="array" ref="P47">_xlfn.IFS('Matthew''s Trait dataset'!T47="High", 1, 'Matthew''s Trait dataset'!T47="Low", 0)</f>
        <v>0</v>
      </c>
      <c r="Q47" s="4" t="s">
        <v>87</v>
      </c>
      <c r="R47" s="4" cm="1">
        <f t="array" ref="R47">_xlfn.IFS('Matthew''s Trait dataset'!W47="High", 1, 'Matthew''s Trait dataset'!W47="Low", 0)</f>
        <v>1</v>
      </c>
      <c r="S47" s="4" t="s">
        <v>88</v>
      </c>
      <c r="T47" s="4" cm="1">
        <f t="array" ref="T47">_xlfn.IFS('Matthew''s Trait dataset'!Z47="High", 1, 'Matthew''s Trait dataset'!Z47="Low", 0)</f>
        <v>1</v>
      </c>
    </row>
    <row r="48" spans="1:20" x14ac:dyDescent="0.3">
      <c r="A48" s="4" t="s">
        <v>360</v>
      </c>
      <c r="B48" s="4" t="s">
        <v>47</v>
      </c>
      <c r="C48">
        <v>0</v>
      </c>
      <c r="D48">
        <v>1</v>
      </c>
      <c r="E48" s="4" t="str" cm="1">
        <f t="array" ref="E48">_xlfn.IFS('Matthew''s Trait dataset'!D48&lt;5, "A", AND('Matthew''s Trait dataset'!D48&lt;10, 'Matthew''s Trait dataset'!D48&gt;=5), "B", AND('Matthew''s Trait dataset'!D48&lt;15, 'Matthew''s Trait dataset'!D48&gt;=10), "C", 'Matthew''s Trait dataset'!D48&gt;=15, "D")</f>
        <v>A</v>
      </c>
      <c r="F48" s="4" cm="1">
        <f t="array" ref="F48">_xlfn.IFS('Matthew''s Trait dataset'!F48="High", 1, 'Matthew''s Trait dataset'!F48="Low", 0)</f>
        <v>1</v>
      </c>
      <c r="G48" s="4" t="str" cm="1">
        <f t="array" ref="G48">_xlfn.IFS('Matthew''s Trait dataset'!G48&lt;100,"A",AND('Matthew''s Trait dataset'!G48&gt;=100,'Matthew''s Trait dataset'!G48&lt;1000),"B",AND('Matthew''s Trait dataset'!G48&gt;=1000,'Matthew''s Trait dataset'!G48&lt;10000),"C",'Matthew''s Trait dataset'!G48&gt;=10000,"D")</f>
        <v>C</v>
      </c>
      <c r="H48" s="4" cm="1">
        <f t="array" ref="H48">_xlfn.IFS('Matthew''s Trait dataset'!I48="High", 1, 'Matthew''s Trait dataset'!I48="Low", 0)</f>
        <v>1</v>
      </c>
      <c r="I48" s="4" t="str" cm="1">
        <f t="array" ref="I48">_xlfn.IFS('Matthew''s Trait dataset'!J48&lt;100,"A",AND('Matthew''s Trait dataset'!J48&gt;=100,'Matthew''s Trait dataset'!J48&lt;1000),"B", 'Matthew''s Trait dataset'!J48&gt;=1000, "C")</f>
        <v>B</v>
      </c>
      <c r="J48" s="4" cm="1">
        <f t="array" ref="J48">_xlfn.IFS('Matthew''s Trait dataset'!K48="High", 1, 'Matthew''s Trait dataset'!K48="Low", 0)</f>
        <v>1</v>
      </c>
      <c r="K48" s="4" t="e" cm="1">
        <f t="array" ref="K48">_xlfn.IFS('Matthew''s Trait dataset'!L48="Long Baleen", "A", 'Matthew''s Trait dataset'!L48="Short Baleen", "B", 'Matthew''s Trait dataset'!L48="Functional Calcareous Teeth", "C", 'Matthew''s Trait dataset'!L48="Non Functional Calcareous Teeth", "D")</f>
        <v>#N/A</v>
      </c>
      <c r="L48" s="4" cm="1">
        <f t="array" ref="L48">_xlfn.IFS('Matthew''s Trait dataset'!N48="High", 1, 'Matthew''s Trait dataset'!N48="Low", 0)</f>
        <v>1</v>
      </c>
      <c r="M48" s="4" t="str" cm="1">
        <f t="array" ref="M48">_xlfn.IFS('Matthew''s Trait dataset'!O48="Migratory", "A", 'Matthew''s Trait dataset'!O48="Mixed", "B", 'Matthew''s Trait dataset'!O48="Non-Migratory", "C")</f>
        <v>A</v>
      </c>
      <c r="N48" s="4" cm="1">
        <f t="array" ref="N48">_xlfn.IFS('Matthew''s Trait dataset'!Q48="High", 1, 'Matthew''s Trait dataset'!Q48="Low", 0)</f>
        <v>0</v>
      </c>
      <c r="O48" s="4" t="e" cm="1">
        <f t="array" ref="O48">_xlfn.IFS('Matthew''s Trait dataset'!R48="0-200m", "A", 'Matthew''s Trait dataset'!R48="200-500m", "B",'Matthew''s Trait dataset'!R48="500-1000m", "C", 'Matthew''s Trait dataset'!R48="1000m+", "D")</f>
        <v>#N/A</v>
      </c>
      <c r="P48" s="4" cm="1">
        <f t="array" ref="P48">_xlfn.IFS('Matthew''s Trait dataset'!T48="High", 1, 'Matthew''s Trait dataset'!T48="Low", 0)</f>
        <v>1</v>
      </c>
      <c r="Q48" s="4" t="s">
        <v>87</v>
      </c>
      <c r="R48" s="4" cm="1">
        <f t="array" ref="R48">_xlfn.IFS('Matthew''s Trait dataset'!W48="High", 1, 'Matthew''s Trait dataset'!W48="Low", 0)</f>
        <v>1</v>
      </c>
      <c r="S48" s="4" t="s">
        <v>88</v>
      </c>
      <c r="T48" s="4" cm="1">
        <f t="array" ref="T48">_xlfn.IFS('Matthew''s Trait dataset'!Z48="High", 1, 'Matthew''s Trait dataset'!Z48="Low", 0)</f>
        <v>1</v>
      </c>
    </row>
    <row r="49" spans="1:20" x14ac:dyDescent="0.3">
      <c r="A49" s="4" t="s">
        <v>360</v>
      </c>
      <c r="B49" s="4" t="s">
        <v>48</v>
      </c>
      <c r="C49">
        <v>0</v>
      </c>
      <c r="D49">
        <v>1</v>
      </c>
      <c r="E49" s="4" t="str" cm="1">
        <f t="array" ref="E49">_xlfn.IFS('Matthew''s Trait dataset'!D49&lt;5, "A", AND('Matthew''s Trait dataset'!D49&lt;10, 'Matthew''s Trait dataset'!D49&gt;=5), "B", AND('Matthew''s Trait dataset'!D49&lt;15, 'Matthew''s Trait dataset'!D49&gt;=10), "C", 'Matthew''s Trait dataset'!D49&gt;=15, "D")</f>
        <v>B</v>
      </c>
      <c r="F49" s="4" cm="1">
        <f t="array" ref="F49">_xlfn.IFS('Matthew''s Trait dataset'!F49="High", 1, 'Matthew''s Trait dataset'!F49="Low", 0)</f>
        <v>1</v>
      </c>
      <c r="G49" s="4" t="str" cm="1">
        <f t="array" ref="G49">_xlfn.IFS('Matthew''s Trait dataset'!G49&lt;100,"A",AND('Matthew''s Trait dataset'!G49&gt;=100,'Matthew''s Trait dataset'!G49&lt;1000),"B",AND('Matthew''s Trait dataset'!G49&gt;=1000,'Matthew''s Trait dataset'!G49&lt;10000),"C",'Matthew''s Trait dataset'!G49&gt;=10000,"D")</f>
        <v>C</v>
      </c>
      <c r="H49" s="4" cm="1">
        <f t="array" ref="H49">_xlfn.IFS('Matthew''s Trait dataset'!I49="High", 1, 'Matthew''s Trait dataset'!I49="Low", 0)</f>
        <v>1</v>
      </c>
      <c r="I49" s="4" t="str" cm="1">
        <f t="array" ref="I49">_xlfn.IFS('Matthew''s Trait dataset'!J49&lt;100,"A",AND('Matthew''s Trait dataset'!J49&gt;=100,'Matthew''s Trait dataset'!J49&lt;1000),"B", 'Matthew''s Trait dataset'!J49&gt;=1000, "C")</f>
        <v>B</v>
      </c>
      <c r="J49" s="4" cm="1">
        <f t="array" ref="J49">_xlfn.IFS('Matthew''s Trait dataset'!K49="High", 1, 'Matthew''s Trait dataset'!K49="Low", 0)</f>
        <v>1</v>
      </c>
      <c r="K49" s="4" t="e" cm="1">
        <f t="array" ref="K49">_xlfn.IFS('Matthew''s Trait dataset'!L49="Long Baleen", "A", 'Matthew''s Trait dataset'!L49="Short Baleen", "B", 'Matthew''s Trait dataset'!L49="Functional Calcareous Teeth", "C", 'Matthew''s Trait dataset'!L49="Non Functional Calcareous Teeth", "D")</f>
        <v>#N/A</v>
      </c>
      <c r="L49" s="4" cm="1">
        <f t="array" ref="L49">_xlfn.IFS('Matthew''s Trait dataset'!N49="High", 1, 'Matthew''s Trait dataset'!N49="Low", 0)</f>
        <v>1</v>
      </c>
      <c r="M49" s="4" t="str" cm="1">
        <f t="array" ref="M49">_xlfn.IFS('Matthew''s Trait dataset'!O49="Migratory", "A", 'Matthew''s Trait dataset'!O49="Mixed", "B", 'Matthew''s Trait dataset'!O49="Non-Migratory", "C")</f>
        <v>C</v>
      </c>
      <c r="N49" s="4" cm="1">
        <f t="array" ref="N49">_xlfn.IFS('Matthew''s Trait dataset'!Q49="High", 1, 'Matthew''s Trait dataset'!Q49="Low", 0)</f>
        <v>1</v>
      </c>
      <c r="O49" s="4" t="e" cm="1">
        <f t="array" ref="O49">_xlfn.IFS('Matthew''s Trait dataset'!R49="0-200m", "A", 'Matthew''s Trait dataset'!R49="200-500m", "B",'Matthew''s Trait dataset'!R49="500-1000m", "C", 'Matthew''s Trait dataset'!R49="1000m+", "D")</f>
        <v>#N/A</v>
      </c>
      <c r="P49" s="4" cm="1">
        <f t="array" ref="P49">_xlfn.IFS('Matthew''s Trait dataset'!T49="High", 1, 'Matthew''s Trait dataset'!T49="Low", 0)</f>
        <v>0</v>
      </c>
      <c r="Q49" s="4" t="s">
        <v>87</v>
      </c>
      <c r="R49" s="4" cm="1">
        <f t="array" ref="R49">_xlfn.IFS('Matthew''s Trait dataset'!W49="High", 1, 'Matthew''s Trait dataset'!W49="Low", 0)</f>
        <v>1</v>
      </c>
      <c r="S49" s="4" t="s">
        <v>88</v>
      </c>
      <c r="T49" s="4" cm="1">
        <f t="array" ref="T49">_xlfn.IFS('Matthew''s Trait dataset'!Z49="High", 1, 'Matthew''s Trait dataset'!Z49="Low", 0)</f>
        <v>1</v>
      </c>
    </row>
    <row r="50" spans="1:20" x14ac:dyDescent="0.3">
      <c r="A50" s="4" t="s">
        <v>360</v>
      </c>
      <c r="B50" s="4" t="s">
        <v>49</v>
      </c>
      <c r="C50">
        <v>0</v>
      </c>
      <c r="D50">
        <v>1</v>
      </c>
      <c r="E50" s="4" t="str" cm="1">
        <f t="array" ref="E50">_xlfn.IFS('Matthew''s Trait dataset'!D50&lt;5, "A", AND('Matthew''s Trait dataset'!D50&lt;10, 'Matthew''s Trait dataset'!D50&gt;=5), "B", AND('Matthew''s Trait dataset'!D50&lt;15, 'Matthew''s Trait dataset'!D50&gt;=10), "C", 'Matthew''s Trait dataset'!D50&gt;=15, "D")</f>
        <v>B</v>
      </c>
      <c r="F50" s="4" cm="1">
        <f t="array" ref="F50">_xlfn.IFS('Matthew''s Trait dataset'!F50="High", 1, 'Matthew''s Trait dataset'!F50="Low", 0)</f>
        <v>1</v>
      </c>
      <c r="G50" s="4" t="str" cm="1">
        <f t="array" ref="G50">_xlfn.IFS('Matthew''s Trait dataset'!G50&lt;100,"A",AND('Matthew''s Trait dataset'!G50&gt;=100,'Matthew''s Trait dataset'!G50&lt;1000),"B",AND('Matthew''s Trait dataset'!G50&gt;=1000,'Matthew''s Trait dataset'!G50&lt;10000),"C",'Matthew''s Trait dataset'!G50&gt;=10000,"D")</f>
        <v>C</v>
      </c>
      <c r="H50" s="4" cm="1">
        <f t="array" ref="H50">_xlfn.IFS('Matthew''s Trait dataset'!I50="High", 1, 'Matthew''s Trait dataset'!I50="Low", 0)</f>
        <v>1</v>
      </c>
      <c r="I50" s="4" t="str" cm="1">
        <f t="array" ref="I50">_xlfn.IFS('Matthew''s Trait dataset'!J50&lt;100,"A",AND('Matthew''s Trait dataset'!J50&gt;=100,'Matthew''s Trait dataset'!J50&lt;1000),"B", 'Matthew''s Trait dataset'!J50&gt;=1000, "C")</f>
        <v>B</v>
      </c>
      <c r="J50" s="4" cm="1">
        <f t="array" ref="J50">_xlfn.IFS('Matthew''s Trait dataset'!K50="High", 1, 'Matthew''s Trait dataset'!K50="Low", 0)</f>
        <v>1</v>
      </c>
      <c r="K50" s="4" t="e" cm="1">
        <f t="array" ref="K50">_xlfn.IFS('Matthew''s Trait dataset'!L50="Long Baleen", "A", 'Matthew''s Trait dataset'!L50="Short Baleen", "B", 'Matthew''s Trait dataset'!L50="Functional Calcareous Teeth", "C", 'Matthew''s Trait dataset'!L50="Non Functional Calcareous Teeth", "D")</f>
        <v>#N/A</v>
      </c>
      <c r="L50" s="4" cm="1">
        <f t="array" ref="L50">_xlfn.IFS('Matthew''s Trait dataset'!N50="High", 1, 'Matthew''s Trait dataset'!N50="Low", 0)</f>
        <v>1</v>
      </c>
      <c r="M50" s="4" t="str" cm="1">
        <f t="array" ref="M50">_xlfn.IFS('Matthew''s Trait dataset'!O50="Migratory", "A", 'Matthew''s Trait dataset'!O50="Mixed", "B", 'Matthew''s Trait dataset'!O50="Non-Migratory", "C")</f>
        <v>A</v>
      </c>
      <c r="N50" s="4" cm="1">
        <f t="array" ref="N50">_xlfn.IFS('Matthew''s Trait dataset'!Q50="High", 1, 'Matthew''s Trait dataset'!Q50="Low", 0)</f>
        <v>0</v>
      </c>
      <c r="O50" s="4" t="e" cm="1">
        <f t="array" ref="O50">_xlfn.IFS('Matthew''s Trait dataset'!R50="0-200m", "A", 'Matthew''s Trait dataset'!R50="200-500m", "B",'Matthew''s Trait dataset'!R50="500-1000m", "C", 'Matthew''s Trait dataset'!R50="1000m+", "D")</f>
        <v>#N/A</v>
      </c>
      <c r="P50" s="4" cm="1">
        <f t="array" ref="P50">_xlfn.IFS('Matthew''s Trait dataset'!T50="High", 1, 'Matthew''s Trait dataset'!T50="Low", 0)</f>
        <v>1</v>
      </c>
      <c r="Q50" s="4" t="s">
        <v>87</v>
      </c>
      <c r="R50" s="4" cm="1">
        <f t="array" ref="R50">_xlfn.IFS('Matthew''s Trait dataset'!W50="High", 1, 'Matthew''s Trait dataset'!W50="Low", 0)</f>
        <v>1</v>
      </c>
      <c r="S50" s="4" t="s">
        <v>88</v>
      </c>
      <c r="T50" s="4" cm="1">
        <f t="array" ref="T50">_xlfn.IFS('Matthew''s Trait dataset'!Z50="High", 1, 'Matthew''s Trait dataset'!Z50="Low", 0)</f>
        <v>1</v>
      </c>
    </row>
    <row r="51" spans="1:20" x14ac:dyDescent="0.3">
      <c r="A51" s="4" t="s">
        <v>360</v>
      </c>
      <c r="B51" s="4" t="s">
        <v>50</v>
      </c>
      <c r="C51">
        <v>0</v>
      </c>
      <c r="D51">
        <v>1</v>
      </c>
      <c r="E51" s="4" t="str" cm="1">
        <f t="array" ref="E51">_xlfn.IFS('Matthew''s Trait dataset'!D51&lt;5, "A", AND('Matthew''s Trait dataset'!D51&lt;10, 'Matthew''s Trait dataset'!D51&gt;=5), "B", AND('Matthew''s Trait dataset'!D51&lt;15, 'Matthew''s Trait dataset'!D51&gt;=10), "C", 'Matthew''s Trait dataset'!D51&gt;=15, "D")</f>
        <v>A</v>
      </c>
      <c r="F51" s="4" cm="1">
        <f t="array" ref="F51">_xlfn.IFS('Matthew''s Trait dataset'!F51="High", 1, 'Matthew''s Trait dataset'!F51="Low", 0)</f>
        <v>1</v>
      </c>
      <c r="G51" s="4" t="str" cm="1">
        <f t="array" ref="G51">_xlfn.IFS('Matthew''s Trait dataset'!G51&lt;100,"A",AND('Matthew''s Trait dataset'!G51&gt;=100,'Matthew''s Trait dataset'!G51&lt;1000),"B",AND('Matthew''s Trait dataset'!G51&gt;=1000,'Matthew''s Trait dataset'!G51&lt;10000),"C",'Matthew''s Trait dataset'!G51&gt;=10000,"D")</f>
        <v>C</v>
      </c>
      <c r="H51" s="4" cm="1">
        <f t="array" ref="H51">_xlfn.IFS('Matthew''s Trait dataset'!I51="High", 1, 'Matthew''s Trait dataset'!I51="Low", 0)</f>
        <v>1</v>
      </c>
      <c r="I51" s="4" t="str" cm="1">
        <f t="array" ref="I51">_xlfn.IFS('Matthew''s Trait dataset'!J51&lt;100,"A",AND('Matthew''s Trait dataset'!J51&gt;=100,'Matthew''s Trait dataset'!J51&lt;1000),"B", 'Matthew''s Trait dataset'!J51&gt;=1000, "C")</f>
        <v>B</v>
      </c>
      <c r="J51" s="4" cm="1">
        <f t="array" ref="J51">_xlfn.IFS('Matthew''s Trait dataset'!K51="High", 1, 'Matthew''s Trait dataset'!K51="Low", 0)</f>
        <v>1</v>
      </c>
      <c r="K51" s="4" t="e" cm="1">
        <f t="array" ref="K51">_xlfn.IFS('Matthew''s Trait dataset'!L51="Long Baleen", "A", 'Matthew''s Trait dataset'!L51="Short Baleen", "B", 'Matthew''s Trait dataset'!L51="Functional Calcareous Teeth", "C", 'Matthew''s Trait dataset'!L51="Non Functional Calcareous Teeth", "D")</f>
        <v>#N/A</v>
      </c>
      <c r="L51" s="4" cm="1">
        <f t="array" ref="L51">_xlfn.IFS('Matthew''s Trait dataset'!N51="High", 1, 'Matthew''s Trait dataset'!N51="Low", 0)</f>
        <v>1</v>
      </c>
      <c r="M51" s="4" t="str" cm="1">
        <f t="array" ref="M51">_xlfn.IFS('Matthew''s Trait dataset'!O51="Migratory", "A", 'Matthew''s Trait dataset'!O51="Mixed", "B", 'Matthew''s Trait dataset'!O51="Non-Migratory", "C")</f>
        <v>A</v>
      </c>
      <c r="N51" s="4" cm="1">
        <f t="array" ref="N51">_xlfn.IFS('Matthew''s Trait dataset'!Q51="High", 1, 'Matthew''s Trait dataset'!Q51="Low", 0)</f>
        <v>0</v>
      </c>
      <c r="O51" s="4" t="e" cm="1">
        <f t="array" ref="O51">_xlfn.IFS('Matthew''s Trait dataset'!R51="0-200m", "A", 'Matthew''s Trait dataset'!R51="200-500m", "B",'Matthew''s Trait dataset'!R51="500-1000m", "C", 'Matthew''s Trait dataset'!R51="1000m+", "D")</f>
        <v>#N/A</v>
      </c>
      <c r="P51" s="4" cm="1">
        <f t="array" ref="P51">_xlfn.IFS('Matthew''s Trait dataset'!T51="High", 1, 'Matthew''s Trait dataset'!T51="Low", 0)</f>
        <v>0</v>
      </c>
      <c r="Q51" s="4" t="s">
        <v>87</v>
      </c>
      <c r="R51" s="4" cm="1">
        <f t="array" ref="R51">_xlfn.IFS('Matthew''s Trait dataset'!W51="High", 1, 'Matthew''s Trait dataset'!W51="Low", 0)</f>
        <v>1</v>
      </c>
      <c r="S51" s="4" t="s">
        <v>88</v>
      </c>
      <c r="T51" s="4" cm="1">
        <f t="array" ref="T51">_xlfn.IFS('Matthew''s Trait dataset'!Z51="High", 1, 'Matthew''s Trait dataset'!Z51="Low", 0)</f>
        <v>1</v>
      </c>
    </row>
    <row r="52" spans="1:20" x14ac:dyDescent="0.3">
      <c r="A52" s="4" t="s">
        <v>360</v>
      </c>
      <c r="B52" s="4" t="s">
        <v>248</v>
      </c>
      <c r="C52">
        <v>0</v>
      </c>
      <c r="D52">
        <v>1</v>
      </c>
      <c r="E52" s="4" t="str" cm="1">
        <f t="array" ref="E52">_xlfn.IFS('Matthew''s Trait dataset'!D52&lt;5, "A", AND('Matthew''s Trait dataset'!D52&lt;10, 'Matthew''s Trait dataset'!D52&gt;=5), "B", AND('Matthew''s Trait dataset'!D52&lt;15, 'Matthew''s Trait dataset'!D52&gt;=10), "C", 'Matthew''s Trait dataset'!D52&gt;=15, "D")</f>
        <v>A</v>
      </c>
      <c r="F52" s="4" cm="1">
        <f t="array" ref="F52">_xlfn.IFS('Matthew''s Trait dataset'!F52="High", 1, 'Matthew''s Trait dataset'!F52="Low", 0)</f>
        <v>1</v>
      </c>
      <c r="G52" s="4" t="str" cm="1">
        <f t="array" ref="G52">_xlfn.IFS('Matthew''s Trait dataset'!G52&lt;100,"A",AND('Matthew''s Trait dataset'!G52&gt;=100,'Matthew''s Trait dataset'!G52&lt;1000),"B",AND('Matthew''s Trait dataset'!G52&gt;=1000,'Matthew''s Trait dataset'!G52&lt;10000),"C",'Matthew''s Trait dataset'!G52&gt;=10000,"D")</f>
        <v>C</v>
      </c>
      <c r="H52" s="4" cm="1">
        <f t="array" ref="H52">_xlfn.IFS('Matthew''s Trait dataset'!I52="High", 1, 'Matthew''s Trait dataset'!I52="Low", 0)</f>
        <v>0</v>
      </c>
      <c r="I52" s="4" t="str" cm="1">
        <f t="array" ref="I52">_xlfn.IFS('Matthew''s Trait dataset'!J52&lt;100,"A",AND('Matthew''s Trait dataset'!J52&gt;=100,'Matthew''s Trait dataset'!J52&lt;1000),"B", 'Matthew''s Trait dataset'!J52&gt;=1000, "C")</f>
        <v>B</v>
      </c>
      <c r="J52" s="4" cm="1">
        <f t="array" ref="J52">_xlfn.IFS('Matthew''s Trait dataset'!K52="High", 1, 'Matthew''s Trait dataset'!K52="Low", 0)</f>
        <v>0</v>
      </c>
      <c r="K52" s="4" t="e" cm="1">
        <f t="array" ref="K52">_xlfn.IFS('Matthew''s Trait dataset'!L52="Long Baleen", "A", 'Matthew''s Trait dataset'!L52="Short Baleen", "B", 'Matthew''s Trait dataset'!L52="Functional Calcareous Teeth", "C", 'Matthew''s Trait dataset'!L52="Non Functional Calcareous Teeth", "D")</f>
        <v>#N/A</v>
      </c>
      <c r="L52" s="4" cm="1">
        <f t="array" ref="L52">_xlfn.IFS('Matthew''s Trait dataset'!N52="High", 1, 'Matthew''s Trait dataset'!N52="Low", 0)</f>
        <v>1</v>
      </c>
      <c r="M52" s="4" t="str" cm="1">
        <f t="array" ref="M52">_xlfn.IFS('Matthew''s Trait dataset'!O52="Migratory", "A", 'Matthew''s Trait dataset'!O52="Mixed", "B", 'Matthew''s Trait dataset'!O52="Non-Migratory", "C")</f>
        <v>A</v>
      </c>
      <c r="N52" s="4" cm="1">
        <f t="array" ref="N52">_xlfn.IFS('Matthew''s Trait dataset'!Q52="High", 1, 'Matthew''s Trait dataset'!Q52="Low", 0)</f>
        <v>0</v>
      </c>
      <c r="O52" s="4" t="e" cm="1">
        <f t="array" ref="O52">_xlfn.IFS('Matthew''s Trait dataset'!R52="0-200m", "A", 'Matthew''s Trait dataset'!R52="200-500m", "B",'Matthew''s Trait dataset'!R52="500-1000m", "C", 'Matthew''s Trait dataset'!R52="1000m+", "D")</f>
        <v>#N/A</v>
      </c>
      <c r="P52" s="4" cm="1">
        <f t="array" ref="P52">_xlfn.IFS('Matthew''s Trait dataset'!T52="High", 1, 'Matthew''s Trait dataset'!T52="Low", 0)</f>
        <v>0</v>
      </c>
      <c r="Q52" s="4" t="s">
        <v>87</v>
      </c>
      <c r="R52" s="4" cm="1">
        <f t="array" ref="R52">_xlfn.IFS('Matthew''s Trait dataset'!W52="High", 1, 'Matthew''s Trait dataset'!W52="Low", 0)</f>
        <v>0</v>
      </c>
      <c r="S52" s="4" t="s">
        <v>88</v>
      </c>
      <c r="T52" s="4" cm="1">
        <f t="array" ref="T52">_xlfn.IFS('Matthew''s Trait dataset'!Z52="High", 1, 'Matthew''s Trait dataset'!Z52="Low", 0)</f>
        <v>0</v>
      </c>
    </row>
    <row r="53" spans="1:20" x14ac:dyDescent="0.3">
      <c r="A53" s="4" t="s">
        <v>360</v>
      </c>
      <c r="B53" s="4" t="s">
        <v>51</v>
      </c>
      <c r="C53">
        <v>0</v>
      </c>
      <c r="D53">
        <v>1</v>
      </c>
      <c r="E53" s="4" t="str" cm="1">
        <f t="array" ref="E53">_xlfn.IFS('Matthew''s Trait dataset'!D53&lt;5, "A", AND('Matthew''s Trait dataset'!D53&lt;10, 'Matthew''s Trait dataset'!D53&gt;=5), "B", AND('Matthew''s Trait dataset'!D53&lt;15, 'Matthew''s Trait dataset'!D53&gt;=10), "C", 'Matthew''s Trait dataset'!D53&gt;=15, "D")</f>
        <v>B</v>
      </c>
      <c r="F53" s="4" cm="1">
        <f t="array" ref="F53">_xlfn.IFS('Matthew''s Trait dataset'!F53="High", 1, 'Matthew''s Trait dataset'!F53="Low", 0)</f>
        <v>1</v>
      </c>
      <c r="G53" s="4" t="str" cm="1">
        <f t="array" ref="G53">_xlfn.IFS('Matthew''s Trait dataset'!G53&lt;100,"A",AND('Matthew''s Trait dataset'!G53&gt;=100,'Matthew''s Trait dataset'!G53&lt;1000),"B",AND('Matthew''s Trait dataset'!G53&gt;=1000,'Matthew''s Trait dataset'!G53&lt;10000),"C",'Matthew''s Trait dataset'!G53&gt;=10000,"D")</f>
        <v>C</v>
      </c>
      <c r="H53" s="4" cm="1">
        <f t="array" ref="H53">_xlfn.IFS('Matthew''s Trait dataset'!I53="High", 1, 'Matthew''s Trait dataset'!I53="Low", 0)</f>
        <v>1</v>
      </c>
      <c r="I53" s="4" t="str" cm="1">
        <f t="array" ref="I53">_xlfn.IFS('Matthew''s Trait dataset'!J53&lt;100,"A",AND('Matthew''s Trait dataset'!J53&gt;=100,'Matthew''s Trait dataset'!J53&lt;1000),"B", 'Matthew''s Trait dataset'!J53&gt;=1000, "C")</f>
        <v>B</v>
      </c>
      <c r="J53" s="4" cm="1">
        <f t="array" ref="J53">_xlfn.IFS('Matthew''s Trait dataset'!K53="High", 1, 'Matthew''s Trait dataset'!K53="Low", 0)</f>
        <v>1</v>
      </c>
      <c r="K53" s="4" t="e" cm="1">
        <f t="array" ref="K53">_xlfn.IFS('Matthew''s Trait dataset'!L53="Long Baleen", "A", 'Matthew''s Trait dataset'!L53="Short Baleen", "B", 'Matthew''s Trait dataset'!L53="Functional Calcareous Teeth", "C", 'Matthew''s Trait dataset'!L53="Non Functional Calcareous Teeth", "D")</f>
        <v>#N/A</v>
      </c>
      <c r="L53" s="4" cm="1">
        <f t="array" ref="L53">_xlfn.IFS('Matthew''s Trait dataset'!N53="High", 1, 'Matthew''s Trait dataset'!N53="Low", 0)</f>
        <v>1</v>
      </c>
      <c r="M53" s="4" t="str" cm="1">
        <f t="array" ref="M53">_xlfn.IFS('Matthew''s Trait dataset'!O53="Migratory", "A", 'Matthew''s Trait dataset'!O53="Mixed", "B", 'Matthew''s Trait dataset'!O53="Non-Migratory", "C")</f>
        <v>A</v>
      </c>
      <c r="N53" s="4" cm="1">
        <f t="array" ref="N53">_xlfn.IFS('Matthew''s Trait dataset'!Q53="High", 1, 'Matthew''s Trait dataset'!Q53="Low", 0)</f>
        <v>1</v>
      </c>
      <c r="O53" s="4" t="e" cm="1">
        <f t="array" ref="O53">_xlfn.IFS('Matthew''s Trait dataset'!R53="0-200m", "A", 'Matthew''s Trait dataset'!R53="200-500m", "B",'Matthew''s Trait dataset'!R53="500-1000m", "C", 'Matthew''s Trait dataset'!R53="1000m+", "D")</f>
        <v>#N/A</v>
      </c>
      <c r="P53" s="4" cm="1">
        <f t="array" ref="P53">_xlfn.IFS('Matthew''s Trait dataset'!T53="High", 1, 'Matthew''s Trait dataset'!T53="Low", 0)</f>
        <v>1</v>
      </c>
      <c r="Q53" s="4" t="s">
        <v>87</v>
      </c>
      <c r="R53" s="4" cm="1">
        <f t="array" ref="R53">_xlfn.IFS('Matthew''s Trait dataset'!W53="High", 1, 'Matthew''s Trait dataset'!W53="Low", 0)</f>
        <v>1</v>
      </c>
      <c r="S53" s="4" t="s">
        <v>88</v>
      </c>
      <c r="T53" s="4" cm="1">
        <f t="array" ref="T53">_xlfn.IFS('Matthew''s Trait dataset'!Z53="High", 1, 'Matthew''s Trait dataset'!Z53="Low", 0)</f>
        <v>1</v>
      </c>
    </row>
    <row r="54" spans="1:20" x14ac:dyDescent="0.3">
      <c r="A54" s="4" t="s">
        <v>360</v>
      </c>
      <c r="B54" s="4" t="s">
        <v>52</v>
      </c>
      <c r="C54">
        <v>0</v>
      </c>
      <c r="D54">
        <v>1</v>
      </c>
      <c r="E54" s="4" t="str" cm="1">
        <f t="array" ref="E54">_xlfn.IFS('Matthew''s Trait dataset'!D54&lt;5, "A", AND('Matthew''s Trait dataset'!D54&lt;10, 'Matthew''s Trait dataset'!D54&gt;=5), "B", AND('Matthew''s Trait dataset'!D54&lt;15, 'Matthew''s Trait dataset'!D54&gt;=10), "C", 'Matthew''s Trait dataset'!D54&gt;=15, "D")</f>
        <v>B</v>
      </c>
      <c r="F54" s="4" cm="1">
        <f t="array" ref="F54">_xlfn.IFS('Matthew''s Trait dataset'!F54="High", 1, 'Matthew''s Trait dataset'!F54="Low", 0)</f>
        <v>1</v>
      </c>
      <c r="G54" s="4" t="str" cm="1">
        <f t="array" ref="G54">_xlfn.IFS('Matthew''s Trait dataset'!G54&lt;100,"A",AND('Matthew''s Trait dataset'!G54&gt;=100,'Matthew''s Trait dataset'!G54&lt;1000),"B",AND('Matthew''s Trait dataset'!G54&gt;=1000,'Matthew''s Trait dataset'!G54&lt;10000),"C",'Matthew''s Trait dataset'!G54&gt;=10000,"D")</f>
        <v>C</v>
      </c>
      <c r="H54" s="4" cm="1">
        <f t="array" ref="H54">_xlfn.IFS('Matthew''s Trait dataset'!I54="High", 1, 'Matthew''s Trait dataset'!I54="Low", 0)</f>
        <v>1</v>
      </c>
      <c r="I54" s="4" t="str" cm="1">
        <f t="array" ref="I54">_xlfn.IFS('Matthew''s Trait dataset'!J54&lt;100,"A",AND('Matthew''s Trait dataset'!J54&gt;=100,'Matthew''s Trait dataset'!J54&lt;1000),"B", 'Matthew''s Trait dataset'!J54&gt;=1000, "C")</f>
        <v>B</v>
      </c>
      <c r="J54" s="4" cm="1">
        <f t="array" ref="J54">_xlfn.IFS('Matthew''s Trait dataset'!K54="High", 1, 'Matthew''s Trait dataset'!K54="Low", 0)</f>
        <v>1</v>
      </c>
      <c r="K54" s="4" t="e" cm="1">
        <f t="array" ref="K54">_xlfn.IFS('Matthew''s Trait dataset'!L54="Long Baleen", "A", 'Matthew''s Trait dataset'!L54="Short Baleen", "B", 'Matthew''s Trait dataset'!L54="Functional Calcareous Teeth", "C", 'Matthew''s Trait dataset'!L54="Non Functional Calcareous Teeth", "D")</f>
        <v>#N/A</v>
      </c>
      <c r="L54" s="4" cm="1">
        <f t="array" ref="L54">_xlfn.IFS('Matthew''s Trait dataset'!N54="High", 1, 'Matthew''s Trait dataset'!N54="Low", 0)</f>
        <v>1</v>
      </c>
      <c r="M54" s="4" t="str" cm="1">
        <f t="array" ref="M54">_xlfn.IFS('Matthew''s Trait dataset'!O54="Migratory", "A", 'Matthew''s Trait dataset'!O54="Mixed", "B", 'Matthew''s Trait dataset'!O54="Non-Migratory", "C")</f>
        <v>A</v>
      </c>
      <c r="N54" s="4" cm="1">
        <f t="array" ref="N54">_xlfn.IFS('Matthew''s Trait dataset'!Q54="High", 1, 'Matthew''s Trait dataset'!Q54="Low", 0)</f>
        <v>0</v>
      </c>
      <c r="O54" s="4" t="e" cm="1">
        <f t="array" ref="O54">_xlfn.IFS('Matthew''s Trait dataset'!R54="0-200m", "A", 'Matthew''s Trait dataset'!R54="200-500m", "B",'Matthew''s Trait dataset'!R54="500-1000m", "C", 'Matthew''s Trait dataset'!R54="1000m+", "D")</f>
        <v>#N/A</v>
      </c>
      <c r="P54" s="4" cm="1">
        <f t="array" ref="P54">_xlfn.IFS('Matthew''s Trait dataset'!T54="High", 1, 'Matthew''s Trait dataset'!T54="Low", 0)</f>
        <v>1</v>
      </c>
      <c r="Q54" s="4" t="s">
        <v>87</v>
      </c>
      <c r="R54" s="4" cm="1">
        <f t="array" ref="R54">_xlfn.IFS('Matthew''s Trait dataset'!W54="High", 1, 'Matthew''s Trait dataset'!W54="Low", 0)</f>
        <v>1</v>
      </c>
      <c r="S54" s="4" t="s">
        <v>88</v>
      </c>
      <c r="T54" s="4" cm="1">
        <f t="array" ref="T54">_xlfn.IFS('Matthew''s Trait dataset'!Z54="High", 1, 'Matthew''s Trait dataset'!Z54="Low", 0)</f>
        <v>1</v>
      </c>
    </row>
    <row r="55" spans="1:20" x14ac:dyDescent="0.3">
      <c r="A55" s="4" t="s">
        <v>360</v>
      </c>
      <c r="B55" s="4" t="s">
        <v>53</v>
      </c>
      <c r="C55">
        <v>0</v>
      </c>
      <c r="D55">
        <v>1</v>
      </c>
      <c r="E55" s="4" t="str" cm="1">
        <f t="array" ref="E55">_xlfn.IFS('Matthew''s Trait dataset'!D55&lt;5, "A", AND('Matthew''s Trait dataset'!D55&lt;10, 'Matthew''s Trait dataset'!D55&gt;=5), "B", AND('Matthew''s Trait dataset'!D55&lt;15, 'Matthew''s Trait dataset'!D55&gt;=10), "C", 'Matthew''s Trait dataset'!D55&gt;=15, "D")</f>
        <v>A</v>
      </c>
      <c r="F55" s="4" cm="1">
        <f t="array" ref="F55">_xlfn.IFS('Matthew''s Trait dataset'!F55="High", 1, 'Matthew''s Trait dataset'!F55="Low", 0)</f>
        <v>1</v>
      </c>
      <c r="G55" s="4" t="str" cm="1">
        <f t="array" ref="G55">_xlfn.IFS('Matthew''s Trait dataset'!G55&lt;100,"A",AND('Matthew''s Trait dataset'!G55&gt;=100,'Matthew''s Trait dataset'!G55&lt;1000),"B",AND('Matthew''s Trait dataset'!G55&gt;=1000,'Matthew''s Trait dataset'!G55&lt;10000),"C",'Matthew''s Trait dataset'!G55&gt;=10000,"D")</f>
        <v>C</v>
      </c>
      <c r="H55" s="4" cm="1">
        <f t="array" ref="H55">_xlfn.IFS('Matthew''s Trait dataset'!I55="High", 1, 'Matthew''s Trait dataset'!I55="Low", 0)</f>
        <v>1</v>
      </c>
      <c r="I55" s="4" t="str" cm="1">
        <f t="array" ref="I55">_xlfn.IFS('Matthew''s Trait dataset'!J55&lt;100,"A",AND('Matthew''s Trait dataset'!J55&gt;=100,'Matthew''s Trait dataset'!J55&lt;1000),"B", 'Matthew''s Trait dataset'!J55&gt;=1000, "C")</f>
        <v>B</v>
      </c>
      <c r="J55" s="4" cm="1">
        <f t="array" ref="J55">_xlfn.IFS('Matthew''s Trait dataset'!K55="High", 1, 'Matthew''s Trait dataset'!K55="Low", 0)</f>
        <v>1</v>
      </c>
      <c r="K55" s="4" t="e" cm="1">
        <f t="array" ref="K55">_xlfn.IFS('Matthew''s Trait dataset'!L55="Long Baleen", "A", 'Matthew''s Trait dataset'!L55="Short Baleen", "B", 'Matthew''s Trait dataset'!L55="Functional Calcareous Teeth", "C", 'Matthew''s Trait dataset'!L55="Non Functional Calcareous Teeth", "D")</f>
        <v>#N/A</v>
      </c>
      <c r="L55" s="4" cm="1">
        <f t="array" ref="L55">_xlfn.IFS('Matthew''s Trait dataset'!N55="High", 1, 'Matthew''s Trait dataset'!N55="Low", 0)</f>
        <v>1</v>
      </c>
      <c r="M55" s="4" t="str" cm="1">
        <f t="array" ref="M55">_xlfn.IFS('Matthew''s Trait dataset'!O55="Migratory", "A", 'Matthew''s Trait dataset'!O55="Mixed", "B", 'Matthew''s Trait dataset'!O55="Non-Migratory", "C")</f>
        <v>A</v>
      </c>
      <c r="N55" s="4" cm="1">
        <f t="array" ref="N55">_xlfn.IFS('Matthew''s Trait dataset'!Q55="High", 1, 'Matthew''s Trait dataset'!Q55="Low", 0)</f>
        <v>1</v>
      </c>
      <c r="O55" s="4" t="e" cm="1">
        <f t="array" ref="O55">_xlfn.IFS('Matthew''s Trait dataset'!R55="0-200m", "A", 'Matthew''s Trait dataset'!R55="200-500m", "B",'Matthew''s Trait dataset'!R55="500-1000m", "C", 'Matthew''s Trait dataset'!R55="1000m+", "D")</f>
        <v>#N/A</v>
      </c>
      <c r="P55" s="4" cm="1">
        <f t="array" ref="P55">_xlfn.IFS('Matthew''s Trait dataset'!T55="High", 1, 'Matthew''s Trait dataset'!T55="Low", 0)</f>
        <v>0</v>
      </c>
      <c r="Q55" s="4" t="s">
        <v>87</v>
      </c>
      <c r="R55" s="4" cm="1">
        <f t="array" ref="R55">_xlfn.IFS('Matthew''s Trait dataset'!W55="High", 1, 'Matthew''s Trait dataset'!W55="Low", 0)</f>
        <v>1</v>
      </c>
      <c r="S55" s="4" t="s">
        <v>88</v>
      </c>
      <c r="T55" s="4" cm="1">
        <f t="array" ref="T55">_xlfn.IFS('Matthew''s Trait dataset'!Z55="High", 1, 'Matthew''s Trait dataset'!Z55="Low", 0)</f>
        <v>1</v>
      </c>
    </row>
    <row r="56" spans="1:20" x14ac:dyDescent="0.3">
      <c r="A56" s="4" t="s">
        <v>360</v>
      </c>
      <c r="B56" s="4" t="s">
        <v>54</v>
      </c>
      <c r="C56">
        <v>0</v>
      </c>
      <c r="D56">
        <v>1</v>
      </c>
      <c r="E56" s="4" t="str" cm="1">
        <f t="array" ref="E56">_xlfn.IFS('Matthew''s Trait dataset'!D56&lt;5, "A", AND('Matthew''s Trait dataset'!D56&lt;10, 'Matthew''s Trait dataset'!D56&gt;=5), "B", AND('Matthew''s Trait dataset'!D56&lt;15, 'Matthew''s Trait dataset'!D56&gt;=10), "C", 'Matthew''s Trait dataset'!D56&gt;=15, "D")</f>
        <v>A</v>
      </c>
      <c r="F56" s="4" cm="1">
        <f t="array" ref="F56">_xlfn.IFS('Matthew''s Trait dataset'!F56="High", 1, 'Matthew''s Trait dataset'!F56="Low", 0)</f>
        <v>1</v>
      </c>
      <c r="G56" s="4" t="str" cm="1">
        <f t="array" ref="G56">_xlfn.IFS('Matthew''s Trait dataset'!G56&lt;100,"A",AND('Matthew''s Trait dataset'!G56&gt;=100,'Matthew''s Trait dataset'!G56&lt;1000),"B",AND('Matthew''s Trait dataset'!G56&gt;=1000,'Matthew''s Trait dataset'!G56&lt;10000),"C",'Matthew''s Trait dataset'!G56&gt;=10000,"D")</f>
        <v>B</v>
      </c>
      <c r="H56" s="4" cm="1">
        <f t="array" ref="H56">_xlfn.IFS('Matthew''s Trait dataset'!I56="High", 1, 'Matthew''s Trait dataset'!I56="Low", 0)</f>
        <v>1</v>
      </c>
      <c r="I56" s="4" t="str" cm="1">
        <f t="array" ref="I56">_xlfn.IFS('Matthew''s Trait dataset'!J56&lt;100,"A",AND('Matthew''s Trait dataset'!J56&gt;=100,'Matthew''s Trait dataset'!J56&lt;1000),"B", 'Matthew''s Trait dataset'!J56&gt;=1000, "C")</f>
        <v>B</v>
      </c>
      <c r="J56" s="4" cm="1">
        <f t="array" ref="J56">_xlfn.IFS('Matthew''s Trait dataset'!K56="High", 1, 'Matthew''s Trait dataset'!K56="Low", 0)</f>
        <v>1</v>
      </c>
      <c r="K56" s="4" t="e" cm="1">
        <f t="array" ref="K56">_xlfn.IFS('Matthew''s Trait dataset'!L56="Long Baleen", "A", 'Matthew''s Trait dataset'!L56="Short Baleen", "B", 'Matthew''s Trait dataset'!L56="Functional Calcareous Teeth", "C", 'Matthew''s Trait dataset'!L56="Non Functional Calcareous Teeth", "D")</f>
        <v>#N/A</v>
      </c>
      <c r="L56" s="4" cm="1">
        <f t="array" ref="L56">_xlfn.IFS('Matthew''s Trait dataset'!N56="High", 1, 'Matthew''s Trait dataset'!N56="Low", 0)</f>
        <v>1</v>
      </c>
      <c r="M56" s="4" t="str" cm="1">
        <f t="array" ref="M56">_xlfn.IFS('Matthew''s Trait dataset'!O56="Migratory", "A", 'Matthew''s Trait dataset'!O56="Mixed", "B", 'Matthew''s Trait dataset'!O56="Non-Migratory", "C")</f>
        <v>A</v>
      </c>
      <c r="N56" s="4" cm="1">
        <f t="array" ref="N56">_xlfn.IFS('Matthew''s Trait dataset'!Q56="High", 1, 'Matthew''s Trait dataset'!Q56="Low", 0)</f>
        <v>1</v>
      </c>
      <c r="O56" s="4" t="e" cm="1">
        <f t="array" ref="O56">_xlfn.IFS('Matthew''s Trait dataset'!R56="0-200m", "A", 'Matthew''s Trait dataset'!R56="200-500m", "B",'Matthew''s Trait dataset'!R56="500-1000m", "C", 'Matthew''s Trait dataset'!R56="1000m+", "D")</f>
        <v>#N/A</v>
      </c>
      <c r="P56" s="4" cm="1">
        <f t="array" ref="P56">_xlfn.IFS('Matthew''s Trait dataset'!T56="High", 1, 'Matthew''s Trait dataset'!T56="Low", 0)</f>
        <v>0</v>
      </c>
      <c r="Q56" s="4" t="s">
        <v>87</v>
      </c>
      <c r="R56" s="4" cm="1">
        <f t="array" ref="R56">_xlfn.IFS('Matthew''s Trait dataset'!W56="High", 1, 'Matthew''s Trait dataset'!W56="Low", 0)</f>
        <v>1</v>
      </c>
      <c r="S56" s="4" t="s">
        <v>88</v>
      </c>
      <c r="T56" s="4" cm="1">
        <f t="array" ref="T56">_xlfn.IFS('Matthew''s Trait dataset'!Z56="High", 1, 'Matthew''s Trait dataset'!Z56="Low", 0)</f>
        <v>1</v>
      </c>
    </row>
    <row r="57" spans="1:20" x14ac:dyDescent="0.3">
      <c r="A57" s="4" t="s">
        <v>360</v>
      </c>
      <c r="B57" s="4" t="s">
        <v>55</v>
      </c>
      <c r="C57">
        <v>1</v>
      </c>
      <c r="D57">
        <v>0</v>
      </c>
      <c r="E57" s="4" t="str" cm="1">
        <f t="array" ref="E57">_xlfn.IFS('Matthew''s Trait dataset'!D57&lt;5, "A", AND('Matthew''s Trait dataset'!D57&lt;10, 'Matthew''s Trait dataset'!D57&gt;=5), "B", AND('Matthew''s Trait dataset'!D57&lt;15, 'Matthew''s Trait dataset'!D57&gt;=10), "C", 'Matthew''s Trait dataset'!D57&gt;=15, "D")</f>
        <v>B</v>
      </c>
      <c r="F57" s="4" cm="1">
        <f t="array" ref="F57">_xlfn.IFS('Matthew''s Trait dataset'!F57="High", 1, 'Matthew''s Trait dataset'!F57="Low", 0)</f>
        <v>1</v>
      </c>
      <c r="G57" s="4" t="str" cm="1">
        <f t="array" ref="G57">_xlfn.IFS('Matthew''s Trait dataset'!G57&lt;100,"A",AND('Matthew''s Trait dataset'!G57&gt;=100,'Matthew''s Trait dataset'!G57&lt;1000),"B",AND('Matthew''s Trait dataset'!G57&gt;=1000,'Matthew''s Trait dataset'!G57&lt;10000),"C",'Matthew''s Trait dataset'!G57&gt;=10000,"D")</f>
        <v>C</v>
      </c>
      <c r="H57" s="4" cm="1">
        <f t="array" ref="H57">_xlfn.IFS('Matthew''s Trait dataset'!I57="High", 1, 'Matthew''s Trait dataset'!I57="Low", 0)</f>
        <v>1</v>
      </c>
      <c r="I57" s="4" t="str" cm="1">
        <f t="array" ref="I57">_xlfn.IFS('Matthew''s Trait dataset'!J57&lt;100,"A",AND('Matthew''s Trait dataset'!J57&gt;=100,'Matthew''s Trait dataset'!J57&lt;1000),"B", 'Matthew''s Trait dataset'!J57&gt;=1000, "C")</f>
        <v>B</v>
      </c>
      <c r="J57" s="4" cm="1">
        <f t="array" ref="J57">_xlfn.IFS('Matthew''s Trait dataset'!K57="High", 1, 'Matthew''s Trait dataset'!K57="Low", 0)</f>
        <v>1</v>
      </c>
      <c r="K57" s="4" t="e" cm="1">
        <f t="array" ref="K57">_xlfn.IFS('Matthew''s Trait dataset'!L57="Long Baleen", "A", 'Matthew''s Trait dataset'!L57="Short Baleen", "B", 'Matthew''s Trait dataset'!L57="Functional Calcareous Teeth", "C", 'Matthew''s Trait dataset'!L57="Non Functional Calcareous Teeth", "D")</f>
        <v>#N/A</v>
      </c>
      <c r="L57" s="4" cm="1">
        <f t="array" ref="L57">_xlfn.IFS('Matthew''s Trait dataset'!N57="High", 1, 'Matthew''s Trait dataset'!N57="Low", 0)</f>
        <v>1</v>
      </c>
      <c r="M57" s="4" t="str" cm="1">
        <f t="array" ref="M57">_xlfn.IFS('Matthew''s Trait dataset'!O57="Migratory", "A", 'Matthew''s Trait dataset'!O57="Mixed", "B", 'Matthew''s Trait dataset'!O57="Non-Migratory", "C")</f>
        <v>A</v>
      </c>
      <c r="N57" s="4" cm="1">
        <f t="array" ref="N57">_xlfn.IFS('Matthew''s Trait dataset'!Q57="High", 1, 'Matthew''s Trait dataset'!Q57="Low", 0)</f>
        <v>1</v>
      </c>
      <c r="O57" s="4" t="e" cm="1">
        <f t="array" ref="O57">_xlfn.IFS('Matthew''s Trait dataset'!R57="0-200m", "A", 'Matthew''s Trait dataset'!R57="200-500m", "B",'Matthew''s Trait dataset'!R57="500-1000m", "C", 'Matthew''s Trait dataset'!R57="1000m+", "D")</f>
        <v>#N/A</v>
      </c>
      <c r="P57" s="4" cm="1">
        <f t="array" ref="P57">_xlfn.IFS('Matthew''s Trait dataset'!T57="High", 1, 'Matthew''s Trait dataset'!T57="Low", 0)</f>
        <v>1</v>
      </c>
      <c r="Q57" s="4" t="s">
        <v>87</v>
      </c>
      <c r="R57" s="4" cm="1">
        <f t="array" ref="R57">_xlfn.IFS('Matthew''s Trait dataset'!W57="High", 1, 'Matthew''s Trait dataset'!W57="Low", 0)</f>
        <v>1</v>
      </c>
      <c r="S57" s="4" t="s">
        <v>88</v>
      </c>
      <c r="T57" s="4" cm="1">
        <f t="array" ref="T57">_xlfn.IFS('Matthew''s Trait dataset'!Z57="High", 1, 'Matthew''s Trait dataset'!Z57="Low", 0)</f>
        <v>1</v>
      </c>
    </row>
    <row r="58" spans="1:20" x14ac:dyDescent="0.3">
      <c r="A58" s="4" t="s">
        <v>360</v>
      </c>
      <c r="B58" s="4" t="s">
        <v>56</v>
      </c>
      <c r="C58">
        <v>0</v>
      </c>
      <c r="D58">
        <v>1</v>
      </c>
      <c r="E58" s="4" t="str" cm="1">
        <f t="array" ref="E58">_xlfn.IFS('Matthew''s Trait dataset'!D58&lt;5, "A", AND('Matthew''s Trait dataset'!D58&lt;10, 'Matthew''s Trait dataset'!D58&gt;=5), "B", AND('Matthew''s Trait dataset'!D58&lt;15, 'Matthew''s Trait dataset'!D58&gt;=10), "C", 'Matthew''s Trait dataset'!D58&gt;=15, "D")</f>
        <v>B</v>
      </c>
      <c r="F58" s="4" cm="1">
        <f t="array" ref="F58">_xlfn.IFS('Matthew''s Trait dataset'!F58="High", 1, 'Matthew''s Trait dataset'!F58="Low", 0)</f>
        <v>0</v>
      </c>
      <c r="G58" s="4" t="str" cm="1">
        <f t="array" ref="G58">_xlfn.IFS('Matthew''s Trait dataset'!G58&lt;100,"A",AND('Matthew''s Trait dataset'!G58&gt;=100,'Matthew''s Trait dataset'!G58&lt;1000),"B",AND('Matthew''s Trait dataset'!G58&gt;=1000,'Matthew''s Trait dataset'!G58&lt;10000),"C",'Matthew''s Trait dataset'!G58&gt;=10000,"D")</f>
        <v>C</v>
      </c>
      <c r="H58" s="4" cm="1">
        <f t="array" ref="H58">_xlfn.IFS('Matthew''s Trait dataset'!I58="High", 1, 'Matthew''s Trait dataset'!I58="Low", 0)</f>
        <v>1</v>
      </c>
      <c r="I58" s="4" t="str" cm="1">
        <f t="array" ref="I58">_xlfn.IFS('Matthew''s Trait dataset'!J58&lt;100,"A",AND('Matthew''s Trait dataset'!J58&gt;=100,'Matthew''s Trait dataset'!J58&lt;1000),"B", 'Matthew''s Trait dataset'!J58&gt;=1000, "C")</f>
        <v>B</v>
      </c>
      <c r="J58" s="4" cm="1">
        <f t="array" ref="J58">_xlfn.IFS('Matthew''s Trait dataset'!K58="High", 1, 'Matthew''s Trait dataset'!K58="Low", 0)</f>
        <v>0</v>
      </c>
      <c r="K58" s="4" t="e" cm="1">
        <f t="array" ref="K58">_xlfn.IFS('Matthew''s Trait dataset'!L58="Long Baleen", "A", 'Matthew''s Trait dataset'!L58="Short Baleen", "B", 'Matthew''s Trait dataset'!L58="Functional Calcareous Teeth", "C", 'Matthew''s Trait dataset'!L58="Non Functional Calcareous Teeth", "D")</f>
        <v>#N/A</v>
      </c>
      <c r="L58" s="4" cm="1">
        <f t="array" ref="L58">_xlfn.IFS('Matthew''s Trait dataset'!N58="High", 1, 'Matthew''s Trait dataset'!N58="Low", 0)</f>
        <v>1</v>
      </c>
      <c r="M58" s="4" t="str" cm="1">
        <f t="array" ref="M58">_xlfn.IFS('Matthew''s Trait dataset'!O58="Migratory", "A", 'Matthew''s Trait dataset'!O58="Mixed", "B", 'Matthew''s Trait dataset'!O58="Non-Migratory", "C")</f>
        <v>A</v>
      </c>
      <c r="N58" s="4" cm="1">
        <f t="array" ref="N58">_xlfn.IFS('Matthew''s Trait dataset'!Q58="High", 1, 'Matthew''s Trait dataset'!Q58="Low", 0)</f>
        <v>0</v>
      </c>
      <c r="O58" s="4" t="e" cm="1">
        <f t="array" ref="O58">_xlfn.IFS('Matthew''s Trait dataset'!R58="0-200m", "A", 'Matthew''s Trait dataset'!R58="200-500m", "B",'Matthew''s Trait dataset'!R58="500-1000m", "C", 'Matthew''s Trait dataset'!R58="1000m+", "D")</f>
        <v>#N/A</v>
      </c>
      <c r="P58" s="4" cm="1">
        <f t="array" ref="P58">_xlfn.IFS('Matthew''s Trait dataset'!T58="High", 1, 'Matthew''s Trait dataset'!T58="Low", 0)</f>
        <v>0</v>
      </c>
      <c r="Q58" s="4" t="s">
        <v>87</v>
      </c>
      <c r="R58" s="4" cm="1">
        <f t="array" ref="R58">_xlfn.IFS('Matthew''s Trait dataset'!W58="High", 1, 'Matthew''s Trait dataset'!W58="Low", 0)</f>
        <v>1</v>
      </c>
      <c r="S58" s="4" t="s">
        <v>88</v>
      </c>
      <c r="T58" s="4" cm="1">
        <f t="array" ref="T58">_xlfn.IFS('Matthew''s Trait dataset'!Z58="High", 1, 'Matthew''s Trait dataset'!Z58="Low", 0)</f>
        <v>1</v>
      </c>
    </row>
    <row r="59" spans="1:20" x14ac:dyDescent="0.3">
      <c r="A59" s="4" t="s">
        <v>363</v>
      </c>
      <c r="B59" s="4" t="s">
        <v>57</v>
      </c>
      <c r="C59">
        <v>0</v>
      </c>
      <c r="D59">
        <v>1</v>
      </c>
      <c r="E59" s="4" t="str" cm="1">
        <f t="array" ref="E59">_xlfn.IFS('Matthew''s Trait dataset'!D59&lt;5, "A", AND('Matthew''s Trait dataset'!D59&lt;10, 'Matthew''s Trait dataset'!D59&gt;=5), "B", AND('Matthew''s Trait dataset'!D59&lt;15, 'Matthew''s Trait dataset'!D59&gt;=10), "C", 'Matthew''s Trait dataset'!D59&gt;=15, "D")</f>
        <v>A</v>
      </c>
      <c r="F59" s="4" cm="1">
        <f t="array" ref="F59">_xlfn.IFS('Matthew''s Trait dataset'!F59="High", 1, 'Matthew''s Trait dataset'!F59="Low", 0)</f>
        <v>1</v>
      </c>
      <c r="G59" s="4" t="str" cm="1">
        <f t="array" ref="G59">_xlfn.IFS('Matthew''s Trait dataset'!G59&lt;100,"A",AND('Matthew''s Trait dataset'!G59&gt;=100,'Matthew''s Trait dataset'!G59&lt;1000),"B",AND('Matthew''s Trait dataset'!G59&gt;=1000,'Matthew''s Trait dataset'!G59&lt;10000),"C",'Matthew''s Trait dataset'!G59&gt;=10000,"D")</f>
        <v>C</v>
      </c>
      <c r="H59" s="4" cm="1">
        <f t="array" ref="H59">_xlfn.IFS('Matthew''s Trait dataset'!I59="High", 1, 'Matthew''s Trait dataset'!I59="Low", 0)</f>
        <v>1</v>
      </c>
      <c r="I59" s="4" t="str" cm="1">
        <f t="array" ref="I59">_xlfn.IFS('Matthew''s Trait dataset'!J59&lt;100,"A",AND('Matthew''s Trait dataset'!J59&gt;=100,'Matthew''s Trait dataset'!J59&lt;1000),"B", 'Matthew''s Trait dataset'!J59&gt;=1000, "C")</f>
        <v>B</v>
      </c>
      <c r="J59" s="4" cm="1">
        <f t="array" ref="J59">_xlfn.IFS('Matthew''s Trait dataset'!K59="High", 1, 'Matthew''s Trait dataset'!K59="Low", 0)</f>
        <v>1</v>
      </c>
      <c r="K59" s="4" t="e" cm="1">
        <f t="array" ref="K59">_xlfn.IFS('Matthew''s Trait dataset'!L59="Long Baleen", "A", 'Matthew''s Trait dataset'!L59="Short Baleen", "B", 'Matthew''s Trait dataset'!L59="Functional Calcareous Teeth", "C", 'Matthew''s Trait dataset'!L59="Non Functional Calcareous Teeth", "D")</f>
        <v>#N/A</v>
      </c>
      <c r="L59" s="4" cm="1">
        <f t="array" ref="L59">_xlfn.IFS('Matthew''s Trait dataset'!N59="High", 1, 'Matthew''s Trait dataset'!N59="Low", 0)</f>
        <v>1</v>
      </c>
      <c r="M59" s="4" t="str" cm="1">
        <f t="array" ref="M59">_xlfn.IFS('Matthew''s Trait dataset'!O59="Migratory", "A", 'Matthew''s Trait dataset'!O59="Mixed", "B", 'Matthew''s Trait dataset'!O59="Non-Migratory", "C")</f>
        <v>A</v>
      </c>
      <c r="N59" s="4" cm="1">
        <f t="array" ref="N59">_xlfn.IFS('Matthew''s Trait dataset'!Q59="High", 1, 'Matthew''s Trait dataset'!Q59="Low", 0)</f>
        <v>1</v>
      </c>
      <c r="O59" s="4" t="e" cm="1">
        <f t="array" ref="O59">_xlfn.IFS('Matthew''s Trait dataset'!R59="0-200m", "A", 'Matthew''s Trait dataset'!R59="200-500m", "B",'Matthew''s Trait dataset'!R59="500-1000m", "C", 'Matthew''s Trait dataset'!R59="1000m+", "D")</f>
        <v>#N/A</v>
      </c>
      <c r="P59" s="4" cm="1">
        <f t="array" ref="P59">_xlfn.IFS('Matthew''s Trait dataset'!T59="High", 1, 'Matthew''s Trait dataset'!T59="Low", 0)</f>
        <v>1</v>
      </c>
      <c r="Q59" s="4" t="s">
        <v>88</v>
      </c>
      <c r="R59" s="4" cm="1">
        <f t="array" ref="R59">_xlfn.IFS('Matthew''s Trait dataset'!W59="High", 1, 'Matthew''s Trait dataset'!W59="Low", 0)</f>
        <v>1</v>
      </c>
      <c r="S59" s="4" t="s">
        <v>86</v>
      </c>
      <c r="T59" s="4" cm="1">
        <f t="array" ref="T59">_xlfn.IFS('Matthew''s Trait dataset'!Z59="High", 1, 'Matthew''s Trait dataset'!Z59="Low", 0)</f>
        <v>1</v>
      </c>
    </row>
    <row r="60" spans="1:20" x14ac:dyDescent="0.3">
      <c r="A60" s="4" t="s">
        <v>366</v>
      </c>
      <c r="B60" s="4" t="s">
        <v>58</v>
      </c>
      <c r="C60">
        <v>0</v>
      </c>
      <c r="D60">
        <v>1</v>
      </c>
      <c r="E60" s="4" t="str" cm="1">
        <f t="array" ref="E60">_xlfn.IFS('Matthew''s Trait dataset'!D60&lt;5, "A", AND('Matthew''s Trait dataset'!D60&lt;10, 'Matthew''s Trait dataset'!D60&gt;=5), "B", AND('Matthew''s Trait dataset'!D60&lt;15, 'Matthew''s Trait dataset'!D60&gt;=10), "C", 'Matthew''s Trait dataset'!D60&gt;=15, "D")</f>
        <v>A</v>
      </c>
      <c r="F60" s="4" cm="1">
        <f t="array" ref="F60">_xlfn.IFS('Matthew''s Trait dataset'!F60="High", 1, 'Matthew''s Trait dataset'!F60="Low", 0)</f>
        <v>1</v>
      </c>
      <c r="G60" s="4" t="str" cm="1">
        <f t="array" ref="G60">_xlfn.IFS('Matthew''s Trait dataset'!G60&lt;100,"A",AND('Matthew''s Trait dataset'!G60&gt;=100,'Matthew''s Trait dataset'!G60&lt;1000),"B",AND('Matthew''s Trait dataset'!G60&gt;=1000,'Matthew''s Trait dataset'!G60&lt;10000),"C",'Matthew''s Trait dataset'!G60&gt;=10000,"D")</f>
        <v>A</v>
      </c>
      <c r="H60" s="4" cm="1">
        <f t="array" ref="H60">_xlfn.IFS('Matthew''s Trait dataset'!I60="High", 1, 'Matthew''s Trait dataset'!I60="Low", 0)</f>
        <v>1</v>
      </c>
      <c r="I60" s="4" t="str" cm="1">
        <f t="array" ref="I60">_xlfn.IFS('Matthew''s Trait dataset'!J60&lt;100,"A",AND('Matthew''s Trait dataset'!J60&gt;=100,'Matthew''s Trait dataset'!J60&lt;1000),"B", 'Matthew''s Trait dataset'!J60&gt;=1000, "C")</f>
        <v>A</v>
      </c>
      <c r="J60" s="4" cm="1">
        <f t="array" ref="J60">_xlfn.IFS('Matthew''s Trait dataset'!K60="High", 1, 'Matthew''s Trait dataset'!K60="Low", 0)</f>
        <v>1</v>
      </c>
      <c r="K60" s="4" t="e" cm="1">
        <f t="array" ref="K60">_xlfn.IFS('Matthew''s Trait dataset'!L60="Long Baleen", "A", 'Matthew''s Trait dataset'!L60="Short Baleen", "B", 'Matthew''s Trait dataset'!L60="Functional Calcareous Teeth", "C", 'Matthew''s Trait dataset'!L60="Non Functional Calcareous Teeth", "D")</f>
        <v>#N/A</v>
      </c>
      <c r="L60" s="4" cm="1">
        <f t="array" ref="L60">_xlfn.IFS('Matthew''s Trait dataset'!N60="High", 1, 'Matthew''s Trait dataset'!N60="Low", 0)</f>
        <v>1</v>
      </c>
      <c r="M60" s="4" t="str" cm="1">
        <f t="array" ref="M60">_xlfn.IFS('Matthew''s Trait dataset'!O60="Migratory", "A", 'Matthew''s Trait dataset'!O60="Mixed", "B", 'Matthew''s Trait dataset'!O60="Non-Migratory", "C")</f>
        <v>C</v>
      </c>
      <c r="N60" s="4" cm="1">
        <f t="array" ref="N60">_xlfn.IFS('Matthew''s Trait dataset'!Q60="High", 1, 'Matthew''s Trait dataset'!Q60="Low", 0)</f>
        <v>1</v>
      </c>
      <c r="O60" s="4" t="e" cm="1">
        <f t="array" ref="O60">_xlfn.IFS('Matthew''s Trait dataset'!R60="0-200m", "A", 'Matthew''s Trait dataset'!R60="200-500m", "B",'Matthew''s Trait dataset'!R60="500-1000m", "C", 'Matthew''s Trait dataset'!R60="1000m+", "D")</f>
        <v>#N/A</v>
      </c>
      <c r="P60" s="4" cm="1">
        <f t="array" ref="P60">_xlfn.IFS('Matthew''s Trait dataset'!T60="High", 1, 'Matthew''s Trait dataset'!T60="Low", 0)</f>
        <v>0</v>
      </c>
      <c r="Q60" s="4" t="s">
        <v>87</v>
      </c>
      <c r="R60" s="4" cm="1">
        <f t="array" ref="R60">_xlfn.IFS('Matthew''s Trait dataset'!W60="High", 1, 'Matthew''s Trait dataset'!W60="Low", 0)</f>
        <v>1</v>
      </c>
      <c r="S60" s="4" t="s">
        <v>86</v>
      </c>
      <c r="T60" s="4" cm="1">
        <f t="array" ref="T60">_xlfn.IFS('Matthew''s Trait dataset'!Z60="High", 1, 'Matthew''s Trait dataset'!Z60="Low", 0)</f>
        <v>1</v>
      </c>
    </row>
    <row r="61" spans="1:20" x14ac:dyDescent="0.3">
      <c r="A61" s="4" t="s">
        <v>366</v>
      </c>
      <c r="B61" s="4" t="s">
        <v>59</v>
      </c>
      <c r="C61">
        <v>0</v>
      </c>
      <c r="D61">
        <v>1</v>
      </c>
      <c r="E61" s="4" t="str" cm="1">
        <f t="array" ref="E61">_xlfn.IFS('Matthew''s Trait dataset'!D61&lt;5, "A", AND('Matthew''s Trait dataset'!D61&lt;10, 'Matthew''s Trait dataset'!D61&gt;=5), "B", AND('Matthew''s Trait dataset'!D61&lt;15, 'Matthew''s Trait dataset'!D61&gt;=10), "C", 'Matthew''s Trait dataset'!D61&gt;=15, "D")</f>
        <v>A</v>
      </c>
      <c r="F61" s="4" cm="1">
        <f t="array" ref="F61">_xlfn.IFS('Matthew''s Trait dataset'!F61="High", 1, 'Matthew''s Trait dataset'!F61="Low", 0)</f>
        <v>1</v>
      </c>
      <c r="G61" s="4" t="str" cm="1">
        <f t="array" ref="G61">_xlfn.IFS('Matthew''s Trait dataset'!G61&lt;100,"A",AND('Matthew''s Trait dataset'!G61&gt;=100,'Matthew''s Trait dataset'!G61&lt;1000),"B",AND('Matthew''s Trait dataset'!G61&gt;=1000,'Matthew''s Trait dataset'!G61&lt;10000),"C",'Matthew''s Trait dataset'!G61&gt;=10000,"D")</f>
        <v>B</v>
      </c>
      <c r="H61" s="4" cm="1">
        <f t="array" ref="H61">_xlfn.IFS('Matthew''s Trait dataset'!I61="High", 1, 'Matthew''s Trait dataset'!I61="Low", 0)</f>
        <v>1</v>
      </c>
      <c r="I61" s="4" t="str" cm="1">
        <f t="array" ref="I61">_xlfn.IFS('Matthew''s Trait dataset'!J61&lt;100,"A",AND('Matthew''s Trait dataset'!J61&gt;=100,'Matthew''s Trait dataset'!J61&lt;1000),"B", 'Matthew''s Trait dataset'!J61&gt;=1000, "C")</f>
        <v>B</v>
      </c>
      <c r="J61" s="4" cm="1">
        <f t="array" ref="J61">_xlfn.IFS('Matthew''s Trait dataset'!K61="High", 1, 'Matthew''s Trait dataset'!K61="Low", 0)</f>
        <v>1</v>
      </c>
      <c r="K61" s="4" t="e" cm="1">
        <f t="array" ref="K61">_xlfn.IFS('Matthew''s Trait dataset'!L61="Long Baleen", "A", 'Matthew''s Trait dataset'!L61="Short Baleen", "B", 'Matthew''s Trait dataset'!L61="Functional Calcareous Teeth", "C", 'Matthew''s Trait dataset'!L61="Non Functional Calcareous Teeth", "D")</f>
        <v>#N/A</v>
      </c>
      <c r="L61" s="4" cm="1">
        <f t="array" ref="L61">_xlfn.IFS('Matthew''s Trait dataset'!N61="High", 1, 'Matthew''s Trait dataset'!N61="Low", 0)</f>
        <v>1</v>
      </c>
      <c r="M61" s="4" t="str" cm="1">
        <f t="array" ref="M61">_xlfn.IFS('Matthew''s Trait dataset'!O61="Migratory", "A", 'Matthew''s Trait dataset'!O61="Mixed", "B", 'Matthew''s Trait dataset'!O61="Non-Migratory", "C")</f>
        <v>C</v>
      </c>
      <c r="N61" s="4" cm="1">
        <f t="array" ref="N61">_xlfn.IFS('Matthew''s Trait dataset'!Q61="High", 1, 'Matthew''s Trait dataset'!Q61="Low", 0)</f>
        <v>1</v>
      </c>
      <c r="O61" s="4" t="e" cm="1">
        <f t="array" ref="O61">_xlfn.IFS('Matthew''s Trait dataset'!R61="0-200m", "A", 'Matthew''s Trait dataset'!R61="200-500m", "B",'Matthew''s Trait dataset'!R61="500-1000m", "C", 'Matthew''s Trait dataset'!R61="1000m+", "D")</f>
        <v>#N/A</v>
      </c>
      <c r="P61" s="4" cm="1">
        <f t="array" ref="P61">_xlfn.IFS('Matthew''s Trait dataset'!T61="High", 1, 'Matthew''s Trait dataset'!T61="Low", 0)</f>
        <v>1</v>
      </c>
      <c r="Q61" s="4" t="s">
        <v>87</v>
      </c>
      <c r="R61" s="4" cm="1">
        <f t="array" ref="R61">_xlfn.IFS('Matthew''s Trait dataset'!W61="High", 1, 'Matthew''s Trait dataset'!W61="Low", 0)</f>
        <v>1</v>
      </c>
      <c r="S61" s="4" t="s">
        <v>88</v>
      </c>
      <c r="T61" s="4" cm="1">
        <f t="array" ref="T61">_xlfn.IFS('Matthew''s Trait dataset'!Z61="High", 1, 'Matthew''s Trait dataset'!Z61="Low", 0)</f>
        <v>1</v>
      </c>
    </row>
    <row r="62" spans="1:20" x14ac:dyDescent="0.3">
      <c r="A62" s="4" t="s">
        <v>362</v>
      </c>
      <c r="B62" s="4" t="s">
        <v>60</v>
      </c>
      <c r="C62">
        <v>0</v>
      </c>
      <c r="D62">
        <v>1</v>
      </c>
      <c r="E62" s="4" t="str" cm="1">
        <f t="array" ref="E62">_xlfn.IFS('Matthew''s Trait dataset'!D62&lt;5, "A", AND('Matthew''s Trait dataset'!D62&lt;10, 'Matthew''s Trait dataset'!D62&gt;=5), "B", AND('Matthew''s Trait dataset'!D62&lt;15, 'Matthew''s Trait dataset'!D62&gt;=10), "C", 'Matthew''s Trait dataset'!D62&gt;=15, "D")</f>
        <v>A</v>
      </c>
      <c r="F62" s="4" cm="1">
        <f t="array" ref="F62">_xlfn.IFS('Matthew''s Trait dataset'!F62="High", 1, 'Matthew''s Trait dataset'!F62="Low", 0)</f>
        <v>1</v>
      </c>
      <c r="G62" s="4" t="str" cm="1">
        <f t="array" ref="G62">_xlfn.IFS('Matthew''s Trait dataset'!G62&lt;100,"A",AND('Matthew''s Trait dataset'!G62&gt;=100,'Matthew''s Trait dataset'!G62&lt;1000),"B",AND('Matthew''s Trait dataset'!G62&gt;=1000,'Matthew''s Trait dataset'!G62&lt;10000),"C",'Matthew''s Trait dataset'!G62&gt;=10000,"D")</f>
        <v>B</v>
      </c>
      <c r="H62" s="4" cm="1">
        <f t="array" ref="H62">_xlfn.IFS('Matthew''s Trait dataset'!I62="High", 1, 'Matthew''s Trait dataset'!I62="Low", 0)</f>
        <v>1</v>
      </c>
      <c r="I62" s="4" t="str" cm="1">
        <f t="array" ref="I62">_xlfn.IFS('Matthew''s Trait dataset'!J62&lt;100,"A",AND('Matthew''s Trait dataset'!J62&gt;=100,'Matthew''s Trait dataset'!J62&lt;1000),"B", 'Matthew''s Trait dataset'!J62&gt;=1000, "C")</f>
        <v>A</v>
      </c>
      <c r="J62" s="4" cm="1">
        <f t="array" ref="J62">_xlfn.IFS('Matthew''s Trait dataset'!K62="High", 1, 'Matthew''s Trait dataset'!K62="Low", 0)</f>
        <v>1</v>
      </c>
      <c r="K62" s="4" t="e" cm="1">
        <f t="array" ref="K62">_xlfn.IFS('Matthew''s Trait dataset'!L62="Long Baleen", "A", 'Matthew''s Trait dataset'!L62="Short Baleen", "B", 'Matthew''s Trait dataset'!L62="Functional Calcareous Teeth", "C", 'Matthew''s Trait dataset'!L62="Non Functional Calcareous Teeth", "D")</f>
        <v>#N/A</v>
      </c>
      <c r="L62" s="4" cm="1">
        <f t="array" ref="L62">_xlfn.IFS('Matthew''s Trait dataset'!N62="High", 1, 'Matthew''s Trait dataset'!N62="Low", 0)</f>
        <v>1</v>
      </c>
      <c r="M62" s="4" t="str" cm="1">
        <f t="array" ref="M62">_xlfn.IFS('Matthew''s Trait dataset'!O62="Migratory", "A", 'Matthew''s Trait dataset'!O62="Mixed", "B", 'Matthew''s Trait dataset'!O62="Non-Migratory", "C")</f>
        <v>C</v>
      </c>
      <c r="N62" s="4" cm="1">
        <f t="array" ref="N62">_xlfn.IFS('Matthew''s Trait dataset'!Q62="High", 1, 'Matthew''s Trait dataset'!Q62="Low", 0)</f>
        <v>1</v>
      </c>
      <c r="O62" s="4" t="e" cm="1">
        <f t="array" ref="O62">_xlfn.IFS('Matthew''s Trait dataset'!R62="0-200m", "A", 'Matthew''s Trait dataset'!R62="200-500m", "B",'Matthew''s Trait dataset'!R62="500-1000m", "C", 'Matthew''s Trait dataset'!R62="1000m+", "D")</f>
        <v>#N/A</v>
      </c>
      <c r="P62" s="4" cm="1">
        <f t="array" ref="P62">_xlfn.IFS('Matthew''s Trait dataset'!T62="High", 1, 'Matthew''s Trait dataset'!T62="Low", 0)</f>
        <v>1</v>
      </c>
      <c r="Q62" s="4" t="s">
        <v>87</v>
      </c>
      <c r="R62" s="4" cm="1">
        <f t="array" ref="R62">_xlfn.IFS('Matthew''s Trait dataset'!W62="High", 1, 'Matthew''s Trait dataset'!W62="Low", 0)</f>
        <v>1</v>
      </c>
      <c r="S62" s="4" t="s">
        <v>86</v>
      </c>
      <c r="T62" s="4" cm="1">
        <f t="array" ref="T62">_xlfn.IFS('Matthew''s Trait dataset'!Z62="High", 1, 'Matthew''s Trait dataset'!Z62="Low", 0)</f>
        <v>1</v>
      </c>
    </row>
    <row r="63" spans="1:20" x14ac:dyDescent="0.3">
      <c r="A63" s="4" t="s">
        <v>362</v>
      </c>
      <c r="B63" s="4" t="s">
        <v>61</v>
      </c>
      <c r="C63">
        <v>0</v>
      </c>
      <c r="D63">
        <v>1</v>
      </c>
      <c r="E63" s="4" t="str" cm="1">
        <f t="array" ref="E63">_xlfn.IFS('Matthew''s Trait dataset'!D63&lt;5, "A", AND('Matthew''s Trait dataset'!D63&lt;10, 'Matthew''s Trait dataset'!D63&gt;=5), "B", AND('Matthew''s Trait dataset'!D63&lt;15, 'Matthew''s Trait dataset'!D63&gt;=10), "C", 'Matthew''s Trait dataset'!D63&gt;=15, "D")</f>
        <v>A</v>
      </c>
      <c r="F63" s="4" cm="1">
        <f t="array" ref="F63">_xlfn.IFS('Matthew''s Trait dataset'!F63="High", 1, 'Matthew''s Trait dataset'!F63="Low", 0)</f>
        <v>1</v>
      </c>
      <c r="G63" s="4" t="str" cm="1">
        <f t="array" ref="G63">_xlfn.IFS('Matthew''s Trait dataset'!G63&lt;100,"A",AND('Matthew''s Trait dataset'!G63&gt;=100,'Matthew''s Trait dataset'!G63&lt;1000),"B",AND('Matthew''s Trait dataset'!G63&gt;=1000,'Matthew''s Trait dataset'!G63&lt;10000),"C",'Matthew''s Trait dataset'!G63&gt;=10000,"D")</f>
        <v>B</v>
      </c>
      <c r="H63" s="4" cm="1">
        <f t="array" ref="H63">_xlfn.IFS('Matthew''s Trait dataset'!I63="High", 1, 'Matthew''s Trait dataset'!I63="Low", 0)</f>
        <v>1</v>
      </c>
      <c r="I63" s="4" t="str" cm="1">
        <f t="array" ref="I63">_xlfn.IFS('Matthew''s Trait dataset'!J63&lt;100,"A",AND('Matthew''s Trait dataset'!J63&gt;=100,'Matthew''s Trait dataset'!J63&lt;1000),"B", 'Matthew''s Trait dataset'!J63&gt;=1000, "C")</f>
        <v>A</v>
      </c>
      <c r="J63" s="4" cm="1">
        <f t="array" ref="J63">_xlfn.IFS('Matthew''s Trait dataset'!K63="High", 1, 'Matthew''s Trait dataset'!K63="Low", 0)</f>
        <v>1</v>
      </c>
      <c r="K63" s="4" t="e" cm="1">
        <f t="array" ref="K63">_xlfn.IFS('Matthew''s Trait dataset'!L63="Long Baleen", "A", 'Matthew''s Trait dataset'!L63="Short Baleen", "B", 'Matthew''s Trait dataset'!L63="Functional Calcareous Teeth", "C", 'Matthew''s Trait dataset'!L63="Non Functional Calcareous Teeth", "D")</f>
        <v>#N/A</v>
      </c>
      <c r="L63" s="4" cm="1">
        <f t="array" ref="L63">_xlfn.IFS('Matthew''s Trait dataset'!N63="High", 1, 'Matthew''s Trait dataset'!N63="Low", 0)</f>
        <v>1</v>
      </c>
      <c r="M63" s="4" t="str" cm="1">
        <f t="array" ref="M63">_xlfn.IFS('Matthew''s Trait dataset'!O63="Migratory", "A", 'Matthew''s Trait dataset'!O63="Mixed", "B", 'Matthew''s Trait dataset'!O63="Non-Migratory", "C")</f>
        <v>C</v>
      </c>
      <c r="N63" s="4" cm="1">
        <f t="array" ref="N63">_xlfn.IFS('Matthew''s Trait dataset'!Q63="High", 1, 'Matthew''s Trait dataset'!Q63="Low", 0)</f>
        <v>1</v>
      </c>
      <c r="O63" s="4" t="e" cm="1">
        <f t="array" ref="O63">_xlfn.IFS('Matthew''s Trait dataset'!R63="0-200m", "A", 'Matthew''s Trait dataset'!R63="200-500m", "B",'Matthew''s Trait dataset'!R63="500-1000m", "C", 'Matthew''s Trait dataset'!R63="1000m+", "D")</f>
        <v>#N/A</v>
      </c>
      <c r="P63" s="4" cm="1">
        <f t="array" ref="P63">_xlfn.IFS('Matthew''s Trait dataset'!T63="High", 1, 'Matthew''s Trait dataset'!T63="Low", 0)</f>
        <v>1</v>
      </c>
      <c r="Q63" s="4" t="s">
        <v>87</v>
      </c>
      <c r="R63" s="4" cm="1">
        <f t="array" ref="R63">_xlfn.IFS('Matthew''s Trait dataset'!W63="High", 1, 'Matthew''s Trait dataset'!W63="Low", 0)</f>
        <v>1</v>
      </c>
      <c r="S63" s="4" t="s">
        <v>86</v>
      </c>
      <c r="T63" s="4" cm="1">
        <f t="array" ref="T63">_xlfn.IFS('Matthew''s Trait dataset'!Z63="High", 1, 'Matthew''s Trait dataset'!Z63="Low", 0)</f>
        <v>1</v>
      </c>
    </row>
    <row r="64" spans="1:20" x14ac:dyDescent="0.3">
      <c r="A64" s="4" t="s">
        <v>362</v>
      </c>
      <c r="B64" s="4" t="s">
        <v>62</v>
      </c>
      <c r="C64">
        <v>1</v>
      </c>
      <c r="D64">
        <v>0</v>
      </c>
      <c r="E64" s="4" t="str" cm="1">
        <f t="array" ref="E64">_xlfn.IFS('Matthew''s Trait dataset'!D64&lt;5, "A", AND('Matthew''s Trait dataset'!D64&lt;10, 'Matthew''s Trait dataset'!D64&gt;=5), "B", AND('Matthew''s Trait dataset'!D64&lt;15, 'Matthew''s Trait dataset'!D64&gt;=10), "C", 'Matthew''s Trait dataset'!D64&gt;=15, "D")</f>
        <v>B</v>
      </c>
      <c r="F64" s="4" cm="1">
        <f t="array" ref="F64">_xlfn.IFS('Matthew''s Trait dataset'!F64="High", 1, 'Matthew''s Trait dataset'!F64="Low", 0)</f>
        <v>1</v>
      </c>
      <c r="G64" s="4" t="str" cm="1">
        <f t="array" ref="G64">_xlfn.IFS('Matthew''s Trait dataset'!G64&lt;100,"A",AND('Matthew''s Trait dataset'!G64&gt;=100,'Matthew''s Trait dataset'!G64&lt;1000),"B",AND('Matthew''s Trait dataset'!G64&gt;=1000,'Matthew''s Trait dataset'!G64&lt;10000),"C",'Matthew''s Trait dataset'!G64&gt;=10000,"D")</f>
        <v>C</v>
      </c>
      <c r="H64" s="4" cm="1">
        <f t="array" ref="H64">_xlfn.IFS('Matthew''s Trait dataset'!I64="High", 1, 'Matthew''s Trait dataset'!I64="Low", 0)</f>
        <v>1</v>
      </c>
      <c r="I64" s="4" t="str" cm="1">
        <f t="array" ref="I64">_xlfn.IFS('Matthew''s Trait dataset'!J64&lt;100,"A",AND('Matthew''s Trait dataset'!J64&gt;=100,'Matthew''s Trait dataset'!J64&lt;1000),"B", 'Matthew''s Trait dataset'!J64&gt;=1000, "C")</f>
        <v>B</v>
      </c>
      <c r="J64" s="4" cm="1">
        <f t="array" ref="J64">_xlfn.IFS('Matthew''s Trait dataset'!K64="High", 1, 'Matthew''s Trait dataset'!K64="Low", 0)</f>
        <v>1</v>
      </c>
      <c r="K64" s="4" t="e" cm="1">
        <f t="array" ref="K64">_xlfn.IFS('Matthew''s Trait dataset'!L64="Long Baleen", "A", 'Matthew''s Trait dataset'!L64="Short Baleen", "B", 'Matthew''s Trait dataset'!L64="Functional Calcareous Teeth", "C", 'Matthew''s Trait dataset'!L64="Non Functional Calcareous Teeth", "D")</f>
        <v>#N/A</v>
      </c>
      <c r="L64" s="4" cm="1">
        <f t="array" ref="L64">_xlfn.IFS('Matthew''s Trait dataset'!N64="High", 1, 'Matthew''s Trait dataset'!N64="Low", 0)</f>
        <v>1</v>
      </c>
      <c r="M64" s="4" t="str" cm="1">
        <f t="array" ref="M64">_xlfn.IFS('Matthew''s Trait dataset'!O64="Migratory", "A", 'Matthew''s Trait dataset'!O64="Mixed", "B", 'Matthew''s Trait dataset'!O64="Non-Migratory", "C")</f>
        <v>B</v>
      </c>
      <c r="N64" s="4" cm="1">
        <f t="array" ref="N64">_xlfn.IFS('Matthew''s Trait dataset'!Q64="High", 1, 'Matthew''s Trait dataset'!Q64="Low", 0)</f>
        <v>1</v>
      </c>
      <c r="O64" s="4" t="e" cm="1">
        <f t="array" ref="O64">_xlfn.IFS('Matthew''s Trait dataset'!R64="0-200m", "A", 'Matthew''s Trait dataset'!R64="200-500m", "B",'Matthew''s Trait dataset'!R64="500-1000m", "C", 'Matthew''s Trait dataset'!R64="1000m+", "D")</f>
        <v>#N/A</v>
      </c>
      <c r="P64" s="4" cm="1">
        <f t="array" ref="P64">_xlfn.IFS('Matthew''s Trait dataset'!T64="High", 1, 'Matthew''s Trait dataset'!T64="Low", 0)</f>
        <v>1</v>
      </c>
      <c r="Q64" s="4" t="s">
        <v>86</v>
      </c>
      <c r="R64" s="4" cm="1">
        <f t="array" ref="R64">_xlfn.IFS('Matthew''s Trait dataset'!W64="High", 1, 'Matthew''s Trait dataset'!W64="Low", 0)</f>
        <v>1</v>
      </c>
      <c r="S64" s="4" t="s">
        <v>556</v>
      </c>
      <c r="T64" s="4" cm="1">
        <f t="array" ref="T64">_xlfn.IFS('Matthew''s Trait dataset'!Z64="High", 1, 'Matthew''s Trait dataset'!Z64="Low", 0)</f>
        <v>1</v>
      </c>
    </row>
    <row r="65" spans="1:20" x14ac:dyDescent="0.3">
      <c r="A65" s="4" t="s">
        <v>362</v>
      </c>
      <c r="B65" s="4" t="s">
        <v>63</v>
      </c>
      <c r="C65">
        <v>0</v>
      </c>
      <c r="D65">
        <v>1</v>
      </c>
      <c r="E65" s="4" t="str" cm="1">
        <f t="array" ref="E65">_xlfn.IFS('Matthew''s Trait dataset'!D65&lt;5, "A", AND('Matthew''s Trait dataset'!D65&lt;10, 'Matthew''s Trait dataset'!D65&gt;=5), "B", AND('Matthew''s Trait dataset'!D65&lt;15, 'Matthew''s Trait dataset'!D65&gt;=10), "C", 'Matthew''s Trait dataset'!D65&gt;=15, "D")</f>
        <v>A</v>
      </c>
      <c r="F65" s="4" cm="1">
        <f t="array" ref="F65">_xlfn.IFS('Matthew''s Trait dataset'!F65="High", 1, 'Matthew''s Trait dataset'!F65="Low", 0)</f>
        <v>1</v>
      </c>
      <c r="G65" s="4" t="str" cm="1">
        <f t="array" ref="G65">_xlfn.IFS('Matthew''s Trait dataset'!G65&lt;100,"A",AND('Matthew''s Trait dataset'!G65&gt;=100,'Matthew''s Trait dataset'!G65&lt;1000),"B",AND('Matthew''s Trait dataset'!G65&gt;=1000,'Matthew''s Trait dataset'!G65&lt;10000),"C",'Matthew''s Trait dataset'!G65&gt;=10000,"D")</f>
        <v>B</v>
      </c>
      <c r="H65" s="4" cm="1">
        <f t="array" ref="H65">_xlfn.IFS('Matthew''s Trait dataset'!I65="High", 1, 'Matthew''s Trait dataset'!I65="Low", 0)</f>
        <v>1</v>
      </c>
      <c r="I65" s="4" t="str" cm="1">
        <f t="array" ref="I65">_xlfn.IFS('Matthew''s Trait dataset'!J65&lt;100,"A",AND('Matthew''s Trait dataset'!J65&gt;=100,'Matthew''s Trait dataset'!J65&lt;1000),"B", 'Matthew''s Trait dataset'!J65&gt;=1000, "C")</f>
        <v>B</v>
      </c>
      <c r="J65" s="4" cm="1">
        <f t="array" ref="J65">_xlfn.IFS('Matthew''s Trait dataset'!K65="High", 1, 'Matthew''s Trait dataset'!K65="Low", 0)</f>
        <v>1</v>
      </c>
      <c r="K65" s="4" t="e" cm="1">
        <f t="array" ref="K65">_xlfn.IFS('Matthew''s Trait dataset'!L65="Long Baleen", "A", 'Matthew''s Trait dataset'!L65="Short Baleen", "B", 'Matthew''s Trait dataset'!L65="Functional Calcareous Teeth", "C", 'Matthew''s Trait dataset'!L65="Non Functional Calcareous Teeth", "D")</f>
        <v>#N/A</v>
      </c>
      <c r="L65" s="4" cm="1">
        <f t="array" ref="L65">_xlfn.IFS('Matthew''s Trait dataset'!N65="High", 1, 'Matthew''s Trait dataset'!N65="Low", 0)</f>
        <v>1</v>
      </c>
      <c r="M65" s="4" t="str" cm="1">
        <f t="array" ref="M65">_xlfn.IFS('Matthew''s Trait dataset'!O65="Migratory", "A", 'Matthew''s Trait dataset'!O65="Mixed", "B", 'Matthew''s Trait dataset'!O65="Non-Migratory", "C")</f>
        <v>C</v>
      </c>
      <c r="N65" s="4" cm="1">
        <f t="array" ref="N65">_xlfn.IFS('Matthew''s Trait dataset'!Q65="High", 1, 'Matthew''s Trait dataset'!Q65="Low", 0)</f>
        <v>1</v>
      </c>
      <c r="O65" s="4" t="e" cm="1">
        <f t="array" ref="O65">_xlfn.IFS('Matthew''s Trait dataset'!R65="0-200m", "A", 'Matthew''s Trait dataset'!R65="200-500m", "B",'Matthew''s Trait dataset'!R65="500-1000m", "C", 'Matthew''s Trait dataset'!R65="1000m+", "D")</f>
        <v>#N/A</v>
      </c>
      <c r="P65" s="4" cm="1">
        <f t="array" ref="P65">_xlfn.IFS('Matthew''s Trait dataset'!T65="High", 1, 'Matthew''s Trait dataset'!T65="Low", 0)</f>
        <v>1</v>
      </c>
      <c r="Q65" s="4" t="s">
        <v>555</v>
      </c>
      <c r="R65" s="4" cm="1">
        <f t="array" ref="R65">_xlfn.IFS('Matthew''s Trait dataset'!W65="High", 1, 'Matthew''s Trait dataset'!W65="Low", 0)</f>
        <v>1</v>
      </c>
      <c r="S65" s="4" t="s">
        <v>88</v>
      </c>
      <c r="T65" s="4" cm="1">
        <f t="array" ref="T65">_xlfn.IFS('Matthew''s Trait dataset'!Z65="High", 1, 'Matthew''s Trait dataset'!Z65="Low", 0)</f>
        <v>1</v>
      </c>
    </row>
    <row r="66" spans="1:20" x14ac:dyDescent="0.3">
      <c r="A66" s="4" t="s">
        <v>366</v>
      </c>
      <c r="B66" s="4" t="s">
        <v>64</v>
      </c>
      <c r="C66">
        <v>0</v>
      </c>
      <c r="D66">
        <v>1</v>
      </c>
      <c r="E66" s="4" t="str" cm="1">
        <f t="array" ref="E66">_xlfn.IFS('Matthew''s Trait dataset'!D66&lt;5, "A", AND('Matthew''s Trait dataset'!D66&lt;10, 'Matthew''s Trait dataset'!D66&gt;=5), "B", AND('Matthew''s Trait dataset'!D66&lt;15, 'Matthew''s Trait dataset'!D66&gt;=10), "C", 'Matthew''s Trait dataset'!D66&gt;=15, "D")</f>
        <v>A</v>
      </c>
      <c r="F66" s="4" cm="1">
        <f t="array" ref="F66">_xlfn.IFS('Matthew''s Trait dataset'!F66="High", 1, 'Matthew''s Trait dataset'!F66="Low", 0)</f>
        <v>1</v>
      </c>
      <c r="G66" s="4" t="str" cm="1">
        <f t="array" ref="G66">_xlfn.IFS('Matthew''s Trait dataset'!G66&lt;100,"A",AND('Matthew''s Trait dataset'!G66&gt;=100,'Matthew''s Trait dataset'!G66&lt;1000),"B",AND('Matthew''s Trait dataset'!G66&gt;=1000,'Matthew''s Trait dataset'!G66&lt;10000),"C",'Matthew''s Trait dataset'!G66&gt;=10000,"D")</f>
        <v>B</v>
      </c>
      <c r="H66" s="4" cm="1">
        <f t="array" ref="H66">_xlfn.IFS('Matthew''s Trait dataset'!I66="High", 1, 'Matthew''s Trait dataset'!I66="Low", 0)</f>
        <v>1</v>
      </c>
      <c r="I66" s="4" t="str" cm="1">
        <f t="array" ref="I66">_xlfn.IFS('Matthew''s Trait dataset'!J66&lt;100,"A",AND('Matthew''s Trait dataset'!J66&gt;=100,'Matthew''s Trait dataset'!J66&lt;1000),"B", 'Matthew''s Trait dataset'!J66&gt;=1000, "C")</f>
        <v>A</v>
      </c>
      <c r="J66" s="4" cm="1">
        <f t="array" ref="J66">_xlfn.IFS('Matthew''s Trait dataset'!K66="High", 1, 'Matthew''s Trait dataset'!K66="Low", 0)</f>
        <v>1</v>
      </c>
      <c r="K66" s="4" t="e" cm="1">
        <f t="array" ref="K66">_xlfn.IFS('Matthew''s Trait dataset'!L66="Long Baleen", "A", 'Matthew''s Trait dataset'!L66="Short Baleen", "B", 'Matthew''s Trait dataset'!L66="Functional Calcareous Teeth", "C", 'Matthew''s Trait dataset'!L66="Non Functional Calcareous Teeth", "D")</f>
        <v>#N/A</v>
      </c>
      <c r="L66" s="4" cm="1">
        <f t="array" ref="L66">_xlfn.IFS('Matthew''s Trait dataset'!N66="High", 1, 'Matthew''s Trait dataset'!N66="Low", 0)</f>
        <v>1</v>
      </c>
      <c r="M66" s="4" t="str" cm="1">
        <f t="array" ref="M66">_xlfn.IFS('Matthew''s Trait dataset'!O66="Migratory", "A", 'Matthew''s Trait dataset'!O66="Mixed", "B", 'Matthew''s Trait dataset'!O66="Non-Migratory", "C")</f>
        <v>A</v>
      </c>
      <c r="N66" s="4" cm="1">
        <f t="array" ref="N66">_xlfn.IFS('Matthew''s Trait dataset'!Q66="High", 1, 'Matthew''s Trait dataset'!Q66="Low", 0)</f>
        <v>1</v>
      </c>
      <c r="O66" s="4" t="e" cm="1">
        <f t="array" ref="O66">_xlfn.IFS('Matthew''s Trait dataset'!R66="0-200m", "A", 'Matthew''s Trait dataset'!R66="200-500m", "B",'Matthew''s Trait dataset'!R66="500-1000m", "C", 'Matthew''s Trait dataset'!R66="1000m+", "D")</f>
        <v>#N/A</v>
      </c>
      <c r="P66" s="4" cm="1">
        <f t="array" ref="P66">_xlfn.IFS('Matthew''s Trait dataset'!T66="High", 1, 'Matthew''s Trait dataset'!T66="Low", 0)</f>
        <v>0</v>
      </c>
      <c r="Q66" s="4" t="s">
        <v>87</v>
      </c>
      <c r="R66" s="4" cm="1">
        <f t="array" ref="R66">_xlfn.IFS('Matthew''s Trait dataset'!W66="High", 1, 'Matthew''s Trait dataset'!W66="Low", 0)</f>
        <v>1</v>
      </c>
      <c r="S66" s="4" t="s">
        <v>86</v>
      </c>
      <c r="T66" s="4" cm="1">
        <f t="array" ref="T66">_xlfn.IFS('Matthew''s Trait dataset'!Z66="High", 1, 'Matthew''s Trait dataset'!Z66="Low", 0)</f>
        <v>1</v>
      </c>
    </row>
    <row r="67" spans="1:20" x14ac:dyDescent="0.3">
      <c r="A67" s="4" t="s">
        <v>366</v>
      </c>
      <c r="B67" s="4" t="s">
        <v>65</v>
      </c>
      <c r="C67">
        <v>1</v>
      </c>
      <c r="D67">
        <v>0</v>
      </c>
      <c r="E67" s="4" t="str" cm="1">
        <f t="array" ref="E67">_xlfn.IFS('Matthew''s Trait dataset'!D67&lt;5, "A", AND('Matthew''s Trait dataset'!D67&lt;10, 'Matthew''s Trait dataset'!D67&gt;=5), "B", AND('Matthew''s Trait dataset'!D67&lt;15, 'Matthew''s Trait dataset'!D67&gt;=10), "C", 'Matthew''s Trait dataset'!D67&gt;=15, "D")</f>
        <v>A</v>
      </c>
      <c r="F67" s="4" cm="1">
        <f t="array" ref="F67">_xlfn.IFS('Matthew''s Trait dataset'!F67="High", 1, 'Matthew''s Trait dataset'!F67="Low", 0)</f>
        <v>1</v>
      </c>
      <c r="G67" s="4" t="str" cm="1">
        <f t="array" ref="G67">_xlfn.IFS('Matthew''s Trait dataset'!G67&lt;100,"A",AND('Matthew''s Trait dataset'!G67&gt;=100,'Matthew''s Trait dataset'!G67&lt;1000),"B",AND('Matthew''s Trait dataset'!G67&gt;=1000,'Matthew''s Trait dataset'!G67&lt;10000),"C",'Matthew''s Trait dataset'!G67&gt;=10000,"D")</f>
        <v>A</v>
      </c>
      <c r="H67" s="4" cm="1">
        <f t="array" ref="H67">_xlfn.IFS('Matthew''s Trait dataset'!I67="High", 1, 'Matthew''s Trait dataset'!I67="Low", 0)</f>
        <v>1</v>
      </c>
      <c r="I67" s="4" t="str" cm="1">
        <f t="array" ref="I67">_xlfn.IFS('Matthew''s Trait dataset'!J67&lt;100,"A",AND('Matthew''s Trait dataset'!J67&gt;=100,'Matthew''s Trait dataset'!J67&lt;1000),"B", 'Matthew''s Trait dataset'!J67&gt;=1000, "C")</f>
        <v>A</v>
      </c>
      <c r="J67" s="4" cm="1">
        <f t="array" ref="J67">_xlfn.IFS('Matthew''s Trait dataset'!K67="High", 1, 'Matthew''s Trait dataset'!K67="Low", 0)</f>
        <v>1</v>
      </c>
      <c r="K67" s="4" t="e" cm="1">
        <f t="array" ref="K67">_xlfn.IFS('Matthew''s Trait dataset'!L67="Long Baleen", "A", 'Matthew''s Trait dataset'!L67="Short Baleen", "B", 'Matthew''s Trait dataset'!L67="Functional Calcareous Teeth", "C", 'Matthew''s Trait dataset'!L67="Non Functional Calcareous Teeth", "D")</f>
        <v>#N/A</v>
      </c>
      <c r="L67" s="4" cm="1">
        <f t="array" ref="L67">_xlfn.IFS('Matthew''s Trait dataset'!N67="High", 1, 'Matthew''s Trait dataset'!N67="Low", 0)</f>
        <v>1</v>
      </c>
      <c r="M67" s="4" t="str" cm="1">
        <f t="array" ref="M67">_xlfn.IFS('Matthew''s Trait dataset'!O67="Migratory", "A", 'Matthew''s Trait dataset'!O67="Mixed", "B", 'Matthew''s Trait dataset'!O67="Non-Migratory", "C")</f>
        <v>B</v>
      </c>
      <c r="N67" s="4" cm="1">
        <f t="array" ref="N67">_xlfn.IFS('Matthew''s Trait dataset'!Q67="High", 1, 'Matthew''s Trait dataset'!Q67="Low", 0)</f>
        <v>1</v>
      </c>
      <c r="O67" s="4" t="e" cm="1">
        <f t="array" ref="O67">_xlfn.IFS('Matthew''s Trait dataset'!R67="0-200m", "A", 'Matthew''s Trait dataset'!R67="200-500m", "B",'Matthew''s Trait dataset'!R67="500-1000m", "C", 'Matthew''s Trait dataset'!R67="1000m+", "D")</f>
        <v>#N/A</v>
      </c>
      <c r="P67" s="4" cm="1">
        <f t="array" ref="P67">_xlfn.IFS('Matthew''s Trait dataset'!T67="High", 1, 'Matthew''s Trait dataset'!T67="Low", 0)</f>
        <v>1</v>
      </c>
      <c r="Q67" s="4" t="s">
        <v>87</v>
      </c>
      <c r="R67" s="4" cm="1">
        <f t="array" ref="R67">_xlfn.IFS('Matthew''s Trait dataset'!W67="High", 1, 'Matthew''s Trait dataset'!W67="Low", 0)</f>
        <v>1</v>
      </c>
      <c r="S67" s="4" t="s">
        <v>86</v>
      </c>
      <c r="T67" s="4" cm="1">
        <f t="array" ref="T67">_xlfn.IFS('Matthew''s Trait dataset'!Z67="High", 1, 'Matthew''s Trait dataset'!Z67="Low", 0)</f>
        <v>1</v>
      </c>
    </row>
    <row r="68" spans="1:20" x14ac:dyDescent="0.3">
      <c r="A68" s="4" t="s">
        <v>366</v>
      </c>
      <c r="B68" s="4" t="s">
        <v>66</v>
      </c>
      <c r="C68">
        <v>0</v>
      </c>
      <c r="D68">
        <v>1</v>
      </c>
      <c r="E68" s="4" t="str" cm="1">
        <f t="array" ref="E68">_xlfn.IFS('Matthew''s Trait dataset'!D68&lt;5, "A", AND('Matthew''s Trait dataset'!D68&lt;10, 'Matthew''s Trait dataset'!D68&gt;=5), "B", AND('Matthew''s Trait dataset'!D68&lt;15, 'Matthew''s Trait dataset'!D68&gt;=10), "C", 'Matthew''s Trait dataset'!D68&gt;=15, "D")</f>
        <v>A</v>
      </c>
      <c r="F68" s="4" cm="1">
        <f t="array" ref="F68">_xlfn.IFS('Matthew''s Trait dataset'!F68="High", 1, 'Matthew''s Trait dataset'!F68="Low", 0)</f>
        <v>1</v>
      </c>
      <c r="G68" s="4" t="str" cm="1">
        <f t="array" ref="G68">_xlfn.IFS('Matthew''s Trait dataset'!G68&lt;100,"A",AND('Matthew''s Trait dataset'!G68&gt;=100,'Matthew''s Trait dataset'!G68&lt;1000),"B",AND('Matthew''s Trait dataset'!G68&gt;=1000,'Matthew''s Trait dataset'!G68&lt;10000),"C",'Matthew''s Trait dataset'!G68&gt;=10000,"D")</f>
        <v>A</v>
      </c>
      <c r="H68" s="4" cm="1">
        <f t="array" ref="H68">_xlfn.IFS('Matthew''s Trait dataset'!I68="High", 1, 'Matthew''s Trait dataset'!I68="Low", 0)</f>
        <v>1</v>
      </c>
      <c r="I68" s="4" t="str" cm="1">
        <f t="array" ref="I68">_xlfn.IFS('Matthew''s Trait dataset'!J68&lt;100,"A",AND('Matthew''s Trait dataset'!J68&gt;=100,'Matthew''s Trait dataset'!J68&lt;1000),"B", 'Matthew''s Trait dataset'!J68&gt;=1000, "C")</f>
        <v>A</v>
      </c>
      <c r="J68" s="4" cm="1">
        <f t="array" ref="J68">_xlfn.IFS('Matthew''s Trait dataset'!K68="High", 1, 'Matthew''s Trait dataset'!K68="Low", 0)</f>
        <v>1</v>
      </c>
      <c r="K68" s="4" t="e" cm="1">
        <f t="array" ref="K68">_xlfn.IFS('Matthew''s Trait dataset'!L68="Long Baleen", "A", 'Matthew''s Trait dataset'!L68="Short Baleen", "B", 'Matthew''s Trait dataset'!L68="Functional Calcareous Teeth", "C", 'Matthew''s Trait dataset'!L68="Non Functional Calcareous Teeth", "D")</f>
        <v>#N/A</v>
      </c>
      <c r="L68" s="4" cm="1">
        <f t="array" ref="L68">_xlfn.IFS('Matthew''s Trait dataset'!N68="High", 1, 'Matthew''s Trait dataset'!N68="Low", 0)</f>
        <v>1</v>
      </c>
      <c r="M68" s="4" t="str" cm="1">
        <f t="array" ref="M68">_xlfn.IFS('Matthew''s Trait dataset'!O68="Migratory", "A", 'Matthew''s Trait dataset'!O68="Mixed", "B", 'Matthew''s Trait dataset'!O68="Non-Migratory", "C")</f>
        <v>C</v>
      </c>
      <c r="N68" s="4" cm="1">
        <f t="array" ref="N68">_xlfn.IFS('Matthew''s Trait dataset'!Q68="High", 1, 'Matthew''s Trait dataset'!Q68="Low", 0)</f>
        <v>1</v>
      </c>
      <c r="O68" s="4" t="e" cm="1">
        <f t="array" ref="O68">_xlfn.IFS('Matthew''s Trait dataset'!R68="0-200m", "A", 'Matthew''s Trait dataset'!R68="200-500m", "B",'Matthew''s Trait dataset'!R68="500-1000m", "C", 'Matthew''s Trait dataset'!R68="1000m+", "D")</f>
        <v>#N/A</v>
      </c>
      <c r="P68" s="4" cm="1">
        <f t="array" ref="P68">_xlfn.IFS('Matthew''s Trait dataset'!T68="High", 1, 'Matthew''s Trait dataset'!T68="Low", 0)</f>
        <v>1</v>
      </c>
      <c r="Q68" s="4" t="s">
        <v>85</v>
      </c>
      <c r="R68" s="4" cm="1">
        <f t="array" ref="R68">_xlfn.IFS('Matthew''s Trait dataset'!W68="High", 1, 'Matthew''s Trait dataset'!W68="Low", 0)</f>
        <v>1</v>
      </c>
      <c r="S68" s="4" t="s">
        <v>86</v>
      </c>
      <c r="T68" s="4" cm="1">
        <f t="array" ref="T68">_xlfn.IFS('Matthew''s Trait dataset'!Z68="High", 1, 'Matthew''s Trait dataset'!Z68="Low", 0)</f>
        <v>1</v>
      </c>
    </row>
    <row r="69" spans="1:20" x14ac:dyDescent="0.3">
      <c r="A69" s="4" t="s">
        <v>366</v>
      </c>
      <c r="B69" s="4" t="s">
        <v>67</v>
      </c>
      <c r="C69">
        <v>0</v>
      </c>
      <c r="D69">
        <v>1</v>
      </c>
      <c r="E69" s="4" t="str" cm="1">
        <f t="array" ref="E69">_xlfn.IFS('Matthew''s Trait dataset'!D69&lt;5, "A", AND('Matthew''s Trait dataset'!D69&lt;10, 'Matthew''s Trait dataset'!D69&gt;=5), "B", AND('Matthew''s Trait dataset'!D69&lt;15, 'Matthew''s Trait dataset'!D69&gt;=10), "C", 'Matthew''s Trait dataset'!D69&gt;=15, "D")</f>
        <v>A</v>
      </c>
      <c r="F69" s="4" cm="1">
        <f t="array" ref="F69">_xlfn.IFS('Matthew''s Trait dataset'!F69="High", 1, 'Matthew''s Trait dataset'!F69="Low", 0)</f>
        <v>1</v>
      </c>
      <c r="G69" s="4" t="str" cm="1">
        <f t="array" ref="G69">_xlfn.IFS('Matthew''s Trait dataset'!G69&lt;100,"A",AND('Matthew''s Trait dataset'!G69&gt;=100,'Matthew''s Trait dataset'!G69&lt;1000),"B",AND('Matthew''s Trait dataset'!G69&gt;=1000,'Matthew''s Trait dataset'!G69&lt;10000),"C",'Matthew''s Trait dataset'!G69&gt;=10000,"D")</f>
        <v>A</v>
      </c>
      <c r="H69" s="4" cm="1">
        <f t="array" ref="H69">_xlfn.IFS('Matthew''s Trait dataset'!I69="High", 1, 'Matthew''s Trait dataset'!I69="Low", 0)</f>
        <v>1</v>
      </c>
      <c r="I69" s="4" t="str" cm="1">
        <f t="array" ref="I69">_xlfn.IFS('Matthew''s Trait dataset'!J69&lt;100,"A",AND('Matthew''s Trait dataset'!J69&gt;=100,'Matthew''s Trait dataset'!J69&lt;1000),"B", 'Matthew''s Trait dataset'!J69&gt;=1000, "C")</f>
        <v>A</v>
      </c>
      <c r="J69" s="4" cm="1">
        <f t="array" ref="J69">_xlfn.IFS('Matthew''s Trait dataset'!K69="High", 1, 'Matthew''s Trait dataset'!K69="Low", 0)</f>
        <v>1</v>
      </c>
      <c r="K69" s="4" t="e" cm="1">
        <f t="array" ref="K69">_xlfn.IFS('Matthew''s Trait dataset'!L69="Long Baleen", "A", 'Matthew''s Trait dataset'!L69="Short Baleen", "B", 'Matthew''s Trait dataset'!L69="Functional Calcareous Teeth", "C", 'Matthew''s Trait dataset'!L69="Non Functional Calcareous Teeth", "D")</f>
        <v>#N/A</v>
      </c>
      <c r="L69" s="4" cm="1">
        <f t="array" ref="L69">_xlfn.IFS('Matthew''s Trait dataset'!N69="High", 1, 'Matthew''s Trait dataset'!N69="Low", 0)</f>
        <v>1</v>
      </c>
      <c r="M69" s="4" t="str" cm="1">
        <f t="array" ref="M69">_xlfn.IFS('Matthew''s Trait dataset'!O69="Migratory", "A", 'Matthew''s Trait dataset'!O69="Mixed", "B", 'Matthew''s Trait dataset'!O69="Non-Migratory", "C")</f>
        <v>C</v>
      </c>
      <c r="N69" s="4" cm="1">
        <f t="array" ref="N69">_xlfn.IFS('Matthew''s Trait dataset'!Q69="High", 1, 'Matthew''s Trait dataset'!Q69="Low", 0)</f>
        <v>1</v>
      </c>
      <c r="O69" s="4" t="e" cm="1">
        <f t="array" ref="O69">_xlfn.IFS('Matthew''s Trait dataset'!R69="0-200m", "A", 'Matthew''s Trait dataset'!R69="200-500m", "B",'Matthew''s Trait dataset'!R69="500-1000m", "C", 'Matthew''s Trait dataset'!R69="1000m+", "D")</f>
        <v>#N/A</v>
      </c>
      <c r="P69" s="4" cm="1">
        <f t="array" ref="P69">_xlfn.IFS('Matthew''s Trait dataset'!T69="High", 1, 'Matthew''s Trait dataset'!T69="Low", 0)</f>
        <v>0</v>
      </c>
      <c r="Q69" s="4" t="s">
        <v>88</v>
      </c>
      <c r="R69" s="4" cm="1">
        <f t="array" ref="R69">_xlfn.IFS('Matthew''s Trait dataset'!W69="High", 1, 'Matthew''s Trait dataset'!W69="Low", 0)</f>
        <v>1</v>
      </c>
      <c r="S69" s="4" t="s">
        <v>86</v>
      </c>
      <c r="T69" s="4" cm="1">
        <f t="array" ref="T69">_xlfn.IFS('Matthew''s Trait dataset'!Z69="High", 1, 'Matthew''s Trait dataset'!Z69="Low", 0)</f>
        <v>1</v>
      </c>
    </row>
    <row r="70" spans="1:20" x14ac:dyDescent="0.3">
      <c r="A70" s="4" t="s">
        <v>366</v>
      </c>
      <c r="B70" s="4" t="s">
        <v>68</v>
      </c>
      <c r="C70">
        <v>1</v>
      </c>
      <c r="D70">
        <v>0</v>
      </c>
      <c r="E70" s="4" t="str" cm="1">
        <f t="array" ref="E70">_xlfn.IFS('Matthew''s Trait dataset'!D70&lt;5, "A", AND('Matthew''s Trait dataset'!D70&lt;10, 'Matthew''s Trait dataset'!D70&gt;=5), "B", AND('Matthew''s Trait dataset'!D70&lt;15, 'Matthew''s Trait dataset'!D70&gt;=10), "C", 'Matthew''s Trait dataset'!D70&gt;=15, "D")</f>
        <v>A</v>
      </c>
      <c r="F70" s="4" cm="1">
        <f t="array" ref="F70">_xlfn.IFS('Matthew''s Trait dataset'!F70="High", 1, 'Matthew''s Trait dataset'!F70="Low", 0)</f>
        <v>1</v>
      </c>
      <c r="G70" s="4" t="str" cm="1">
        <f t="array" ref="G70">_xlfn.IFS('Matthew''s Trait dataset'!G70&lt;100,"A",AND('Matthew''s Trait dataset'!G70&gt;=100,'Matthew''s Trait dataset'!G70&lt;1000),"B",AND('Matthew''s Trait dataset'!G70&gt;=1000,'Matthew''s Trait dataset'!G70&lt;10000),"C",'Matthew''s Trait dataset'!G70&gt;=10000,"D")</f>
        <v>B</v>
      </c>
      <c r="H70" s="4" cm="1">
        <f t="array" ref="H70">_xlfn.IFS('Matthew''s Trait dataset'!I70="High", 1, 'Matthew''s Trait dataset'!I70="Low", 0)</f>
        <v>1</v>
      </c>
      <c r="I70" s="4" t="str" cm="1">
        <f t="array" ref="I70">_xlfn.IFS('Matthew''s Trait dataset'!J70&lt;100,"A",AND('Matthew''s Trait dataset'!J70&gt;=100,'Matthew''s Trait dataset'!J70&lt;1000),"B", 'Matthew''s Trait dataset'!J70&gt;=1000, "C")</f>
        <v>A</v>
      </c>
      <c r="J70" s="4" cm="1">
        <f t="array" ref="J70">_xlfn.IFS('Matthew''s Trait dataset'!K70="High", 1, 'Matthew''s Trait dataset'!K70="Low", 0)</f>
        <v>1</v>
      </c>
      <c r="K70" s="4" t="e" cm="1">
        <f t="array" ref="K70">_xlfn.IFS('Matthew''s Trait dataset'!L70="Long Baleen", "A", 'Matthew''s Trait dataset'!L70="Short Baleen", "B", 'Matthew''s Trait dataset'!L70="Functional Calcareous Teeth", "C", 'Matthew''s Trait dataset'!L70="Non Functional Calcareous Teeth", "D")</f>
        <v>#N/A</v>
      </c>
      <c r="L70" s="4" cm="1">
        <f t="array" ref="L70">_xlfn.IFS('Matthew''s Trait dataset'!N70="High", 1, 'Matthew''s Trait dataset'!N70="Low", 0)</f>
        <v>1</v>
      </c>
      <c r="M70" s="4" t="str" cm="1">
        <f t="array" ref="M70">_xlfn.IFS('Matthew''s Trait dataset'!O70="Migratory", "A", 'Matthew''s Trait dataset'!O70="Mixed", "B", 'Matthew''s Trait dataset'!O70="Non-Migratory", "C")</f>
        <v>A</v>
      </c>
      <c r="N70" s="4" cm="1">
        <f t="array" ref="N70">_xlfn.IFS('Matthew''s Trait dataset'!Q70="High", 1, 'Matthew''s Trait dataset'!Q70="Low", 0)</f>
        <v>1</v>
      </c>
      <c r="O70" s="4" t="e" cm="1">
        <f t="array" ref="O70">_xlfn.IFS('Matthew''s Trait dataset'!R70="0-200m", "A", 'Matthew''s Trait dataset'!R70="200-500m", "B",'Matthew''s Trait dataset'!R70="500-1000m", "C", 'Matthew''s Trait dataset'!R70="1000m+", "D")</f>
        <v>#N/A</v>
      </c>
      <c r="P70" s="4" cm="1">
        <f t="array" ref="P70">_xlfn.IFS('Matthew''s Trait dataset'!T70="High", 1, 'Matthew''s Trait dataset'!T70="Low", 0)</f>
        <v>1</v>
      </c>
      <c r="Q70" s="4" t="s">
        <v>88</v>
      </c>
      <c r="R70" s="4" cm="1">
        <f t="array" ref="R70">_xlfn.IFS('Matthew''s Trait dataset'!W70="High", 1, 'Matthew''s Trait dataset'!W70="Low", 0)</f>
        <v>1</v>
      </c>
      <c r="S70" s="4" t="s">
        <v>88</v>
      </c>
      <c r="T70" s="4" cm="1">
        <f t="array" ref="T70">_xlfn.IFS('Matthew''s Trait dataset'!Z70="High", 1, 'Matthew''s Trait dataset'!Z70="Low", 0)</f>
        <v>1</v>
      </c>
    </row>
    <row r="71" spans="1:20" x14ac:dyDescent="0.3">
      <c r="A71" s="4" t="s">
        <v>367</v>
      </c>
      <c r="B71" s="4" t="s">
        <v>69</v>
      </c>
      <c r="C71">
        <v>1</v>
      </c>
      <c r="D71">
        <v>0</v>
      </c>
      <c r="E71" s="4" t="str" cm="1">
        <f t="array" ref="E71">_xlfn.IFS('Matthew''s Trait dataset'!D71&lt;5, "A", AND('Matthew''s Trait dataset'!D71&lt;10, 'Matthew''s Trait dataset'!D71&gt;=5), "B", AND('Matthew''s Trait dataset'!D71&lt;15, 'Matthew''s Trait dataset'!D71&gt;=10), "C", 'Matthew''s Trait dataset'!D71&gt;=15, "D")</f>
        <v>D</v>
      </c>
      <c r="F71" s="4" cm="1">
        <f t="array" ref="F71">_xlfn.IFS('Matthew''s Trait dataset'!F71="High", 1, 'Matthew''s Trait dataset'!F71="Low", 0)</f>
        <v>1</v>
      </c>
      <c r="G71" s="4" t="str" cm="1">
        <f t="array" ref="G71">_xlfn.IFS('Matthew''s Trait dataset'!G71&lt;100,"A",AND('Matthew''s Trait dataset'!G71&gt;=100,'Matthew''s Trait dataset'!G71&lt;1000),"B",AND('Matthew''s Trait dataset'!G71&gt;=1000,'Matthew''s Trait dataset'!G71&lt;10000),"C",'Matthew''s Trait dataset'!G71&gt;=10000,"D")</f>
        <v>D</v>
      </c>
      <c r="H71" s="4" cm="1">
        <f t="array" ref="H71">_xlfn.IFS('Matthew''s Trait dataset'!I71="High", 1, 'Matthew''s Trait dataset'!I71="Low", 0)</f>
        <v>1</v>
      </c>
      <c r="I71" s="4" t="str" cm="1">
        <f t="array" ref="I71">_xlfn.IFS('Matthew''s Trait dataset'!J71&lt;100,"A",AND('Matthew''s Trait dataset'!J71&gt;=100,'Matthew''s Trait dataset'!J71&lt;1000),"B", 'Matthew''s Trait dataset'!J71&gt;=1000, "C")</f>
        <v>C</v>
      </c>
      <c r="J71" s="4" cm="1">
        <f t="array" ref="J71">_xlfn.IFS('Matthew''s Trait dataset'!K71="High", 1, 'Matthew''s Trait dataset'!K71="Low", 0)</f>
        <v>1</v>
      </c>
      <c r="K71" s="4" t="e" cm="1">
        <f t="array" ref="K71">_xlfn.IFS('Matthew''s Trait dataset'!L71="Long Baleen", "A", 'Matthew''s Trait dataset'!L71="Short Baleen", "B", 'Matthew''s Trait dataset'!L71="Functional Calcareous Teeth", "C", 'Matthew''s Trait dataset'!L71="Non Functional Calcareous Teeth", "D")</f>
        <v>#N/A</v>
      </c>
      <c r="L71" s="4" cm="1">
        <f t="array" ref="L71">_xlfn.IFS('Matthew''s Trait dataset'!N71="High", 1, 'Matthew''s Trait dataset'!N71="Low", 0)</f>
        <v>1</v>
      </c>
      <c r="M71" s="4" t="str" cm="1">
        <f t="array" ref="M71">_xlfn.IFS('Matthew''s Trait dataset'!O71="Migratory", "A", 'Matthew''s Trait dataset'!O71="Mixed", "B", 'Matthew''s Trait dataset'!O71="Non-Migratory", "C")</f>
        <v>B</v>
      </c>
      <c r="N71" s="4" cm="1">
        <f t="array" ref="N71">_xlfn.IFS('Matthew''s Trait dataset'!Q71="High", 1, 'Matthew''s Trait dataset'!Q71="Low", 0)</f>
        <v>1</v>
      </c>
      <c r="O71" s="4" t="e" cm="1">
        <f t="array" ref="O71">_xlfn.IFS('Matthew''s Trait dataset'!R71="0-200m", "A", 'Matthew''s Trait dataset'!R71="200-500m", "B",'Matthew''s Trait dataset'!R71="500-1000m", "C", 'Matthew''s Trait dataset'!R71="1000m+", "D")</f>
        <v>#N/A</v>
      </c>
      <c r="P71" s="4" cm="1">
        <f t="array" ref="P71">_xlfn.IFS('Matthew''s Trait dataset'!T71="High", 1, 'Matthew''s Trait dataset'!T71="Low", 0)</f>
        <v>1</v>
      </c>
      <c r="Q71" s="4" t="s">
        <v>86</v>
      </c>
      <c r="R71" s="4" cm="1">
        <f t="array" ref="R71">_xlfn.IFS('Matthew''s Trait dataset'!W71="High", 1, 'Matthew''s Trait dataset'!W71="Low", 0)</f>
        <v>1</v>
      </c>
      <c r="S71" s="4" t="s">
        <v>88</v>
      </c>
      <c r="T71" s="4" cm="1">
        <f t="array" ref="T71">_xlfn.IFS('Matthew''s Trait dataset'!Z71="High", 1, 'Matthew''s Trait dataset'!Z71="Low", 0)</f>
        <v>1</v>
      </c>
    </row>
    <row r="72" spans="1:20" x14ac:dyDescent="0.3">
      <c r="A72" s="4" t="s">
        <v>368</v>
      </c>
      <c r="B72" s="4" t="s">
        <v>70</v>
      </c>
      <c r="C72">
        <v>0</v>
      </c>
      <c r="D72">
        <v>1</v>
      </c>
      <c r="E72" s="4" t="str" cm="1">
        <f t="array" ref="E72">_xlfn.IFS('Matthew''s Trait dataset'!D72&lt;5, "A", AND('Matthew''s Trait dataset'!D72&lt;10, 'Matthew''s Trait dataset'!D72&gt;=5), "B", AND('Matthew''s Trait dataset'!D72&lt;15, 'Matthew''s Trait dataset'!D72&gt;=10), "C", 'Matthew''s Trait dataset'!D72&gt;=15, "D")</f>
        <v>A</v>
      </c>
      <c r="F72" s="4" cm="1">
        <f t="array" ref="F72">_xlfn.IFS('Matthew''s Trait dataset'!F72="High", 1, 'Matthew''s Trait dataset'!F72="Low", 0)</f>
        <v>1</v>
      </c>
      <c r="G72" s="4" t="str" cm="1">
        <f t="array" ref="G72">_xlfn.IFS('Matthew''s Trait dataset'!G72&lt;100,"A",AND('Matthew''s Trait dataset'!G72&gt;=100,'Matthew''s Trait dataset'!G72&lt;1000),"B",AND('Matthew''s Trait dataset'!G72&gt;=1000,'Matthew''s Trait dataset'!G72&lt;10000),"C",'Matthew''s Trait dataset'!G72&gt;=10000,"D")</f>
        <v>A</v>
      </c>
      <c r="H72" s="4" cm="1">
        <f t="array" ref="H72">_xlfn.IFS('Matthew''s Trait dataset'!I72="High", 1, 'Matthew''s Trait dataset'!I72="Low", 0)</f>
        <v>1</v>
      </c>
      <c r="I72" s="4" t="str" cm="1">
        <f t="array" ref="I72">_xlfn.IFS('Matthew''s Trait dataset'!J72&lt;100,"A",AND('Matthew''s Trait dataset'!J72&gt;=100,'Matthew''s Trait dataset'!J72&lt;1000),"B", 'Matthew''s Trait dataset'!J72&gt;=1000, "C")</f>
        <v>A</v>
      </c>
      <c r="J72" s="4" cm="1">
        <f t="array" ref="J72">_xlfn.IFS('Matthew''s Trait dataset'!K72="High", 1, 'Matthew''s Trait dataset'!K72="Low", 0)</f>
        <v>1</v>
      </c>
      <c r="K72" s="4" t="e" cm="1">
        <f t="array" ref="K72">_xlfn.IFS('Matthew''s Trait dataset'!L72="Long Baleen", "A", 'Matthew''s Trait dataset'!L72="Short Baleen", "B", 'Matthew''s Trait dataset'!L72="Functional Calcareous Teeth", "C", 'Matthew''s Trait dataset'!L72="Non Functional Calcareous Teeth", "D")</f>
        <v>#N/A</v>
      </c>
      <c r="L72" s="4" cm="1">
        <f t="array" ref="L72">_xlfn.IFS('Matthew''s Trait dataset'!N72="High", 1, 'Matthew''s Trait dataset'!N72="Low", 0)</f>
        <v>1</v>
      </c>
      <c r="M72" s="4" t="str" cm="1">
        <f t="array" ref="M72">_xlfn.IFS('Matthew''s Trait dataset'!O72="Migratory", "A", 'Matthew''s Trait dataset'!O72="Mixed", "B", 'Matthew''s Trait dataset'!O72="Non-Migratory", "C")</f>
        <v>C</v>
      </c>
      <c r="N72" s="4" cm="1">
        <f t="array" ref="N72">_xlfn.IFS('Matthew''s Trait dataset'!Q72="High", 1, 'Matthew''s Trait dataset'!Q72="Low", 0)</f>
        <v>1</v>
      </c>
      <c r="O72" s="4" t="e" cm="1">
        <f t="array" ref="O72">_xlfn.IFS('Matthew''s Trait dataset'!R72="0-200m", "A", 'Matthew''s Trait dataset'!R72="200-500m", "B",'Matthew''s Trait dataset'!R72="500-1000m", "C", 'Matthew''s Trait dataset'!R72="1000m+", "D")</f>
        <v>#N/A</v>
      </c>
      <c r="P72" s="4" cm="1">
        <f t="array" ref="P72">_xlfn.IFS('Matthew''s Trait dataset'!T72="High", 1, 'Matthew''s Trait dataset'!T72="Low", 0)</f>
        <v>1</v>
      </c>
      <c r="Q72" s="4" t="s">
        <v>88</v>
      </c>
      <c r="R72" s="4" cm="1">
        <f t="array" ref="R72">_xlfn.IFS('Matthew''s Trait dataset'!W72="High", 1, 'Matthew''s Trait dataset'!W72="Low", 0)</f>
        <v>1</v>
      </c>
      <c r="S72" s="4" t="s">
        <v>86</v>
      </c>
      <c r="T72" s="4" cm="1">
        <f t="array" ref="T72">_xlfn.IFS('Matthew''s Trait dataset'!Z72="High", 1, 'Matthew''s Trait dataset'!Z72="Low", 0)</f>
        <v>1</v>
      </c>
    </row>
    <row r="73" spans="1:20" x14ac:dyDescent="0.3">
      <c r="A73" s="4" t="s">
        <v>362</v>
      </c>
      <c r="B73" s="4" t="s">
        <v>71</v>
      </c>
      <c r="C73">
        <v>1</v>
      </c>
      <c r="D73">
        <v>0</v>
      </c>
      <c r="E73" s="4" t="str" cm="1">
        <f t="array" ref="E73">_xlfn.IFS('Matthew''s Trait dataset'!D73&lt;5, "A", AND('Matthew''s Trait dataset'!D73&lt;10, 'Matthew''s Trait dataset'!D73&gt;=5), "B", AND('Matthew''s Trait dataset'!D73&lt;15, 'Matthew''s Trait dataset'!D73&gt;=10), "C", 'Matthew''s Trait dataset'!D73&gt;=15, "D")</f>
        <v>B</v>
      </c>
      <c r="F73" s="4" cm="1">
        <f t="array" ref="F73">_xlfn.IFS('Matthew''s Trait dataset'!F73="High", 1, 'Matthew''s Trait dataset'!F73="Low", 0)</f>
        <v>1</v>
      </c>
      <c r="G73" s="4" t="str" cm="1">
        <f t="array" ref="G73">_xlfn.IFS('Matthew''s Trait dataset'!G73&lt;100,"A",AND('Matthew''s Trait dataset'!G73&gt;=100,'Matthew''s Trait dataset'!G73&lt;1000),"B",AND('Matthew''s Trait dataset'!G73&gt;=1000,'Matthew''s Trait dataset'!G73&lt;10000),"C",'Matthew''s Trait dataset'!G73&gt;=10000,"D")</f>
        <v>C</v>
      </c>
      <c r="H73" s="4" cm="1">
        <f t="array" ref="H73">_xlfn.IFS('Matthew''s Trait dataset'!I73="High", 1, 'Matthew''s Trait dataset'!I73="Low", 0)</f>
        <v>1</v>
      </c>
      <c r="I73" s="4" t="str" cm="1">
        <f t="array" ref="I73">_xlfn.IFS('Matthew''s Trait dataset'!J73&lt;100,"A",AND('Matthew''s Trait dataset'!J73&gt;=100,'Matthew''s Trait dataset'!J73&lt;1000),"B", 'Matthew''s Trait dataset'!J73&gt;=1000, "C")</f>
        <v>B</v>
      </c>
      <c r="J73" s="4" cm="1">
        <f t="array" ref="J73">_xlfn.IFS('Matthew''s Trait dataset'!K73="High", 1, 'Matthew''s Trait dataset'!K73="Low", 0)</f>
        <v>1</v>
      </c>
      <c r="K73" s="4" t="e" cm="1">
        <f t="array" ref="K73">_xlfn.IFS('Matthew''s Trait dataset'!L73="Long Baleen", "A", 'Matthew''s Trait dataset'!L73="Short Baleen", "B", 'Matthew''s Trait dataset'!L73="Functional Calcareous Teeth", "C", 'Matthew''s Trait dataset'!L73="Non Functional Calcareous Teeth", "D")</f>
        <v>#N/A</v>
      </c>
      <c r="L73" s="4" cm="1">
        <f t="array" ref="L73">_xlfn.IFS('Matthew''s Trait dataset'!N73="High", 1, 'Matthew''s Trait dataset'!N73="Low", 0)</f>
        <v>1</v>
      </c>
      <c r="M73" s="4" t="str" cm="1">
        <f t="array" ref="M73">_xlfn.IFS('Matthew''s Trait dataset'!O73="Migratory", "A", 'Matthew''s Trait dataset'!O73="Mixed", "B", 'Matthew''s Trait dataset'!O73="Non-Migratory", "C")</f>
        <v>B</v>
      </c>
      <c r="N73" s="4" cm="1">
        <f t="array" ref="N73">_xlfn.IFS('Matthew''s Trait dataset'!Q73="High", 1, 'Matthew''s Trait dataset'!Q73="Low", 0)</f>
        <v>1</v>
      </c>
      <c r="O73" s="4" t="e" cm="1">
        <f t="array" ref="O73">_xlfn.IFS('Matthew''s Trait dataset'!R73="0-200m", "A", 'Matthew''s Trait dataset'!R73="200-500m", "B",'Matthew''s Trait dataset'!R73="500-1000m", "C", 'Matthew''s Trait dataset'!R73="1000m+", "D")</f>
        <v>#N/A</v>
      </c>
      <c r="P73" s="4" cm="1">
        <f t="array" ref="P73">_xlfn.IFS('Matthew''s Trait dataset'!T73="High", 1, 'Matthew''s Trait dataset'!T73="Low", 0)</f>
        <v>1</v>
      </c>
      <c r="Q73" s="4" t="s">
        <v>86</v>
      </c>
      <c r="R73" s="4" cm="1">
        <f t="array" ref="R73">_xlfn.IFS('Matthew''s Trait dataset'!W73="High", 1, 'Matthew''s Trait dataset'!W73="Low", 0)</f>
        <v>1</v>
      </c>
      <c r="S73" s="4" t="s">
        <v>86</v>
      </c>
      <c r="T73" s="4" cm="1">
        <f t="array" ref="T73">_xlfn.IFS('Matthew''s Trait dataset'!Z73="High", 1, 'Matthew''s Trait dataset'!Z73="Low", 0)</f>
        <v>1</v>
      </c>
    </row>
    <row r="74" spans="1:20" x14ac:dyDescent="0.3">
      <c r="A74" s="4" t="s">
        <v>362</v>
      </c>
      <c r="B74" s="4" t="s">
        <v>193</v>
      </c>
      <c r="C74">
        <v>1</v>
      </c>
      <c r="D74">
        <v>0</v>
      </c>
      <c r="E74" s="4" t="str" cm="1">
        <f t="array" ref="E74">_xlfn.IFS('Matthew''s Trait dataset'!D74&lt;5, "A", AND('Matthew''s Trait dataset'!D74&lt;10, 'Matthew''s Trait dataset'!D74&gt;=5), "B", AND('Matthew''s Trait dataset'!D74&lt;15, 'Matthew''s Trait dataset'!D74&gt;=10), "C", 'Matthew''s Trait dataset'!D74&gt;=15, "D")</f>
        <v>A</v>
      </c>
      <c r="F74" s="4" cm="1">
        <f t="array" ref="F74">_xlfn.IFS('Matthew''s Trait dataset'!F74="High", 1, 'Matthew''s Trait dataset'!F74="Low", 0)</f>
        <v>1</v>
      </c>
      <c r="G74" s="4" t="str" cm="1">
        <f t="array" ref="G74">_xlfn.IFS('Matthew''s Trait dataset'!G74&lt;100,"A",AND('Matthew''s Trait dataset'!G74&gt;=100,'Matthew''s Trait dataset'!G74&lt;1000),"B",AND('Matthew''s Trait dataset'!G74&gt;=1000,'Matthew''s Trait dataset'!G74&lt;10000),"C",'Matthew''s Trait dataset'!G74&gt;=10000,"D")</f>
        <v>B</v>
      </c>
      <c r="H74" s="4" cm="1">
        <f t="array" ref="H74">_xlfn.IFS('Matthew''s Trait dataset'!I74="High", 1, 'Matthew''s Trait dataset'!I74="Low", 0)</f>
        <v>1</v>
      </c>
      <c r="I74" s="4" t="str" cm="1">
        <f t="array" ref="I74">_xlfn.IFS('Matthew''s Trait dataset'!J74&lt;100,"A",AND('Matthew''s Trait dataset'!J74&gt;=100,'Matthew''s Trait dataset'!J74&lt;1000),"B", 'Matthew''s Trait dataset'!J74&gt;=1000, "C")</f>
        <v>A</v>
      </c>
      <c r="J74" s="4" cm="1">
        <f t="array" ref="J74">_xlfn.IFS('Matthew''s Trait dataset'!K74="High", 1, 'Matthew''s Trait dataset'!K74="Low", 0)</f>
        <v>1</v>
      </c>
      <c r="K74" s="4" t="e" cm="1">
        <f t="array" ref="K74">_xlfn.IFS('Matthew''s Trait dataset'!L74="Long Baleen", "A", 'Matthew''s Trait dataset'!L74="Short Baleen", "B", 'Matthew''s Trait dataset'!L74="Functional Calcareous Teeth", "C", 'Matthew''s Trait dataset'!L74="Non Functional Calcareous Teeth", "D")</f>
        <v>#N/A</v>
      </c>
      <c r="L74" s="4" cm="1">
        <f t="array" ref="L74">_xlfn.IFS('Matthew''s Trait dataset'!N74="High", 1, 'Matthew''s Trait dataset'!N74="Low", 0)</f>
        <v>1</v>
      </c>
      <c r="M74" s="4" t="str" cm="1">
        <f t="array" ref="M74">_xlfn.IFS('Matthew''s Trait dataset'!O74="Migratory", "A", 'Matthew''s Trait dataset'!O74="Mixed", "B", 'Matthew''s Trait dataset'!O74="Non-Migratory", "C")</f>
        <v>C</v>
      </c>
      <c r="N74" s="4" cm="1">
        <f t="array" ref="N74">_xlfn.IFS('Matthew''s Trait dataset'!Q74="High", 1, 'Matthew''s Trait dataset'!Q74="Low", 0)</f>
        <v>1</v>
      </c>
      <c r="O74" s="4" t="e" cm="1">
        <f t="array" ref="O74">_xlfn.IFS('Matthew''s Trait dataset'!R74="0-200m", "A", 'Matthew''s Trait dataset'!R74="200-500m", "B",'Matthew''s Trait dataset'!R74="500-1000m", "C", 'Matthew''s Trait dataset'!R74="1000m+", "D")</f>
        <v>#N/A</v>
      </c>
      <c r="P74" s="4" cm="1">
        <f t="array" ref="P74">_xlfn.IFS('Matthew''s Trait dataset'!T74="High", 1, 'Matthew''s Trait dataset'!T74="Low", 0)</f>
        <v>1</v>
      </c>
      <c r="Q74" s="4" t="s">
        <v>88</v>
      </c>
      <c r="R74" s="4" cm="1">
        <f t="array" ref="R74">_xlfn.IFS('Matthew''s Trait dataset'!W74="High", 1, 'Matthew''s Trait dataset'!W74="Low", 0)</f>
        <v>1</v>
      </c>
      <c r="S74" s="4" t="s">
        <v>88</v>
      </c>
      <c r="T74" s="4" cm="1">
        <f t="array" ref="T74">_xlfn.IFS('Matthew''s Trait dataset'!Z74="High", 1, 'Matthew''s Trait dataset'!Z74="Low", 0)</f>
        <v>1</v>
      </c>
    </row>
    <row r="75" spans="1:20" x14ac:dyDescent="0.3">
      <c r="A75" s="4" t="s">
        <v>362</v>
      </c>
      <c r="B75" s="4" t="s">
        <v>72</v>
      </c>
      <c r="C75">
        <v>0</v>
      </c>
      <c r="D75">
        <v>1</v>
      </c>
      <c r="E75" s="4" t="str" cm="1">
        <f t="array" ref="E75">_xlfn.IFS('Matthew''s Trait dataset'!D75&lt;5, "A", AND('Matthew''s Trait dataset'!D75&lt;10, 'Matthew''s Trait dataset'!D75&gt;=5), "B", AND('Matthew''s Trait dataset'!D75&lt;15, 'Matthew''s Trait dataset'!D75&gt;=10), "C", 'Matthew''s Trait dataset'!D75&gt;=15, "D")</f>
        <v>A</v>
      </c>
      <c r="F75" s="4" cm="1">
        <f t="array" ref="F75">_xlfn.IFS('Matthew''s Trait dataset'!F75="High", 1, 'Matthew''s Trait dataset'!F75="Low", 0)</f>
        <v>1</v>
      </c>
      <c r="G75" s="4" t="str" cm="1">
        <f t="array" ref="G75">_xlfn.IFS('Matthew''s Trait dataset'!G75&lt;100,"A",AND('Matthew''s Trait dataset'!G75&gt;=100,'Matthew''s Trait dataset'!G75&lt;1000),"B",AND('Matthew''s Trait dataset'!G75&gt;=1000,'Matthew''s Trait dataset'!G75&lt;10000),"C",'Matthew''s Trait dataset'!G75&gt;=10000,"D")</f>
        <v>A</v>
      </c>
      <c r="H75" s="4" cm="1">
        <f t="array" ref="H75">_xlfn.IFS('Matthew''s Trait dataset'!I75="High", 1, 'Matthew''s Trait dataset'!I75="Low", 0)</f>
        <v>1</v>
      </c>
      <c r="I75" s="4" t="str" cm="1">
        <f t="array" ref="I75">_xlfn.IFS('Matthew''s Trait dataset'!J75&lt;100,"A",AND('Matthew''s Trait dataset'!J75&gt;=100,'Matthew''s Trait dataset'!J75&lt;1000),"B", 'Matthew''s Trait dataset'!J75&gt;=1000, "C")</f>
        <v>A</v>
      </c>
      <c r="J75" s="4" cm="1">
        <f t="array" ref="J75">_xlfn.IFS('Matthew''s Trait dataset'!K75="High", 1, 'Matthew''s Trait dataset'!K75="Low", 0)</f>
        <v>1</v>
      </c>
      <c r="K75" s="4" t="e" cm="1">
        <f t="array" ref="K75">_xlfn.IFS('Matthew''s Trait dataset'!L75="Long Baleen", "A", 'Matthew''s Trait dataset'!L75="Short Baleen", "B", 'Matthew''s Trait dataset'!L75="Functional Calcareous Teeth", "C", 'Matthew''s Trait dataset'!L75="Non Functional Calcareous Teeth", "D")</f>
        <v>#N/A</v>
      </c>
      <c r="L75" s="4" cm="1">
        <f t="array" ref="L75">_xlfn.IFS('Matthew''s Trait dataset'!N75="High", 1, 'Matthew''s Trait dataset'!N75="Low", 0)</f>
        <v>1</v>
      </c>
      <c r="M75" s="4" t="str" cm="1">
        <f t="array" ref="M75">_xlfn.IFS('Matthew''s Trait dataset'!O75="Migratory", "A", 'Matthew''s Trait dataset'!O75="Mixed", "B", 'Matthew''s Trait dataset'!O75="Non-Migratory", "C")</f>
        <v>C</v>
      </c>
      <c r="N75" s="4" cm="1">
        <f t="array" ref="N75">_xlfn.IFS('Matthew''s Trait dataset'!Q75="High", 1, 'Matthew''s Trait dataset'!Q75="Low", 0)</f>
        <v>1</v>
      </c>
      <c r="O75" s="4" t="e" cm="1">
        <f t="array" ref="O75">_xlfn.IFS('Matthew''s Trait dataset'!R75="0-200m", "A", 'Matthew''s Trait dataset'!R75="200-500m", "B",'Matthew''s Trait dataset'!R75="500-1000m", "C", 'Matthew''s Trait dataset'!R75="1000m+", "D")</f>
        <v>#N/A</v>
      </c>
      <c r="P75" s="4" cm="1">
        <f t="array" ref="P75">_xlfn.IFS('Matthew''s Trait dataset'!T75="High", 1, 'Matthew''s Trait dataset'!T75="Low", 0)</f>
        <v>1</v>
      </c>
      <c r="Q75" s="4" t="s">
        <v>87</v>
      </c>
      <c r="R75" s="4" cm="1">
        <f t="array" ref="R75">_xlfn.IFS('Matthew''s Trait dataset'!W75="High", 1, 'Matthew''s Trait dataset'!W75="Low", 0)</f>
        <v>1</v>
      </c>
      <c r="S75" s="4" t="s">
        <v>86</v>
      </c>
      <c r="T75" s="4" cm="1">
        <f t="array" ref="T75">_xlfn.IFS('Matthew''s Trait dataset'!Z75="High", 1, 'Matthew''s Trait dataset'!Z75="Low", 0)</f>
        <v>1</v>
      </c>
    </row>
    <row r="76" spans="1:20" x14ac:dyDescent="0.3">
      <c r="A76" s="4" t="s">
        <v>362</v>
      </c>
      <c r="B76" s="4" t="s">
        <v>73</v>
      </c>
      <c r="C76">
        <v>0</v>
      </c>
      <c r="D76">
        <v>1</v>
      </c>
      <c r="E76" s="4" t="str" cm="1">
        <f t="array" ref="E76">_xlfn.IFS('Matthew''s Trait dataset'!D76&lt;5, "A", AND('Matthew''s Trait dataset'!D76&lt;10, 'Matthew''s Trait dataset'!D76&gt;=5), "B", AND('Matthew''s Trait dataset'!D76&lt;15, 'Matthew''s Trait dataset'!D76&gt;=10), "C", 'Matthew''s Trait dataset'!D76&gt;=15, "D")</f>
        <v>A</v>
      </c>
      <c r="F76" s="4" cm="1">
        <f t="array" ref="F76">_xlfn.IFS('Matthew''s Trait dataset'!F76="High", 1, 'Matthew''s Trait dataset'!F76="Low", 0)</f>
        <v>1</v>
      </c>
      <c r="G76" s="4" t="str" cm="1">
        <f t="array" ref="G76">_xlfn.IFS('Matthew''s Trait dataset'!G76&lt;100,"A",AND('Matthew''s Trait dataset'!G76&gt;=100,'Matthew''s Trait dataset'!G76&lt;1000),"B",AND('Matthew''s Trait dataset'!G76&gt;=1000,'Matthew''s Trait dataset'!G76&lt;10000),"C",'Matthew''s Trait dataset'!G76&gt;=10000,"D")</f>
        <v>B</v>
      </c>
      <c r="H76" s="4" cm="1">
        <f t="array" ref="H76">_xlfn.IFS('Matthew''s Trait dataset'!I76="High", 1, 'Matthew''s Trait dataset'!I76="Low", 0)</f>
        <v>1</v>
      </c>
      <c r="I76" s="4" t="str" cm="1">
        <f t="array" ref="I76">_xlfn.IFS('Matthew''s Trait dataset'!J76&lt;100,"A",AND('Matthew''s Trait dataset'!J76&gt;=100,'Matthew''s Trait dataset'!J76&lt;1000),"B", 'Matthew''s Trait dataset'!J76&gt;=1000, "C")</f>
        <v>B</v>
      </c>
      <c r="J76" s="4" cm="1">
        <f t="array" ref="J76">_xlfn.IFS('Matthew''s Trait dataset'!K76="High", 1, 'Matthew''s Trait dataset'!K76="Low", 0)</f>
        <v>1</v>
      </c>
      <c r="K76" s="4" t="e" cm="1">
        <f t="array" ref="K76">_xlfn.IFS('Matthew''s Trait dataset'!L76="Long Baleen", "A", 'Matthew''s Trait dataset'!L76="Short Baleen", "B", 'Matthew''s Trait dataset'!L76="Functional Calcareous Teeth", "C", 'Matthew''s Trait dataset'!L76="Non Functional Calcareous Teeth", "D")</f>
        <v>#N/A</v>
      </c>
      <c r="L76" s="4" cm="1">
        <f t="array" ref="L76">_xlfn.IFS('Matthew''s Trait dataset'!N76="High", 1, 'Matthew''s Trait dataset'!N76="Low", 0)</f>
        <v>1</v>
      </c>
      <c r="M76" s="4" t="str" cm="1">
        <f t="array" ref="M76">_xlfn.IFS('Matthew''s Trait dataset'!O76="Migratory", "A", 'Matthew''s Trait dataset'!O76="Mixed", "B", 'Matthew''s Trait dataset'!O76="Non-Migratory", "C")</f>
        <v>C</v>
      </c>
      <c r="N76" s="4" cm="1">
        <f t="array" ref="N76">_xlfn.IFS('Matthew''s Trait dataset'!Q76="High", 1, 'Matthew''s Trait dataset'!Q76="Low", 0)</f>
        <v>1</v>
      </c>
      <c r="O76" s="4" t="e" cm="1">
        <f t="array" ref="O76">_xlfn.IFS('Matthew''s Trait dataset'!R76="0-200m", "A", 'Matthew''s Trait dataset'!R76="200-500m", "B",'Matthew''s Trait dataset'!R76="500-1000m", "C", 'Matthew''s Trait dataset'!R76="1000m+", "D")</f>
        <v>#N/A</v>
      </c>
      <c r="P76" s="4" cm="1">
        <f t="array" ref="P76">_xlfn.IFS('Matthew''s Trait dataset'!T76="High", 1, 'Matthew''s Trait dataset'!T76="Low", 0)</f>
        <v>1</v>
      </c>
      <c r="Q76" s="4" t="s">
        <v>85</v>
      </c>
      <c r="R76" s="4" cm="1">
        <f t="array" ref="R76">_xlfn.IFS('Matthew''s Trait dataset'!W76="High", 1, 'Matthew''s Trait dataset'!W76="Low", 0)</f>
        <v>1</v>
      </c>
      <c r="S76" s="4" t="s">
        <v>86</v>
      </c>
      <c r="T76" s="4" cm="1">
        <f t="array" ref="T76">_xlfn.IFS('Matthew''s Trait dataset'!Z76="High", 1, 'Matthew''s Trait dataset'!Z76="Low", 0)</f>
        <v>1</v>
      </c>
    </row>
    <row r="77" spans="1:20" x14ac:dyDescent="0.3">
      <c r="A77" s="4" t="s">
        <v>362</v>
      </c>
      <c r="B77" s="4" t="s">
        <v>249</v>
      </c>
      <c r="C77">
        <v>0</v>
      </c>
      <c r="D77">
        <v>1</v>
      </c>
      <c r="E77" s="4" t="str" cm="1">
        <f t="array" ref="E77">_xlfn.IFS('Matthew''s Trait dataset'!D77&lt;5, "A", AND('Matthew''s Trait dataset'!D77&lt;10, 'Matthew''s Trait dataset'!D77&gt;=5), "B", AND('Matthew''s Trait dataset'!D77&lt;15, 'Matthew''s Trait dataset'!D77&gt;=10), "C", 'Matthew''s Trait dataset'!D77&gt;=15, "D")</f>
        <v>A</v>
      </c>
      <c r="F77" s="4" cm="1">
        <f t="array" ref="F77">_xlfn.IFS('Matthew''s Trait dataset'!F77="High", 1, 'Matthew''s Trait dataset'!F77="Low", 0)</f>
        <v>1</v>
      </c>
      <c r="G77" s="4" t="str" cm="1">
        <f t="array" ref="G77">_xlfn.IFS('Matthew''s Trait dataset'!G77&lt;100,"A",AND('Matthew''s Trait dataset'!G77&gt;=100,'Matthew''s Trait dataset'!G77&lt;1000),"B",AND('Matthew''s Trait dataset'!G77&gt;=1000,'Matthew''s Trait dataset'!G77&lt;10000),"C",'Matthew''s Trait dataset'!G77&gt;=10000,"D")</f>
        <v>B</v>
      </c>
      <c r="H77" s="4" cm="1">
        <f t="array" ref="H77">_xlfn.IFS('Matthew''s Trait dataset'!I77="High", 1, 'Matthew''s Trait dataset'!I77="Low", 0)</f>
        <v>1</v>
      </c>
      <c r="I77" s="4" t="str" cm="1">
        <f t="array" ref="I77">_xlfn.IFS('Matthew''s Trait dataset'!J77&lt;100,"A",AND('Matthew''s Trait dataset'!J77&gt;=100,'Matthew''s Trait dataset'!J77&lt;1000),"B", 'Matthew''s Trait dataset'!J77&gt;=1000, "C")</f>
        <v>B</v>
      </c>
      <c r="J77" s="4" cm="1">
        <f t="array" ref="J77">_xlfn.IFS('Matthew''s Trait dataset'!K77="High", 1, 'Matthew''s Trait dataset'!K77="Low", 0)</f>
        <v>1</v>
      </c>
      <c r="K77" s="4" t="e" cm="1">
        <f t="array" ref="K77">_xlfn.IFS('Matthew''s Trait dataset'!L77="Long Baleen", "A", 'Matthew''s Trait dataset'!L77="Short Baleen", "B", 'Matthew''s Trait dataset'!L77="Functional Calcareous Teeth", "C", 'Matthew''s Trait dataset'!L77="Non Functional Calcareous Teeth", "D")</f>
        <v>#N/A</v>
      </c>
      <c r="L77" s="4" cm="1">
        <f t="array" ref="L77">_xlfn.IFS('Matthew''s Trait dataset'!N77="High", 1, 'Matthew''s Trait dataset'!N77="Low", 0)</f>
        <v>1</v>
      </c>
      <c r="M77" s="4" t="str" cm="1">
        <f t="array" ref="M77">_xlfn.IFS('Matthew''s Trait dataset'!O77="Migratory", "A", 'Matthew''s Trait dataset'!O77="Mixed", "B", 'Matthew''s Trait dataset'!O77="Non-Migratory", "C")</f>
        <v>C</v>
      </c>
      <c r="N77" s="4" cm="1">
        <f t="array" ref="N77">_xlfn.IFS('Matthew''s Trait dataset'!Q77="High", 1, 'Matthew''s Trait dataset'!Q77="Low", 0)</f>
        <v>1</v>
      </c>
      <c r="O77" s="4" t="e" cm="1">
        <f t="array" ref="O77">_xlfn.IFS('Matthew''s Trait dataset'!R77="0-200m", "A", 'Matthew''s Trait dataset'!R77="200-500m", "B",'Matthew''s Trait dataset'!R77="500-1000m", "C", 'Matthew''s Trait dataset'!R77="1000m+", "D")</f>
        <v>#N/A</v>
      </c>
      <c r="P77" s="4" cm="1">
        <f t="array" ref="P77">_xlfn.IFS('Matthew''s Trait dataset'!T77="High", 1, 'Matthew''s Trait dataset'!T77="Low", 0)</f>
        <v>1</v>
      </c>
      <c r="Q77" s="4" t="s">
        <v>86</v>
      </c>
      <c r="R77" s="4" cm="1">
        <f t="array" ref="R77">_xlfn.IFS('Matthew''s Trait dataset'!W77="High", 1, 'Matthew''s Trait dataset'!W77="Low", 0)</f>
        <v>1</v>
      </c>
      <c r="S77" s="4" t="s">
        <v>86</v>
      </c>
      <c r="T77" s="4" cm="1">
        <f t="array" ref="T77">_xlfn.IFS('Matthew''s Trait dataset'!Z77="High", 1, 'Matthew''s Trait dataset'!Z77="Low", 0)</f>
        <v>1</v>
      </c>
    </row>
    <row r="78" spans="1:20" x14ac:dyDescent="0.3">
      <c r="A78" s="4" t="s">
        <v>362</v>
      </c>
      <c r="B78" s="4" t="s">
        <v>250</v>
      </c>
      <c r="C78">
        <v>0</v>
      </c>
      <c r="D78">
        <v>1</v>
      </c>
      <c r="E78" s="4" t="str" cm="1">
        <f t="array" ref="E78">_xlfn.IFS('Matthew''s Trait dataset'!D78&lt;5, "A", AND('Matthew''s Trait dataset'!D78&lt;10, 'Matthew''s Trait dataset'!D78&gt;=5), "B", AND('Matthew''s Trait dataset'!D78&lt;15, 'Matthew''s Trait dataset'!D78&gt;=10), "C", 'Matthew''s Trait dataset'!D78&gt;=15, "D")</f>
        <v>A</v>
      </c>
      <c r="F78" s="4" cm="1">
        <f t="array" ref="F78">_xlfn.IFS('Matthew''s Trait dataset'!F78="High", 1, 'Matthew''s Trait dataset'!F78="Low", 0)</f>
        <v>1</v>
      </c>
      <c r="G78" s="4" t="str" cm="1">
        <f t="array" ref="G78">_xlfn.IFS('Matthew''s Trait dataset'!G78&lt;100,"A",AND('Matthew''s Trait dataset'!G78&gt;=100,'Matthew''s Trait dataset'!G78&lt;1000),"B",AND('Matthew''s Trait dataset'!G78&gt;=1000,'Matthew''s Trait dataset'!G78&lt;10000),"C",'Matthew''s Trait dataset'!G78&gt;=10000,"D")</f>
        <v>B</v>
      </c>
      <c r="H78" s="4" cm="1">
        <f t="array" ref="H78">_xlfn.IFS('Matthew''s Trait dataset'!I78="High", 1, 'Matthew''s Trait dataset'!I78="Low", 0)</f>
        <v>0</v>
      </c>
      <c r="I78" s="4" t="str" cm="1">
        <f t="array" ref="I78">_xlfn.IFS('Matthew''s Trait dataset'!J78&lt;100,"A",AND('Matthew''s Trait dataset'!J78&gt;=100,'Matthew''s Trait dataset'!J78&lt;1000),"B", 'Matthew''s Trait dataset'!J78&gt;=1000, "C")</f>
        <v>B</v>
      </c>
      <c r="J78" s="4" cm="1">
        <f t="array" ref="J78">_xlfn.IFS('Matthew''s Trait dataset'!K78="High", 1, 'Matthew''s Trait dataset'!K78="Low", 0)</f>
        <v>0</v>
      </c>
      <c r="K78" s="4" t="e" cm="1">
        <f t="array" ref="K78">_xlfn.IFS('Matthew''s Trait dataset'!L78="Long Baleen", "A", 'Matthew''s Trait dataset'!L78="Short Baleen", "B", 'Matthew''s Trait dataset'!L78="Functional Calcareous Teeth", "C", 'Matthew''s Trait dataset'!L78="Non Functional Calcareous Teeth", "D")</f>
        <v>#N/A</v>
      </c>
      <c r="L78" s="4" cm="1">
        <f t="array" ref="L78">_xlfn.IFS('Matthew''s Trait dataset'!N78="High", 1, 'Matthew''s Trait dataset'!N78="Low", 0)</f>
        <v>1</v>
      </c>
      <c r="M78" s="4" t="str" cm="1">
        <f t="array" ref="M78">_xlfn.IFS('Matthew''s Trait dataset'!O78="Migratory", "A", 'Matthew''s Trait dataset'!O78="Mixed", "B", 'Matthew''s Trait dataset'!O78="Non-Migratory", "C")</f>
        <v>C</v>
      </c>
      <c r="N78" s="4" cm="1">
        <f t="array" ref="N78">_xlfn.IFS('Matthew''s Trait dataset'!Q78="High", 1, 'Matthew''s Trait dataset'!Q78="Low", 0)</f>
        <v>1</v>
      </c>
      <c r="O78" s="4" t="e" cm="1">
        <f t="array" ref="O78">_xlfn.IFS('Matthew''s Trait dataset'!R78="0-200m", "A", 'Matthew''s Trait dataset'!R78="200-500m", "B",'Matthew''s Trait dataset'!R78="500-1000m", "C", 'Matthew''s Trait dataset'!R78="1000m+", "D")</f>
        <v>#N/A</v>
      </c>
      <c r="P78" s="4" cm="1">
        <f t="array" ref="P78">_xlfn.IFS('Matthew''s Trait dataset'!T78="High", 1, 'Matthew''s Trait dataset'!T78="Low", 0)</f>
        <v>1</v>
      </c>
      <c r="Q78" s="4" t="s">
        <v>87</v>
      </c>
      <c r="R78" s="4" cm="1">
        <f t="array" ref="R78">_xlfn.IFS('Matthew''s Trait dataset'!W78="High", 1, 'Matthew''s Trait dataset'!W78="Low", 0)</f>
        <v>1</v>
      </c>
      <c r="S78" s="4" t="s">
        <v>86</v>
      </c>
      <c r="T78" s="4" cm="1">
        <f t="array" ref="T78">_xlfn.IFS('Matthew''s Trait dataset'!Z78="High", 1, 'Matthew''s Trait dataset'!Z78="Low", 0)</f>
        <v>1</v>
      </c>
    </row>
    <row r="79" spans="1:20" x14ac:dyDescent="0.3">
      <c r="A79" s="4" t="s">
        <v>362</v>
      </c>
      <c r="B79" s="4" t="s">
        <v>74</v>
      </c>
      <c r="C79">
        <v>0</v>
      </c>
      <c r="D79">
        <v>1</v>
      </c>
      <c r="E79" s="4" t="str" cm="1">
        <f t="array" ref="E79">_xlfn.IFS('Matthew''s Trait dataset'!D79&lt;5, "A", AND('Matthew''s Trait dataset'!D79&lt;10, 'Matthew''s Trait dataset'!D79&gt;=5), "B", AND('Matthew''s Trait dataset'!D79&lt;15, 'Matthew''s Trait dataset'!D79&gt;=10), "C", 'Matthew''s Trait dataset'!D79&gt;=15, "D")</f>
        <v>A</v>
      </c>
      <c r="F79" s="4" cm="1">
        <f t="array" ref="F79">_xlfn.IFS('Matthew''s Trait dataset'!F79="High", 1, 'Matthew''s Trait dataset'!F79="Low", 0)</f>
        <v>1</v>
      </c>
      <c r="G79" s="4" t="str" cm="1">
        <f t="array" ref="G79">_xlfn.IFS('Matthew''s Trait dataset'!G79&lt;100,"A",AND('Matthew''s Trait dataset'!G79&gt;=100,'Matthew''s Trait dataset'!G79&lt;1000),"B",AND('Matthew''s Trait dataset'!G79&gt;=1000,'Matthew''s Trait dataset'!G79&lt;10000),"C",'Matthew''s Trait dataset'!G79&gt;=10000,"D")</f>
        <v>B</v>
      </c>
      <c r="H79" s="4" cm="1">
        <f t="array" ref="H79">_xlfn.IFS('Matthew''s Trait dataset'!I79="High", 1, 'Matthew''s Trait dataset'!I79="Low", 0)</f>
        <v>1</v>
      </c>
      <c r="I79" s="4" t="str" cm="1">
        <f t="array" ref="I79">_xlfn.IFS('Matthew''s Trait dataset'!J79&lt;100,"A",AND('Matthew''s Trait dataset'!J79&gt;=100,'Matthew''s Trait dataset'!J79&lt;1000),"B", 'Matthew''s Trait dataset'!J79&gt;=1000, "C")</f>
        <v>B</v>
      </c>
      <c r="J79" s="4" cm="1">
        <f t="array" ref="J79">_xlfn.IFS('Matthew''s Trait dataset'!K79="High", 1, 'Matthew''s Trait dataset'!K79="Low", 0)</f>
        <v>1</v>
      </c>
      <c r="K79" s="4" t="e" cm="1">
        <f t="array" ref="K79">_xlfn.IFS('Matthew''s Trait dataset'!L79="Long Baleen", "A", 'Matthew''s Trait dataset'!L79="Short Baleen", "B", 'Matthew''s Trait dataset'!L79="Functional Calcareous Teeth", "C", 'Matthew''s Trait dataset'!L79="Non Functional Calcareous Teeth", "D")</f>
        <v>#N/A</v>
      </c>
      <c r="L79" s="4" cm="1">
        <f t="array" ref="L79">_xlfn.IFS('Matthew''s Trait dataset'!N79="High", 1, 'Matthew''s Trait dataset'!N79="Low", 0)</f>
        <v>1</v>
      </c>
      <c r="M79" s="4" t="str" cm="1">
        <f t="array" ref="M79">_xlfn.IFS('Matthew''s Trait dataset'!O79="Migratory", "A", 'Matthew''s Trait dataset'!O79="Mixed", "B", 'Matthew''s Trait dataset'!O79="Non-Migratory", "C")</f>
        <v>C</v>
      </c>
      <c r="N79" s="4" cm="1">
        <f t="array" ref="N79">_xlfn.IFS('Matthew''s Trait dataset'!Q79="High", 1, 'Matthew''s Trait dataset'!Q79="Low", 0)</f>
        <v>1</v>
      </c>
      <c r="O79" s="4" t="e" cm="1">
        <f t="array" ref="O79">_xlfn.IFS('Matthew''s Trait dataset'!R79="0-200m", "A", 'Matthew''s Trait dataset'!R79="200-500m", "B",'Matthew''s Trait dataset'!R79="500-1000m", "C", 'Matthew''s Trait dataset'!R79="1000m+", "D")</f>
        <v>#N/A</v>
      </c>
      <c r="P79" s="4" cm="1">
        <f t="array" ref="P79">_xlfn.IFS('Matthew''s Trait dataset'!T79="High", 1, 'Matthew''s Trait dataset'!T79="Low", 0)</f>
        <v>1</v>
      </c>
      <c r="Q79" s="4" t="s">
        <v>85</v>
      </c>
      <c r="R79" s="4" cm="1">
        <f t="array" ref="R79">_xlfn.IFS('Matthew''s Trait dataset'!W79="High", 1, 'Matthew''s Trait dataset'!W79="Low", 0)</f>
        <v>1</v>
      </c>
      <c r="S79" s="4" t="s">
        <v>86</v>
      </c>
      <c r="T79" s="4" cm="1">
        <f t="array" ref="T79">_xlfn.IFS('Matthew''s Trait dataset'!Z79="High", 1, 'Matthew''s Trait dataset'!Z79="Low", 0)</f>
        <v>1</v>
      </c>
    </row>
    <row r="80" spans="1:20" x14ac:dyDescent="0.3">
      <c r="A80" s="4" t="s">
        <v>362</v>
      </c>
      <c r="B80" s="4" t="s">
        <v>75</v>
      </c>
      <c r="C80">
        <v>0</v>
      </c>
      <c r="D80">
        <v>1</v>
      </c>
      <c r="E80" s="4" t="str" cm="1">
        <f t="array" ref="E80">_xlfn.IFS('Matthew''s Trait dataset'!D80&lt;5, "A", AND('Matthew''s Trait dataset'!D80&lt;10, 'Matthew''s Trait dataset'!D80&gt;=5), "B", AND('Matthew''s Trait dataset'!D80&lt;15, 'Matthew''s Trait dataset'!D80&gt;=10), "C", 'Matthew''s Trait dataset'!D80&gt;=15, "D")</f>
        <v>A</v>
      </c>
      <c r="F80" s="4" cm="1">
        <f t="array" ref="F80">_xlfn.IFS('Matthew''s Trait dataset'!F80="High", 1, 'Matthew''s Trait dataset'!F80="Low", 0)</f>
        <v>1</v>
      </c>
      <c r="G80" s="4" t="str" cm="1">
        <f t="array" ref="G80">_xlfn.IFS('Matthew''s Trait dataset'!G80&lt;100,"A",AND('Matthew''s Trait dataset'!G80&gt;=100,'Matthew''s Trait dataset'!G80&lt;1000),"B",AND('Matthew''s Trait dataset'!G80&gt;=1000,'Matthew''s Trait dataset'!G80&lt;10000),"C",'Matthew''s Trait dataset'!G80&gt;=10000,"D")</f>
        <v>B</v>
      </c>
      <c r="H80" s="4" cm="1">
        <f t="array" ref="H80">_xlfn.IFS('Matthew''s Trait dataset'!I80="High", 1, 'Matthew''s Trait dataset'!I80="Low", 0)</f>
        <v>1</v>
      </c>
      <c r="I80" s="4" t="str" cm="1">
        <f t="array" ref="I80">_xlfn.IFS('Matthew''s Trait dataset'!J80&lt;100,"A",AND('Matthew''s Trait dataset'!J80&gt;=100,'Matthew''s Trait dataset'!J80&lt;1000),"B", 'Matthew''s Trait dataset'!J80&gt;=1000, "C")</f>
        <v>A</v>
      </c>
      <c r="J80" s="4" cm="1">
        <f t="array" ref="J80">_xlfn.IFS('Matthew''s Trait dataset'!K80="High", 1, 'Matthew''s Trait dataset'!K80="Low", 0)</f>
        <v>1</v>
      </c>
      <c r="K80" s="4" t="e" cm="1">
        <f t="array" ref="K80">_xlfn.IFS('Matthew''s Trait dataset'!L80="Long Baleen", "A", 'Matthew''s Trait dataset'!L80="Short Baleen", "B", 'Matthew''s Trait dataset'!L80="Functional Calcareous Teeth", "C", 'Matthew''s Trait dataset'!L80="Non Functional Calcareous Teeth", "D")</f>
        <v>#N/A</v>
      </c>
      <c r="L80" s="4" cm="1">
        <f t="array" ref="L80">_xlfn.IFS('Matthew''s Trait dataset'!N80="High", 1, 'Matthew''s Trait dataset'!N80="Low", 0)</f>
        <v>1</v>
      </c>
      <c r="M80" s="4" t="str" cm="1">
        <f t="array" ref="M80">_xlfn.IFS('Matthew''s Trait dataset'!O80="Migratory", "A", 'Matthew''s Trait dataset'!O80="Mixed", "B", 'Matthew''s Trait dataset'!O80="Non-Migratory", "C")</f>
        <v>B</v>
      </c>
      <c r="N80" s="4" cm="1">
        <f t="array" ref="N80">_xlfn.IFS('Matthew''s Trait dataset'!Q80="High", 1, 'Matthew''s Trait dataset'!Q80="Low", 0)</f>
        <v>1</v>
      </c>
      <c r="O80" s="4" t="e" cm="1">
        <f t="array" ref="O80">_xlfn.IFS('Matthew''s Trait dataset'!R80="0-200m", "A", 'Matthew''s Trait dataset'!R80="200-500m", "B",'Matthew''s Trait dataset'!R80="500-1000m", "C", 'Matthew''s Trait dataset'!R80="1000m+", "D")</f>
        <v>#N/A</v>
      </c>
      <c r="P80" s="4" cm="1">
        <f t="array" ref="P80">_xlfn.IFS('Matthew''s Trait dataset'!T80="High", 1, 'Matthew''s Trait dataset'!T80="Low", 0)</f>
        <v>0</v>
      </c>
      <c r="Q80" s="4" t="s">
        <v>555</v>
      </c>
      <c r="R80" s="4" cm="1">
        <f t="array" ref="R80">_xlfn.IFS('Matthew''s Trait dataset'!W80="High", 1, 'Matthew''s Trait dataset'!W80="Low", 0)</f>
        <v>1</v>
      </c>
      <c r="S80" s="4" t="s">
        <v>86</v>
      </c>
      <c r="T80" s="4" cm="1">
        <f t="array" ref="T80">_xlfn.IFS('Matthew''s Trait dataset'!Z80="High", 1, 'Matthew''s Trait dataset'!Z80="Low", 0)</f>
        <v>1</v>
      </c>
    </row>
    <row r="81" spans="1:20" x14ac:dyDescent="0.3">
      <c r="A81" s="4" t="s">
        <v>362</v>
      </c>
      <c r="B81" s="4" t="s">
        <v>76</v>
      </c>
      <c r="C81">
        <v>0</v>
      </c>
      <c r="D81">
        <v>1</v>
      </c>
      <c r="E81" s="4" t="str" cm="1">
        <f t="array" ref="E81">_xlfn.IFS('Matthew''s Trait dataset'!D81&lt;5, "A", AND('Matthew''s Trait dataset'!D81&lt;10, 'Matthew''s Trait dataset'!D81&gt;=5), "B", AND('Matthew''s Trait dataset'!D81&lt;15, 'Matthew''s Trait dataset'!D81&gt;=10), "C", 'Matthew''s Trait dataset'!D81&gt;=15, "D")</f>
        <v>A</v>
      </c>
      <c r="F81" s="4" cm="1">
        <f t="array" ref="F81">_xlfn.IFS('Matthew''s Trait dataset'!F81="High", 1, 'Matthew''s Trait dataset'!F81="Low", 0)</f>
        <v>1</v>
      </c>
      <c r="G81" s="4" t="str" cm="1">
        <f t="array" ref="G81">_xlfn.IFS('Matthew''s Trait dataset'!G81&lt;100,"A",AND('Matthew''s Trait dataset'!G81&gt;=100,'Matthew''s Trait dataset'!G81&lt;1000),"B",AND('Matthew''s Trait dataset'!G81&gt;=1000,'Matthew''s Trait dataset'!G81&lt;10000),"C",'Matthew''s Trait dataset'!G81&gt;=10000,"D")</f>
        <v>A</v>
      </c>
      <c r="H81" s="4" cm="1">
        <f t="array" ref="H81">_xlfn.IFS('Matthew''s Trait dataset'!I81="High", 1, 'Matthew''s Trait dataset'!I81="Low", 0)</f>
        <v>1</v>
      </c>
      <c r="I81" s="4" t="str" cm="1">
        <f t="array" ref="I81">_xlfn.IFS('Matthew''s Trait dataset'!J81&lt;100,"A",AND('Matthew''s Trait dataset'!J81&gt;=100,'Matthew''s Trait dataset'!J81&lt;1000),"B", 'Matthew''s Trait dataset'!J81&gt;=1000, "C")</f>
        <v>A</v>
      </c>
      <c r="J81" s="4" cm="1">
        <f t="array" ref="J81">_xlfn.IFS('Matthew''s Trait dataset'!K81="High", 1, 'Matthew''s Trait dataset'!K81="Low", 0)</f>
        <v>1</v>
      </c>
      <c r="K81" s="4" t="e" cm="1">
        <f t="array" ref="K81">_xlfn.IFS('Matthew''s Trait dataset'!L81="Long Baleen", "A", 'Matthew''s Trait dataset'!L81="Short Baleen", "B", 'Matthew''s Trait dataset'!L81="Functional Calcareous Teeth", "C", 'Matthew''s Trait dataset'!L81="Non Functional Calcareous Teeth", "D")</f>
        <v>#N/A</v>
      </c>
      <c r="L81" s="4" cm="1">
        <f t="array" ref="L81">_xlfn.IFS('Matthew''s Trait dataset'!N81="High", 1, 'Matthew''s Trait dataset'!N81="Low", 0)</f>
        <v>1</v>
      </c>
      <c r="M81" s="4" t="str" cm="1">
        <f t="array" ref="M81">_xlfn.IFS('Matthew''s Trait dataset'!O81="Migratory", "A", 'Matthew''s Trait dataset'!O81="Mixed", "B", 'Matthew''s Trait dataset'!O81="Non-Migratory", "C")</f>
        <v>C</v>
      </c>
      <c r="N81" s="4" cm="1">
        <f t="array" ref="N81">_xlfn.IFS('Matthew''s Trait dataset'!Q81="High", 1, 'Matthew''s Trait dataset'!Q81="Low", 0)</f>
        <v>1</v>
      </c>
      <c r="O81" s="4" t="e" cm="1">
        <f t="array" ref="O81">_xlfn.IFS('Matthew''s Trait dataset'!R81="0-200m", "A", 'Matthew''s Trait dataset'!R81="200-500m", "B",'Matthew''s Trait dataset'!R81="500-1000m", "C", 'Matthew''s Trait dataset'!R81="1000m+", "D")</f>
        <v>#N/A</v>
      </c>
      <c r="P81" s="4" cm="1">
        <f t="array" ref="P81">_xlfn.IFS('Matthew''s Trait dataset'!T81="High", 1, 'Matthew''s Trait dataset'!T81="Low", 0)</f>
        <v>0</v>
      </c>
      <c r="Q81" s="4" t="s">
        <v>555</v>
      </c>
      <c r="R81" s="4" cm="1">
        <f t="array" ref="R81">_xlfn.IFS('Matthew''s Trait dataset'!W81="High", 1, 'Matthew''s Trait dataset'!W81="Low", 0)</f>
        <v>1</v>
      </c>
      <c r="S81" s="4" t="s">
        <v>86</v>
      </c>
      <c r="T81" s="4" cm="1">
        <f t="array" ref="T81">_xlfn.IFS('Matthew''s Trait dataset'!Z81="High", 1, 'Matthew''s Trait dataset'!Z81="Low", 0)</f>
        <v>1</v>
      </c>
    </row>
    <row r="82" spans="1:20" x14ac:dyDescent="0.3">
      <c r="A82" s="4" t="s">
        <v>362</v>
      </c>
      <c r="B82" s="4" t="s">
        <v>77</v>
      </c>
      <c r="C82">
        <v>1</v>
      </c>
      <c r="D82">
        <v>0</v>
      </c>
      <c r="E82" s="4" t="str" cm="1">
        <f t="array" ref="E82">_xlfn.IFS('Matthew''s Trait dataset'!D82&lt;5, "A", AND('Matthew''s Trait dataset'!D82&lt;10, 'Matthew''s Trait dataset'!D82&gt;=5), "B", AND('Matthew''s Trait dataset'!D82&lt;15, 'Matthew''s Trait dataset'!D82&gt;=10), "C", 'Matthew''s Trait dataset'!D82&gt;=15, "D")</f>
        <v>A</v>
      </c>
      <c r="F82" s="4" cm="1">
        <f t="array" ref="F82">_xlfn.IFS('Matthew''s Trait dataset'!F82="High", 1, 'Matthew''s Trait dataset'!F82="Low", 0)</f>
        <v>1</v>
      </c>
      <c r="G82" s="4" t="str" cm="1">
        <f t="array" ref="G82">_xlfn.IFS('Matthew''s Trait dataset'!G82&lt;100,"A",AND('Matthew''s Trait dataset'!G82&gt;=100,'Matthew''s Trait dataset'!G82&lt;1000),"B",AND('Matthew''s Trait dataset'!G82&gt;=1000,'Matthew''s Trait dataset'!G82&lt;10000),"C",'Matthew''s Trait dataset'!G82&gt;=10000,"D")</f>
        <v>B</v>
      </c>
      <c r="H82" s="4" cm="1">
        <f t="array" ref="H82">_xlfn.IFS('Matthew''s Trait dataset'!I82="High", 1, 'Matthew''s Trait dataset'!I82="Low", 0)</f>
        <v>1</v>
      </c>
      <c r="I82" s="4" t="str" cm="1">
        <f t="array" ref="I82">_xlfn.IFS('Matthew''s Trait dataset'!J82&lt;100,"A",AND('Matthew''s Trait dataset'!J82&gt;=100,'Matthew''s Trait dataset'!J82&lt;1000),"B", 'Matthew''s Trait dataset'!J82&gt;=1000, "C")</f>
        <v>A</v>
      </c>
      <c r="J82" s="4" cm="1">
        <f t="array" ref="J82">_xlfn.IFS('Matthew''s Trait dataset'!K82="High", 1, 'Matthew''s Trait dataset'!K82="Low", 0)</f>
        <v>1</v>
      </c>
      <c r="K82" s="4" t="e" cm="1">
        <f t="array" ref="K82">_xlfn.IFS('Matthew''s Trait dataset'!L82="Long Baleen", "A", 'Matthew''s Trait dataset'!L82="Short Baleen", "B", 'Matthew''s Trait dataset'!L82="Functional Calcareous Teeth", "C", 'Matthew''s Trait dataset'!L82="Non Functional Calcareous Teeth", "D")</f>
        <v>#N/A</v>
      </c>
      <c r="L82" s="4" cm="1">
        <f t="array" ref="L82">_xlfn.IFS('Matthew''s Trait dataset'!N82="High", 1, 'Matthew''s Trait dataset'!N82="Low", 0)</f>
        <v>1</v>
      </c>
      <c r="M82" s="4" t="str" cm="1">
        <f t="array" ref="M82">_xlfn.IFS('Matthew''s Trait dataset'!O82="Migratory", "A", 'Matthew''s Trait dataset'!O82="Mixed", "B", 'Matthew''s Trait dataset'!O82="Non-Migratory", "C")</f>
        <v>C</v>
      </c>
      <c r="N82" s="4" cm="1">
        <f t="array" ref="N82">_xlfn.IFS('Matthew''s Trait dataset'!Q82="High", 1, 'Matthew''s Trait dataset'!Q82="Low", 0)</f>
        <v>1</v>
      </c>
      <c r="O82" s="4" t="e" cm="1">
        <f t="array" ref="O82">_xlfn.IFS('Matthew''s Trait dataset'!R82="0-200m", "A", 'Matthew''s Trait dataset'!R82="200-500m", "B",'Matthew''s Trait dataset'!R82="500-1000m", "C", 'Matthew''s Trait dataset'!R82="1000m+", "D")</f>
        <v>#N/A</v>
      </c>
      <c r="P82" s="4" cm="1">
        <f t="array" ref="P82">_xlfn.IFS('Matthew''s Trait dataset'!T82="High", 1, 'Matthew''s Trait dataset'!T82="Low", 0)</f>
        <v>1</v>
      </c>
      <c r="Q82" s="4" t="s">
        <v>555</v>
      </c>
      <c r="R82" s="4" cm="1">
        <f t="array" ref="R82">_xlfn.IFS('Matthew''s Trait dataset'!W82="High", 1, 'Matthew''s Trait dataset'!W82="Low", 0)</f>
        <v>1</v>
      </c>
      <c r="S82" s="4" t="s">
        <v>88</v>
      </c>
      <c r="T82" s="4" cm="1">
        <f t="array" ref="T82">_xlfn.IFS('Matthew''s Trait dataset'!Z82="High", 1, 'Matthew''s Trait dataset'!Z82="Low", 0)</f>
        <v>1</v>
      </c>
    </row>
    <row r="83" spans="1:20" x14ac:dyDescent="0.3">
      <c r="A83" s="4" t="s">
        <v>362</v>
      </c>
      <c r="B83" s="4" t="s">
        <v>78</v>
      </c>
      <c r="C83">
        <v>0</v>
      </c>
      <c r="D83">
        <v>1</v>
      </c>
      <c r="E83" s="4" t="str" cm="1">
        <f t="array" ref="E83">_xlfn.IFS('Matthew''s Trait dataset'!D83&lt;5, "A", AND('Matthew''s Trait dataset'!D83&lt;10, 'Matthew''s Trait dataset'!D83&gt;=5), "B", AND('Matthew''s Trait dataset'!D83&lt;15, 'Matthew''s Trait dataset'!D83&gt;=10), "C", 'Matthew''s Trait dataset'!D83&gt;=15, "D")</f>
        <v>A</v>
      </c>
      <c r="F83" s="4" cm="1">
        <f t="array" ref="F83">_xlfn.IFS('Matthew''s Trait dataset'!F83="High", 1, 'Matthew''s Trait dataset'!F83="Low", 0)</f>
        <v>1</v>
      </c>
      <c r="G83" s="4" t="str" cm="1">
        <f t="array" ref="G83">_xlfn.IFS('Matthew''s Trait dataset'!G83&lt;100,"A",AND('Matthew''s Trait dataset'!G83&gt;=100,'Matthew''s Trait dataset'!G83&lt;1000),"B",AND('Matthew''s Trait dataset'!G83&gt;=1000,'Matthew''s Trait dataset'!G83&lt;10000),"C",'Matthew''s Trait dataset'!G83&gt;=10000,"D")</f>
        <v>B</v>
      </c>
      <c r="H83" s="4" cm="1">
        <f t="array" ref="H83">_xlfn.IFS('Matthew''s Trait dataset'!I83="High", 1, 'Matthew''s Trait dataset'!I83="Low", 0)</f>
        <v>1</v>
      </c>
      <c r="I83" s="4" t="str" cm="1">
        <f t="array" ref="I83">_xlfn.IFS('Matthew''s Trait dataset'!J83&lt;100,"A",AND('Matthew''s Trait dataset'!J83&gt;=100,'Matthew''s Trait dataset'!J83&lt;1000),"B", 'Matthew''s Trait dataset'!J83&gt;=1000, "C")</f>
        <v>A</v>
      </c>
      <c r="J83" s="4" cm="1">
        <f t="array" ref="J83">_xlfn.IFS('Matthew''s Trait dataset'!K83="High", 1, 'Matthew''s Trait dataset'!K83="Low", 0)</f>
        <v>1</v>
      </c>
      <c r="K83" s="4" t="e" cm="1">
        <f t="array" ref="K83">_xlfn.IFS('Matthew''s Trait dataset'!L83="Long Baleen", "A", 'Matthew''s Trait dataset'!L83="Short Baleen", "B", 'Matthew''s Trait dataset'!L83="Functional Calcareous Teeth", "C", 'Matthew''s Trait dataset'!L83="Non Functional Calcareous Teeth", "D")</f>
        <v>#N/A</v>
      </c>
      <c r="L83" s="4" cm="1">
        <f t="array" ref="L83">_xlfn.IFS('Matthew''s Trait dataset'!N83="High", 1, 'Matthew''s Trait dataset'!N83="Low", 0)</f>
        <v>1</v>
      </c>
      <c r="M83" s="4" t="str" cm="1">
        <f t="array" ref="M83">_xlfn.IFS('Matthew''s Trait dataset'!O83="Migratory", "A", 'Matthew''s Trait dataset'!O83="Mixed", "B", 'Matthew''s Trait dataset'!O83="Non-Migratory", "C")</f>
        <v>C</v>
      </c>
      <c r="N83" s="4" cm="1">
        <f t="array" ref="N83">_xlfn.IFS('Matthew''s Trait dataset'!Q83="High", 1, 'Matthew''s Trait dataset'!Q83="Low", 0)</f>
        <v>1</v>
      </c>
      <c r="O83" s="4" t="e" cm="1">
        <f t="array" ref="O83">_xlfn.IFS('Matthew''s Trait dataset'!R83="0-200m", "A", 'Matthew''s Trait dataset'!R83="200-500m", "B",'Matthew''s Trait dataset'!R83="500-1000m", "C", 'Matthew''s Trait dataset'!R83="1000m+", "D")</f>
        <v>#N/A</v>
      </c>
      <c r="P83" s="4" cm="1">
        <f t="array" ref="P83">_xlfn.IFS('Matthew''s Trait dataset'!T83="High", 1, 'Matthew''s Trait dataset'!T83="Low", 0)</f>
        <v>1</v>
      </c>
      <c r="Q83" s="4" t="s">
        <v>86</v>
      </c>
      <c r="R83" s="4" cm="1">
        <f t="array" ref="R83">_xlfn.IFS('Matthew''s Trait dataset'!W83="High", 1, 'Matthew''s Trait dataset'!W83="Low", 0)</f>
        <v>1</v>
      </c>
      <c r="S83" s="4" t="s">
        <v>86</v>
      </c>
      <c r="T83" s="4" cm="1">
        <f t="array" ref="T83">_xlfn.IFS('Matthew''s Trait dataset'!Z83="High", 1, 'Matthew''s Trait dataset'!Z83="Low", 0)</f>
        <v>1</v>
      </c>
    </row>
    <row r="84" spans="1:20" x14ac:dyDescent="0.3">
      <c r="A84" s="4" t="s">
        <v>362</v>
      </c>
      <c r="B84" s="4" t="s">
        <v>79</v>
      </c>
      <c r="C84">
        <v>0</v>
      </c>
      <c r="D84">
        <v>1</v>
      </c>
      <c r="E84" s="4" t="str" cm="1">
        <f t="array" ref="E84">_xlfn.IFS('Matthew''s Trait dataset'!D84&lt;5, "A", AND('Matthew''s Trait dataset'!D84&lt;10, 'Matthew''s Trait dataset'!D84&gt;=5), "B", AND('Matthew''s Trait dataset'!D84&lt;15, 'Matthew''s Trait dataset'!D84&gt;=10), "C", 'Matthew''s Trait dataset'!D84&gt;=15, "D")</f>
        <v>A</v>
      </c>
      <c r="F84" s="4" cm="1">
        <f t="array" ref="F84">_xlfn.IFS('Matthew''s Trait dataset'!F84="High", 1, 'Matthew''s Trait dataset'!F84="Low", 0)</f>
        <v>1</v>
      </c>
      <c r="G84" s="4" t="str" cm="1">
        <f t="array" ref="G84">_xlfn.IFS('Matthew''s Trait dataset'!G84&lt;100,"A",AND('Matthew''s Trait dataset'!G84&gt;=100,'Matthew''s Trait dataset'!G84&lt;1000),"B",AND('Matthew''s Trait dataset'!G84&gt;=1000,'Matthew''s Trait dataset'!G84&lt;10000),"C",'Matthew''s Trait dataset'!G84&gt;=10000,"D")</f>
        <v>A</v>
      </c>
      <c r="H84" s="4" cm="1">
        <f t="array" ref="H84">_xlfn.IFS('Matthew''s Trait dataset'!I84="High", 1, 'Matthew''s Trait dataset'!I84="Low", 0)</f>
        <v>1</v>
      </c>
      <c r="I84" s="4" t="str" cm="1">
        <f t="array" ref="I84">_xlfn.IFS('Matthew''s Trait dataset'!J84&lt;100,"A",AND('Matthew''s Trait dataset'!J84&gt;=100,'Matthew''s Trait dataset'!J84&lt;1000),"B", 'Matthew''s Trait dataset'!J84&gt;=1000, "C")</f>
        <v>A</v>
      </c>
      <c r="J84" s="4" cm="1">
        <f t="array" ref="J84">_xlfn.IFS('Matthew''s Trait dataset'!K84="High", 1, 'Matthew''s Trait dataset'!K84="Low", 0)</f>
        <v>1</v>
      </c>
      <c r="K84" s="4" t="e" cm="1">
        <f t="array" ref="K84">_xlfn.IFS('Matthew''s Trait dataset'!L84="Long Baleen", "A", 'Matthew''s Trait dataset'!L84="Short Baleen", "B", 'Matthew''s Trait dataset'!L84="Functional Calcareous Teeth", "C", 'Matthew''s Trait dataset'!L84="Non Functional Calcareous Teeth", "D")</f>
        <v>#N/A</v>
      </c>
      <c r="L84" s="4" cm="1">
        <f t="array" ref="L84">_xlfn.IFS('Matthew''s Trait dataset'!N84="High", 1, 'Matthew''s Trait dataset'!N84="Low", 0)</f>
        <v>1</v>
      </c>
      <c r="M84" s="4" t="str" cm="1">
        <f t="array" ref="M84">_xlfn.IFS('Matthew''s Trait dataset'!O84="Migratory", "A", 'Matthew''s Trait dataset'!O84="Mixed", "B", 'Matthew''s Trait dataset'!O84="Non-Migratory", "C")</f>
        <v>B</v>
      </c>
      <c r="N84" s="4" cm="1">
        <f t="array" ref="N84">_xlfn.IFS('Matthew''s Trait dataset'!Q84="High", 1, 'Matthew''s Trait dataset'!Q84="Low", 0)</f>
        <v>1</v>
      </c>
      <c r="O84" s="4" t="e" cm="1">
        <f t="array" ref="O84">_xlfn.IFS('Matthew''s Trait dataset'!R84="0-200m", "A", 'Matthew''s Trait dataset'!R84="200-500m", "B",'Matthew''s Trait dataset'!R84="500-1000m", "C", 'Matthew''s Trait dataset'!R84="1000m+", "D")</f>
        <v>#N/A</v>
      </c>
      <c r="P84" s="4" cm="1">
        <f t="array" ref="P84">_xlfn.IFS('Matthew''s Trait dataset'!T84="High", 1, 'Matthew''s Trait dataset'!T84="Low", 0)</f>
        <v>1</v>
      </c>
      <c r="Q84" s="4" t="s">
        <v>556</v>
      </c>
      <c r="R84" s="4" cm="1">
        <f t="array" ref="R84">_xlfn.IFS('Matthew''s Trait dataset'!W84="High", 1, 'Matthew''s Trait dataset'!W84="Low", 0)</f>
        <v>1</v>
      </c>
      <c r="S84" s="4" t="s">
        <v>88</v>
      </c>
      <c r="T84" s="4" cm="1">
        <f t="array" ref="T84">_xlfn.IFS('Matthew''s Trait dataset'!Z84="High", 1, 'Matthew''s Trait dataset'!Z84="Low", 0)</f>
        <v>1</v>
      </c>
    </row>
    <row r="85" spans="1:20" x14ac:dyDescent="0.3">
      <c r="A85" s="4" t="s">
        <v>362</v>
      </c>
      <c r="B85" s="4" t="s">
        <v>80</v>
      </c>
      <c r="C85">
        <v>0</v>
      </c>
      <c r="D85">
        <v>1</v>
      </c>
      <c r="E85" s="4" t="str" cm="1">
        <f t="array" ref="E85">_xlfn.IFS('Matthew''s Trait dataset'!D85&lt;5, "A", AND('Matthew''s Trait dataset'!D85&lt;10, 'Matthew''s Trait dataset'!D85&gt;=5), "B", AND('Matthew''s Trait dataset'!D85&lt;15, 'Matthew''s Trait dataset'!D85&gt;=10), "C", 'Matthew''s Trait dataset'!D85&gt;=15, "D")</f>
        <v>A</v>
      </c>
      <c r="F85" s="4" cm="1">
        <f t="array" ref="F85">_xlfn.IFS('Matthew''s Trait dataset'!F85="High", 1, 'Matthew''s Trait dataset'!F85="Low", 0)</f>
        <v>1</v>
      </c>
      <c r="G85" s="4" t="str" cm="1">
        <f t="array" ref="G85">_xlfn.IFS('Matthew''s Trait dataset'!G85&lt;100,"A",AND('Matthew''s Trait dataset'!G85&gt;=100,'Matthew''s Trait dataset'!G85&lt;1000),"B",AND('Matthew''s Trait dataset'!G85&gt;=1000,'Matthew''s Trait dataset'!G85&lt;10000),"C",'Matthew''s Trait dataset'!G85&gt;=10000,"D")</f>
        <v>B</v>
      </c>
      <c r="H85" s="4" cm="1">
        <f t="array" ref="H85">_xlfn.IFS('Matthew''s Trait dataset'!I85="High", 1, 'Matthew''s Trait dataset'!I85="Low", 0)</f>
        <v>1</v>
      </c>
      <c r="I85" s="4" t="str" cm="1">
        <f t="array" ref="I85">_xlfn.IFS('Matthew''s Trait dataset'!J85&lt;100,"A",AND('Matthew''s Trait dataset'!J85&gt;=100,'Matthew''s Trait dataset'!J85&lt;1000),"B", 'Matthew''s Trait dataset'!J85&gt;=1000, "C")</f>
        <v>A</v>
      </c>
      <c r="J85" s="4" cm="1">
        <f t="array" ref="J85">_xlfn.IFS('Matthew''s Trait dataset'!K85="High", 1, 'Matthew''s Trait dataset'!K85="Low", 0)</f>
        <v>1</v>
      </c>
      <c r="K85" s="4" t="e" cm="1">
        <f t="array" ref="K85">_xlfn.IFS('Matthew''s Trait dataset'!L85="Long Baleen", "A", 'Matthew''s Trait dataset'!L85="Short Baleen", "B", 'Matthew''s Trait dataset'!L85="Functional Calcareous Teeth", "C", 'Matthew''s Trait dataset'!L85="Non Functional Calcareous Teeth", "D")</f>
        <v>#N/A</v>
      </c>
      <c r="L85" s="4" cm="1">
        <f t="array" ref="L85">_xlfn.IFS('Matthew''s Trait dataset'!N85="High", 1, 'Matthew''s Trait dataset'!N85="Low", 0)</f>
        <v>1</v>
      </c>
      <c r="M85" s="4" t="str" cm="1">
        <f t="array" ref="M85">_xlfn.IFS('Matthew''s Trait dataset'!O85="Migratory", "A", 'Matthew''s Trait dataset'!O85="Mixed", "B", 'Matthew''s Trait dataset'!O85="Non-Migratory", "C")</f>
        <v>C</v>
      </c>
      <c r="N85" s="4" cm="1">
        <f t="array" ref="N85">_xlfn.IFS('Matthew''s Trait dataset'!Q85="High", 1, 'Matthew''s Trait dataset'!Q85="Low", 0)</f>
        <v>0</v>
      </c>
      <c r="O85" s="4" t="e" cm="1">
        <f t="array" ref="O85">_xlfn.IFS('Matthew''s Trait dataset'!R85="0-200m", "A", 'Matthew''s Trait dataset'!R85="200-500m", "B",'Matthew''s Trait dataset'!R85="500-1000m", "C", 'Matthew''s Trait dataset'!R85="1000m+", "D")</f>
        <v>#N/A</v>
      </c>
      <c r="P85" s="4" cm="1">
        <f t="array" ref="P85">_xlfn.IFS('Matthew''s Trait dataset'!T85="High", 1, 'Matthew''s Trait dataset'!T85="Low", 0)</f>
        <v>1</v>
      </c>
      <c r="Q85" s="4" t="s">
        <v>86</v>
      </c>
      <c r="R85" s="4" cm="1">
        <f t="array" ref="R85">_xlfn.IFS('Matthew''s Trait dataset'!W85="High", 1, 'Matthew''s Trait dataset'!W85="Low", 0)</f>
        <v>1</v>
      </c>
      <c r="S85" s="4" t="s">
        <v>86</v>
      </c>
      <c r="T85" s="4" cm="1">
        <f t="array" ref="T85">_xlfn.IFS('Matthew''s Trait dataset'!Z85="High", 1, 'Matthew''s Trait dataset'!Z85="Low", 0)</f>
        <v>1</v>
      </c>
    </row>
    <row r="86" spans="1:20" x14ac:dyDescent="0.3">
      <c r="A86" s="4" t="s">
        <v>360</v>
      </c>
      <c r="B86" s="4" t="s">
        <v>81</v>
      </c>
      <c r="C86">
        <v>0</v>
      </c>
      <c r="D86">
        <v>1</v>
      </c>
      <c r="E86" s="4" t="str" cm="1">
        <f t="array" ref="E86">_xlfn.IFS('Matthew''s Trait dataset'!D86&lt;5, "A", AND('Matthew''s Trait dataset'!D86&lt;10, 'Matthew''s Trait dataset'!D86&gt;=5), "B", AND('Matthew''s Trait dataset'!D86&lt;15, 'Matthew''s Trait dataset'!D86&gt;=10), "C", 'Matthew''s Trait dataset'!D86&gt;=15, "D")</f>
        <v>B</v>
      </c>
      <c r="F86" s="4" cm="1">
        <f t="array" ref="F86">_xlfn.IFS('Matthew''s Trait dataset'!F86="High", 1, 'Matthew''s Trait dataset'!F86="Low", 0)</f>
        <v>1</v>
      </c>
      <c r="G86" s="4" t="str" cm="1">
        <f t="array" ref="G86">_xlfn.IFS('Matthew''s Trait dataset'!G86&lt;100,"A",AND('Matthew''s Trait dataset'!G86&gt;=100,'Matthew''s Trait dataset'!G86&lt;1000),"B",AND('Matthew''s Trait dataset'!G86&gt;=1000,'Matthew''s Trait dataset'!G86&lt;10000),"C",'Matthew''s Trait dataset'!G86&gt;=10000,"D")</f>
        <v>C</v>
      </c>
      <c r="H86" s="4" cm="1">
        <f t="array" ref="H86">_xlfn.IFS('Matthew''s Trait dataset'!I86="High", 1, 'Matthew''s Trait dataset'!I86="Low", 0)</f>
        <v>1</v>
      </c>
      <c r="I86" s="4" t="str" cm="1">
        <f t="array" ref="I86">_xlfn.IFS('Matthew''s Trait dataset'!J86&lt;100,"A",AND('Matthew''s Trait dataset'!J86&gt;=100,'Matthew''s Trait dataset'!J86&lt;1000),"B", 'Matthew''s Trait dataset'!J86&gt;=1000, "C")</f>
        <v>B</v>
      </c>
      <c r="J86" s="4" cm="1">
        <f t="array" ref="J86">_xlfn.IFS('Matthew''s Trait dataset'!K86="High", 1, 'Matthew''s Trait dataset'!K86="Low", 0)</f>
        <v>1</v>
      </c>
      <c r="K86" s="4" t="e" cm="1">
        <f t="array" ref="K86">_xlfn.IFS('Matthew''s Trait dataset'!L86="Long Baleen", "A", 'Matthew''s Trait dataset'!L86="Short Baleen", "B", 'Matthew''s Trait dataset'!L86="Functional Calcareous Teeth", "C", 'Matthew''s Trait dataset'!L86="Non Functional Calcareous Teeth", "D")</f>
        <v>#N/A</v>
      </c>
      <c r="L86" s="4" cm="1">
        <f t="array" ref="L86">_xlfn.IFS('Matthew''s Trait dataset'!N86="High", 1, 'Matthew''s Trait dataset'!N86="Low", 0)</f>
        <v>1</v>
      </c>
      <c r="M86" s="4" t="str" cm="1">
        <f t="array" ref="M86">_xlfn.IFS('Matthew''s Trait dataset'!O86="Migratory", "A", 'Matthew''s Trait dataset'!O86="Mixed", "B", 'Matthew''s Trait dataset'!O86="Non-Migratory", "C")</f>
        <v>A</v>
      </c>
      <c r="N86" s="4" cm="1">
        <f t="array" ref="N86">_xlfn.IFS('Matthew''s Trait dataset'!Q86="High", 1, 'Matthew''s Trait dataset'!Q86="Low", 0)</f>
        <v>0</v>
      </c>
      <c r="O86" s="4" t="e" cm="1">
        <f t="array" ref="O86">_xlfn.IFS('Matthew''s Trait dataset'!R86="0-200m", "A", 'Matthew''s Trait dataset'!R86="200-500m", "B",'Matthew''s Trait dataset'!R86="500-1000m", "C", 'Matthew''s Trait dataset'!R86="1000m+", "D")</f>
        <v>#N/A</v>
      </c>
      <c r="P86" s="4" cm="1">
        <f t="array" ref="P86">_xlfn.IFS('Matthew''s Trait dataset'!T86="High", 1, 'Matthew''s Trait dataset'!T86="Low", 0)</f>
        <v>0</v>
      </c>
      <c r="Q86" s="4" t="s">
        <v>87</v>
      </c>
      <c r="R86" s="4" cm="1">
        <f t="array" ref="R86">_xlfn.IFS('Matthew''s Trait dataset'!W86="High", 1, 'Matthew''s Trait dataset'!W86="Low", 0)</f>
        <v>1</v>
      </c>
      <c r="S86" s="4" t="s">
        <v>88</v>
      </c>
      <c r="T86" s="4" cm="1">
        <f t="array" ref="T86">_xlfn.IFS('Matthew''s Trait dataset'!Z86="High", 1, 'Matthew''s Trait dataset'!Z86="Low", 0)</f>
        <v>1</v>
      </c>
    </row>
    <row r="87" spans="1:20" x14ac:dyDescent="0.3">
      <c r="A87" s="4" t="s">
        <v>362</v>
      </c>
      <c r="B87" s="4" t="s">
        <v>82</v>
      </c>
      <c r="C87">
        <v>0</v>
      </c>
      <c r="D87">
        <v>1</v>
      </c>
      <c r="E87" s="4" t="str" cm="1">
        <f t="array" ref="E87">_xlfn.IFS('Matthew''s Trait dataset'!D87&lt;5, "A", AND('Matthew''s Trait dataset'!D87&lt;10, 'Matthew''s Trait dataset'!D87&gt;=5), "B", AND('Matthew''s Trait dataset'!D87&lt;15, 'Matthew''s Trait dataset'!D87&gt;=10), "C", 'Matthew''s Trait dataset'!D87&gt;=15, "D")</f>
        <v>A</v>
      </c>
      <c r="F87" s="4" cm="1">
        <f t="array" ref="F87">_xlfn.IFS('Matthew''s Trait dataset'!F87="High", 1, 'Matthew''s Trait dataset'!F87="Low", 0)</f>
        <v>1</v>
      </c>
      <c r="G87" s="4" t="str" cm="1">
        <f t="array" ref="G87">_xlfn.IFS('Matthew''s Trait dataset'!G87&lt;100,"A",AND('Matthew''s Trait dataset'!G87&gt;=100,'Matthew''s Trait dataset'!G87&lt;1000),"B",AND('Matthew''s Trait dataset'!G87&gt;=1000,'Matthew''s Trait dataset'!G87&lt;10000),"C",'Matthew''s Trait dataset'!G87&gt;=10000,"D")</f>
        <v>B</v>
      </c>
      <c r="H87" s="4" cm="1">
        <f t="array" ref="H87">_xlfn.IFS('Matthew''s Trait dataset'!I87="High", 1, 'Matthew''s Trait dataset'!I87="Low", 0)</f>
        <v>1</v>
      </c>
      <c r="I87" s="4" t="str" cm="1">
        <f t="array" ref="I87">_xlfn.IFS('Matthew''s Trait dataset'!J87&lt;100,"A",AND('Matthew''s Trait dataset'!J87&gt;=100,'Matthew''s Trait dataset'!J87&lt;1000),"B", 'Matthew''s Trait dataset'!J87&gt;=1000, "C")</f>
        <v>A</v>
      </c>
      <c r="J87" s="4" cm="1">
        <f t="array" ref="J87">_xlfn.IFS('Matthew''s Trait dataset'!K87="High", 1, 'Matthew''s Trait dataset'!K87="Low", 0)</f>
        <v>1</v>
      </c>
      <c r="K87" s="4" t="e" cm="1">
        <f t="array" ref="K87">_xlfn.IFS('Matthew''s Trait dataset'!L87="Long Baleen", "A", 'Matthew''s Trait dataset'!L87="Short Baleen", "B", 'Matthew''s Trait dataset'!L87="Functional Calcareous Teeth", "C", 'Matthew''s Trait dataset'!L87="Non Functional Calcareous Teeth", "D")</f>
        <v>#N/A</v>
      </c>
      <c r="L87" s="4" cm="1">
        <f t="array" ref="L87">_xlfn.IFS('Matthew''s Trait dataset'!N87="High", 1, 'Matthew''s Trait dataset'!N87="Low", 0)</f>
        <v>1</v>
      </c>
      <c r="M87" s="4" t="str" cm="1">
        <f t="array" ref="M87">_xlfn.IFS('Matthew''s Trait dataset'!O87="Migratory", "A", 'Matthew''s Trait dataset'!O87="Mixed", "B", 'Matthew''s Trait dataset'!O87="Non-Migratory", "C")</f>
        <v>C</v>
      </c>
      <c r="N87" s="4" cm="1">
        <f t="array" ref="N87">_xlfn.IFS('Matthew''s Trait dataset'!Q87="High", 1, 'Matthew''s Trait dataset'!Q87="Low", 0)</f>
        <v>1</v>
      </c>
      <c r="O87" s="4" t="e" cm="1">
        <f t="array" ref="O87">_xlfn.IFS('Matthew''s Trait dataset'!R87="0-200m", "A", 'Matthew''s Trait dataset'!R87="200-500m", "B",'Matthew''s Trait dataset'!R87="500-1000m", "C", 'Matthew''s Trait dataset'!R87="1000m+", "D")</f>
        <v>#N/A</v>
      </c>
      <c r="P87" s="4" cm="1">
        <f t="array" ref="P87">_xlfn.IFS('Matthew''s Trait dataset'!T87="High", 1, 'Matthew''s Trait dataset'!T87="Low", 0)</f>
        <v>1</v>
      </c>
      <c r="Q87" s="4" t="s">
        <v>88</v>
      </c>
      <c r="R87" s="4" cm="1">
        <f t="array" ref="R87">_xlfn.IFS('Matthew''s Trait dataset'!W87="High", 1, 'Matthew''s Trait dataset'!W87="Low", 0)</f>
        <v>1</v>
      </c>
      <c r="S87" s="4" t="s">
        <v>86</v>
      </c>
      <c r="T87" s="4" cm="1">
        <f t="array" ref="T87">_xlfn.IFS('Matthew''s Trait dataset'!Z87="High", 1, 'Matthew''s Trait dataset'!Z87="Low", 0)</f>
        <v>1</v>
      </c>
    </row>
    <row r="88" spans="1:20" x14ac:dyDescent="0.3">
      <c r="A88" s="4" t="s">
        <v>362</v>
      </c>
      <c r="B88" s="4" t="s">
        <v>83</v>
      </c>
      <c r="C88">
        <v>1</v>
      </c>
      <c r="D88">
        <v>0</v>
      </c>
      <c r="E88" s="4" t="str" cm="1">
        <f t="array" ref="E88">_xlfn.IFS('Matthew''s Trait dataset'!D88&lt;5, "A", AND('Matthew''s Trait dataset'!D88&lt;10, 'Matthew''s Trait dataset'!D88&gt;=5), "B", AND('Matthew''s Trait dataset'!D88&lt;15, 'Matthew''s Trait dataset'!D88&gt;=10), "C", 'Matthew''s Trait dataset'!D88&gt;=15, "D")</f>
        <v>A</v>
      </c>
      <c r="F88" s="4" cm="1">
        <f t="array" ref="F88">_xlfn.IFS('Matthew''s Trait dataset'!F88="High", 1, 'Matthew''s Trait dataset'!F88="Low", 0)</f>
        <v>1</v>
      </c>
      <c r="G88" s="4" t="str" cm="1">
        <f t="array" ref="G88">_xlfn.IFS('Matthew''s Trait dataset'!G88&lt;100,"A",AND('Matthew''s Trait dataset'!G88&gt;=100,'Matthew''s Trait dataset'!G88&lt;1000),"B",AND('Matthew''s Trait dataset'!G88&gt;=1000,'Matthew''s Trait dataset'!G88&lt;10000),"C",'Matthew''s Trait dataset'!G88&gt;=10000,"D")</f>
        <v>B</v>
      </c>
      <c r="H88" s="4" cm="1">
        <f t="array" ref="H88">_xlfn.IFS('Matthew''s Trait dataset'!I88="High", 1, 'Matthew''s Trait dataset'!I88="Low", 0)</f>
        <v>1</v>
      </c>
      <c r="I88" s="4" t="str" cm="1">
        <f t="array" ref="I88">_xlfn.IFS('Matthew''s Trait dataset'!J88&lt;100,"A",AND('Matthew''s Trait dataset'!J88&gt;=100,'Matthew''s Trait dataset'!J88&lt;1000),"B", 'Matthew''s Trait dataset'!J88&gt;=1000, "C")</f>
        <v>B</v>
      </c>
      <c r="J88" s="4" cm="1">
        <f t="array" ref="J88">_xlfn.IFS('Matthew''s Trait dataset'!K88="High", 1, 'Matthew''s Trait dataset'!K88="Low", 0)</f>
        <v>1</v>
      </c>
      <c r="K88" s="4" t="e" cm="1">
        <f t="array" ref="K88">_xlfn.IFS('Matthew''s Trait dataset'!L88="Long Baleen", "A", 'Matthew''s Trait dataset'!L88="Short Baleen", "B", 'Matthew''s Trait dataset'!L88="Functional Calcareous Teeth", "C", 'Matthew''s Trait dataset'!L88="Non Functional Calcareous Teeth", "D")</f>
        <v>#N/A</v>
      </c>
      <c r="L88" s="4" cm="1">
        <f t="array" ref="L88">_xlfn.IFS('Matthew''s Trait dataset'!N88="High", 1, 'Matthew''s Trait dataset'!N88="Low", 0)</f>
        <v>1</v>
      </c>
      <c r="M88" s="4" t="str" cm="1">
        <f t="array" ref="M88">_xlfn.IFS('Matthew''s Trait dataset'!O88="Migratory", "A", 'Matthew''s Trait dataset'!O88="Mixed", "B", 'Matthew''s Trait dataset'!O88="Non-Migratory", "C")</f>
        <v>B</v>
      </c>
      <c r="N88" s="4" cm="1">
        <f t="array" ref="N88">_xlfn.IFS('Matthew''s Trait dataset'!Q88="High", 1, 'Matthew''s Trait dataset'!Q88="Low", 0)</f>
        <v>1</v>
      </c>
      <c r="O88" s="4" t="e" cm="1">
        <f t="array" ref="O88">_xlfn.IFS('Matthew''s Trait dataset'!R88="0-200m", "A", 'Matthew''s Trait dataset'!R88="200-500m", "B",'Matthew''s Trait dataset'!R88="500-1000m", "C", 'Matthew''s Trait dataset'!R88="1000m+", "D")</f>
        <v>#N/A</v>
      </c>
      <c r="P88" s="4" cm="1">
        <f t="array" ref="P88">_xlfn.IFS('Matthew''s Trait dataset'!T88="High", 1, 'Matthew''s Trait dataset'!T88="Low", 0)</f>
        <v>1</v>
      </c>
      <c r="Q88" s="4" t="s">
        <v>88</v>
      </c>
      <c r="R88" s="4" cm="1">
        <f t="array" ref="R88">_xlfn.IFS('Matthew''s Trait dataset'!W88="High", 1, 'Matthew''s Trait dataset'!W88="Low", 0)</f>
        <v>1</v>
      </c>
      <c r="S88" s="4" t="s">
        <v>86</v>
      </c>
      <c r="T88" s="4" cm="1">
        <f t="array" ref="T88">_xlfn.IFS('Matthew''s Trait dataset'!Z88="High", 1, 'Matthew''s Trait dataset'!Z88="Low", 0)</f>
        <v>1</v>
      </c>
    </row>
    <row r="89" spans="1:20" x14ac:dyDescent="0.3">
      <c r="A89" s="4" t="s">
        <v>360</v>
      </c>
      <c r="B89" s="4" t="s">
        <v>84</v>
      </c>
      <c r="C89">
        <v>1</v>
      </c>
      <c r="D89">
        <v>0</v>
      </c>
      <c r="E89" s="4" t="str" cm="1">
        <f t="array" ref="E89">_xlfn.IFS('Matthew''s Trait dataset'!D89&lt;5, "A", AND('Matthew''s Trait dataset'!D89&lt;10, 'Matthew''s Trait dataset'!D89&gt;=5), "B", AND('Matthew''s Trait dataset'!D89&lt;15, 'Matthew''s Trait dataset'!D89&gt;=10), "C", 'Matthew''s Trait dataset'!D89&gt;=15, "D")</f>
        <v>B</v>
      </c>
      <c r="F89" s="4" cm="1">
        <f t="array" ref="F89">_xlfn.IFS('Matthew''s Trait dataset'!F89="High", 1, 'Matthew''s Trait dataset'!F89="Low", 0)</f>
        <v>1</v>
      </c>
      <c r="G89" s="4" t="str" cm="1">
        <f t="array" ref="G89">_xlfn.IFS('Matthew''s Trait dataset'!G89&lt;100,"A",AND('Matthew''s Trait dataset'!G89&gt;=100,'Matthew''s Trait dataset'!G89&lt;1000),"B",AND('Matthew''s Trait dataset'!G89&gt;=1000,'Matthew''s Trait dataset'!G89&lt;10000),"C",'Matthew''s Trait dataset'!G89&gt;=10000,"D")</f>
        <v>C</v>
      </c>
      <c r="H89" s="4" cm="1">
        <f t="array" ref="H89">_xlfn.IFS('Matthew''s Trait dataset'!I89="High", 1, 'Matthew''s Trait dataset'!I89="Low", 0)</f>
        <v>1</v>
      </c>
      <c r="I89" s="4" t="str" cm="1">
        <f t="array" ref="I89">_xlfn.IFS('Matthew''s Trait dataset'!J89&lt;100,"A",AND('Matthew''s Trait dataset'!J89&gt;=100,'Matthew''s Trait dataset'!J89&lt;1000),"B", 'Matthew''s Trait dataset'!J89&gt;=1000, "C")</f>
        <v>B</v>
      </c>
      <c r="J89" s="4" cm="1">
        <f t="array" ref="J89">_xlfn.IFS('Matthew''s Trait dataset'!K89="High", 1, 'Matthew''s Trait dataset'!K89="Low", 0)</f>
        <v>1</v>
      </c>
      <c r="K89" s="4" t="e" cm="1">
        <f t="array" ref="K89">_xlfn.IFS('Matthew''s Trait dataset'!L89="Long Baleen", "A", 'Matthew''s Trait dataset'!L89="Short Baleen", "B", 'Matthew''s Trait dataset'!L89="Functional Calcareous Teeth", "C", 'Matthew''s Trait dataset'!L89="Non Functional Calcareous Teeth", "D")</f>
        <v>#N/A</v>
      </c>
      <c r="L89" s="4" cm="1">
        <f t="array" ref="L89">_xlfn.IFS('Matthew''s Trait dataset'!N89="High", 1, 'Matthew''s Trait dataset'!N89="Low", 0)</f>
        <v>1</v>
      </c>
      <c r="M89" s="4" t="str" cm="1">
        <f t="array" ref="M89">_xlfn.IFS('Matthew''s Trait dataset'!O89="Migratory", "A", 'Matthew''s Trait dataset'!O89="Mixed", "B", 'Matthew''s Trait dataset'!O89="Non-Migratory", "C")</f>
        <v>B</v>
      </c>
      <c r="N89" s="4" cm="1">
        <f t="array" ref="N89">_xlfn.IFS('Matthew''s Trait dataset'!Q89="High", 1, 'Matthew''s Trait dataset'!Q89="Low", 0)</f>
        <v>1</v>
      </c>
      <c r="O89" s="4" t="e" cm="1">
        <f t="array" ref="O89">_xlfn.IFS('Matthew''s Trait dataset'!R89="0-200m", "A", 'Matthew''s Trait dataset'!R89="200-500m", "B",'Matthew''s Trait dataset'!R89="500-1000m", "C", 'Matthew''s Trait dataset'!R89="1000m+", "D")</f>
        <v>#N/A</v>
      </c>
      <c r="P89" s="4" cm="1">
        <f t="array" ref="P89">_xlfn.IFS('Matthew''s Trait dataset'!T89="High", 1, 'Matthew''s Trait dataset'!T89="Low", 0)</f>
        <v>1</v>
      </c>
      <c r="Q89" s="4" t="s">
        <v>87</v>
      </c>
      <c r="R89" s="4" cm="1">
        <f t="array" ref="R89">_xlfn.IFS('Matthew''s Trait dataset'!W89="High", 1, 'Matthew''s Trait dataset'!W89="Low", 0)</f>
        <v>1</v>
      </c>
      <c r="S89" s="4" t="s">
        <v>88</v>
      </c>
      <c r="T89" s="4" cm="1">
        <f t="array" ref="T89">_xlfn.IFS('Matthew''s Trait dataset'!Z89="High", 1, 'Matthew''s Trait dataset'!Z89="Low", 0)</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4"/>
  <sheetViews>
    <sheetView zoomScale="60" zoomScaleNormal="60" workbookViewId="0">
      <selection activeCell="D5" sqref="D5"/>
    </sheetView>
  </sheetViews>
  <sheetFormatPr defaultRowHeight="14.4" x14ac:dyDescent="0.3"/>
  <cols>
    <col min="1" max="1" width="23.44140625" customWidth="1"/>
    <col min="2" max="2" width="42.109375" customWidth="1"/>
    <col min="3" max="3" width="33.77734375" bestFit="1" customWidth="1"/>
    <col min="4" max="4" width="77.33203125" customWidth="1"/>
    <col min="5" max="5" width="19" bestFit="1" customWidth="1"/>
    <col min="6" max="6" width="81.109375" customWidth="1"/>
    <col min="7" max="7" width="23.109375" bestFit="1" customWidth="1"/>
  </cols>
  <sheetData>
    <row r="1" spans="1:7" ht="40.049999999999997" customHeight="1" x14ac:dyDescent="0.3">
      <c r="A1" s="15" t="s">
        <v>413</v>
      </c>
      <c r="B1" s="15" t="s">
        <v>414</v>
      </c>
      <c r="C1" s="16" t="s">
        <v>559</v>
      </c>
      <c r="D1" s="15" t="s">
        <v>438</v>
      </c>
      <c r="E1" s="15" t="s">
        <v>489</v>
      </c>
      <c r="F1" s="16" t="s">
        <v>575</v>
      </c>
      <c r="G1" s="15" t="s">
        <v>560</v>
      </c>
    </row>
    <row r="2" spans="1:7" ht="40.049999999999997" customHeight="1" x14ac:dyDescent="0.3">
      <c r="A2" s="20" t="s">
        <v>415</v>
      </c>
      <c r="B2" s="20" t="s">
        <v>422</v>
      </c>
      <c r="C2" s="16" t="s">
        <v>587</v>
      </c>
      <c r="D2" s="15" t="s">
        <v>590</v>
      </c>
      <c r="E2" s="23">
        <f>(1/88)*100</f>
        <v>1.1363636363636365</v>
      </c>
      <c r="F2" s="20" t="s">
        <v>576</v>
      </c>
      <c r="G2" s="15" t="s">
        <v>85</v>
      </c>
    </row>
    <row r="3" spans="1:7" ht="40.049999999999997" customHeight="1" x14ac:dyDescent="0.3">
      <c r="A3" s="21"/>
      <c r="B3" s="21"/>
      <c r="C3" s="16" t="s">
        <v>588</v>
      </c>
      <c r="D3" s="15" t="s">
        <v>591</v>
      </c>
      <c r="E3" s="24"/>
      <c r="F3" s="21"/>
      <c r="G3" s="15" t="s">
        <v>87</v>
      </c>
    </row>
    <row r="4" spans="1:7" ht="40.049999999999997" customHeight="1" x14ac:dyDescent="0.3">
      <c r="A4" s="21"/>
      <c r="B4" s="21"/>
      <c r="C4" s="15" t="s">
        <v>589</v>
      </c>
      <c r="D4" s="15" t="s">
        <v>592</v>
      </c>
      <c r="E4" s="24"/>
      <c r="F4" s="21"/>
      <c r="G4" s="16" t="s">
        <v>88</v>
      </c>
    </row>
    <row r="5" spans="1:7" ht="40.049999999999997" customHeight="1" x14ac:dyDescent="0.3">
      <c r="A5" s="22"/>
      <c r="B5" s="22"/>
      <c r="C5" s="15" t="s">
        <v>594</v>
      </c>
      <c r="D5" s="15" t="s">
        <v>593</v>
      </c>
      <c r="E5" s="25"/>
      <c r="F5" s="22"/>
      <c r="G5" s="16" t="s">
        <v>86</v>
      </c>
    </row>
    <row r="6" spans="1:7" ht="40.049999999999997" customHeight="1" x14ac:dyDescent="0.3">
      <c r="A6" s="20" t="s">
        <v>461</v>
      </c>
      <c r="B6" s="20" t="s">
        <v>460</v>
      </c>
      <c r="C6" s="15" t="s">
        <v>561</v>
      </c>
      <c r="D6" s="15" t="s">
        <v>565</v>
      </c>
      <c r="E6" s="23">
        <f>5/88 * 100</f>
        <v>5.6818181818181817</v>
      </c>
      <c r="F6" s="20" t="s">
        <v>577</v>
      </c>
      <c r="G6" s="17" t="s">
        <v>85</v>
      </c>
    </row>
    <row r="7" spans="1:7" ht="40.049999999999997" customHeight="1" x14ac:dyDescent="0.3">
      <c r="A7" s="21"/>
      <c r="B7" s="21"/>
      <c r="C7" s="15" t="s">
        <v>563</v>
      </c>
      <c r="D7" s="15" t="s">
        <v>566</v>
      </c>
      <c r="E7" s="24"/>
      <c r="F7" s="21"/>
      <c r="G7" s="17" t="s">
        <v>87</v>
      </c>
    </row>
    <row r="8" spans="1:7" ht="40.049999999999997" customHeight="1" x14ac:dyDescent="0.3">
      <c r="A8" s="21"/>
      <c r="B8" s="21"/>
      <c r="C8" s="15" t="s">
        <v>562</v>
      </c>
      <c r="D8" s="15" t="s">
        <v>567</v>
      </c>
      <c r="E8" s="24"/>
      <c r="F8" s="21"/>
      <c r="G8" s="17" t="s">
        <v>88</v>
      </c>
    </row>
    <row r="9" spans="1:7" ht="40.049999999999997" customHeight="1" x14ac:dyDescent="0.3">
      <c r="A9" s="22"/>
      <c r="B9" s="22"/>
      <c r="C9" s="15" t="s">
        <v>564</v>
      </c>
      <c r="D9" s="15" t="s">
        <v>568</v>
      </c>
      <c r="E9" s="25"/>
      <c r="F9" s="22"/>
      <c r="G9" s="15" t="s">
        <v>86</v>
      </c>
    </row>
    <row r="10" spans="1:7" ht="40.049999999999997" customHeight="1" x14ac:dyDescent="0.3">
      <c r="A10" s="20" t="s">
        <v>462</v>
      </c>
      <c r="B10" s="20" t="s">
        <v>416</v>
      </c>
      <c r="C10" s="15" t="s">
        <v>571</v>
      </c>
      <c r="D10" s="15" t="s">
        <v>572</v>
      </c>
      <c r="E10" s="28">
        <v>6.8</v>
      </c>
      <c r="F10" s="20" t="s">
        <v>578</v>
      </c>
      <c r="G10" s="15" t="s">
        <v>85</v>
      </c>
    </row>
    <row r="11" spans="1:7" ht="40.049999999999997" customHeight="1" x14ac:dyDescent="0.3">
      <c r="A11" s="21"/>
      <c r="B11" s="21"/>
      <c r="C11" s="15" t="s">
        <v>570</v>
      </c>
      <c r="D11" s="15" t="s">
        <v>573</v>
      </c>
      <c r="E11" s="29"/>
      <c r="F11" s="21"/>
      <c r="G11" s="15" t="s">
        <v>87</v>
      </c>
    </row>
    <row r="12" spans="1:7" ht="40.049999999999997" customHeight="1" x14ac:dyDescent="0.3">
      <c r="A12" s="22"/>
      <c r="B12" s="22"/>
      <c r="C12" s="17" t="s">
        <v>569</v>
      </c>
      <c r="D12" s="15" t="s">
        <v>574</v>
      </c>
      <c r="E12" s="30"/>
      <c r="F12" s="22"/>
      <c r="G12" s="15" t="s">
        <v>88</v>
      </c>
    </row>
    <row r="13" spans="1:7" ht="40.049999999999997" customHeight="1" x14ac:dyDescent="0.3">
      <c r="A13" s="27" t="s">
        <v>494</v>
      </c>
      <c r="B13" s="27" t="s">
        <v>463</v>
      </c>
      <c r="C13" s="15" t="s">
        <v>425</v>
      </c>
      <c r="D13" s="15" t="s">
        <v>439</v>
      </c>
      <c r="E13" s="31">
        <v>0</v>
      </c>
      <c r="F13" s="27" t="s">
        <v>493</v>
      </c>
      <c r="G13" s="15" t="s">
        <v>85</v>
      </c>
    </row>
    <row r="14" spans="1:7" ht="40.049999999999997" customHeight="1" x14ac:dyDescent="0.3">
      <c r="A14" s="27"/>
      <c r="B14" s="27"/>
      <c r="C14" s="15" t="s">
        <v>426</v>
      </c>
      <c r="D14" s="15" t="s">
        <v>440</v>
      </c>
      <c r="E14" s="31"/>
      <c r="F14" s="27"/>
      <c r="G14" s="15" t="s">
        <v>87</v>
      </c>
    </row>
    <row r="15" spans="1:7" ht="40.049999999999997" customHeight="1" x14ac:dyDescent="0.3">
      <c r="A15" s="27"/>
      <c r="B15" s="27"/>
      <c r="C15" s="15" t="s">
        <v>423</v>
      </c>
      <c r="D15" s="16" t="s">
        <v>441</v>
      </c>
      <c r="E15" s="31"/>
      <c r="F15" s="27"/>
      <c r="G15" s="16" t="s">
        <v>88</v>
      </c>
    </row>
    <row r="16" spans="1:7" ht="40.049999999999997" customHeight="1" x14ac:dyDescent="0.3">
      <c r="A16" s="27"/>
      <c r="B16" s="27"/>
      <c r="C16" s="16" t="s">
        <v>424</v>
      </c>
      <c r="D16" s="16" t="s">
        <v>464</v>
      </c>
      <c r="E16" s="31"/>
      <c r="F16" s="27"/>
      <c r="G16" s="16" t="s">
        <v>86</v>
      </c>
    </row>
    <row r="17" spans="1:7" ht="40.049999999999997" customHeight="1" x14ac:dyDescent="0.3">
      <c r="A17" s="27" t="s">
        <v>427</v>
      </c>
      <c r="B17" s="27" t="s">
        <v>418</v>
      </c>
      <c r="C17" s="16" t="s">
        <v>240</v>
      </c>
      <c r="D17" s="15" t="s">
        <v>442</v>
      </c>
      <c r="E17" s="26">
        <f>8/88*100</f>
        <v>9.0909090909090917</v>
      </c>
      <c r="F17" s="27" t="s">
        <v>495</v>
      </c>
      <c r="G17" s="15" t="s">
        <v>85</v>
      </c>
    </row>
    <row r="18" spans="1:7" ht="40.049999999999997" customHeight="1" x14ac:dyDescent="0.3">
      <c r="A18" s="27"/>
      <c r="B18" s="27"/>
      <c r="C18" s="16" t="s">
        <v>239</v>
      </c>
      <c r="D18" s="16" t="s">
        <v>444</v>
      </c>
      <c r="E18" s="26"/>
      <c r="F18" s="27"/>
      <c r="G18" s="16" t="s">
        <v>87</v>
      </c>
    </row>
    <row r="19" spans="1:7" ht="40.049999999999997" customHeight="1" x14ac:dyDescent="0.3">
      <c r="A19" s="27"/>
      <c r="B19" s="27"/>
      <c r="C19" s="16" t="s">
        <v>428</v>
      </c>
      <c r="D19" s="15" t="s">
        <v>443</v>
      </c>
      <c r="E19" s="26"/>
      <c r="F19" s="27"/>
      <c r="G19" s="15" t="s">
        <v>88</v>
      </c>
    </row>
    <row r="20" spans="1:7" ht="40.049999999999997" customHeight="1" x14ac:dyDescent="0.3">
      <c r="A20" s="27"/>
      <c r="B20" s="27"/>
      <c r="C20" s="16" t="s">
        <v>242</v>
      </c>
      <c r="D20" s="15" t="s">
        <v>445</v>
      </c>
      <c r="E20" s="26"/>
      <c r="F20" s="27"/>
      <c r="G20" s="15" t="s">
        <v>86</v>
      </c>
    </row>
    <row r="21" spans="1:7" ht="40.049999999999997" customHeight="1" x14ac:dyDescent="0.3">
      <c r="A21" s="27"/>
      <c r="B21" s="27"/>
      <c r="C21" s="16" t="s">
        <v>429</v>
      </c>
      <c r="D21" s="15" t="s">
        <v>446</v>
      </c>
      <c r="E21" s="26"/>
      <c r="F21" s="27"/>
      <c r="G21" s="15" t="s">
        <v>556</v>
      </c>
    </row>
    <row r="22" spans="1:7" ht="40.049999999999997" customHeight="1" x14ac:dyDescent="0.3">
      <c r="A22" s="27"/>
      <c r="B22" s="27"/>
      <c r="C22" s="16" t="s">
        <v>243</v>
      </c>
      <c r="D22" s="15" t="s">
        <v>447</v>
      </c>
      <c r="E22" s="26"/>
      <c r="F22" s="27"/>
      <c r="G22" s="15" t="s">
        <v>555</v>
      </c>
    </row>
    <row r="23" spans="1:7" ht="40.049999999999997" customHeight="1" x14ac:dyDescent="0.3">
      <c r="A23" s="27" t="s">
        <v>419</v>
      </c>
      <c r="B23" s="27" t="s">
        <v>465</v>
      </c>
      <c r="C23" s="16" t="s">
        <v>201</v>
      </c>
      <c r="D23" s="16" t="s">
        <v>456</v>
      </c>
      <c r="E23" s="26">
        <f>20/88*100</f>
        <v>22.727272727272727</v>
      </c>
      <c r="F23" s="27" t="s">
        <v>579</v>
      </c>
      <c r="G23" s="16" t="s">
        <v>85</v>
      </c>
    </row>
    <row r="24" spans="1:7" ht="40.049999999999997" customHeight="1" x14ac:dyDescent="0.3">
      <c r="A24" s="27"/>
      <c r="B24" s="27"/>
      <c r="C24" s="16" t="s">
        <v>205</v>
      </c>
      <c r="D24" s="16" t="s">
        <v>490</v>
      </c>
      <c r="E24" s="26"/>
      <c r="F24" s="27"/>
      <c r="G24" s="16" t="s">
        <v>87</v>
      </c>
    </row>
    <row r="25" spans="1:7" ht="40.049999999999997" customHeight="1" x14ac:dyDescent="0.3">
      <c r="A25" s="27"/>
      <c r="B25" s="27"/>
      <c r="C25" s="16" t="s">
        <v>215</v>
      </c>
      <c r="D25" s="16" t="s">
        <v>452</v>
      </c>
      <c r="E25" s="26"/>
      <c r="F25" s="27"/>
      <c r="G25" s="16" t="s">
        <v>88</v>
      </c>
    </row>
    <row r="26" spans="1:7" ht="40.049999999999997" customHeight="1" x14ac:dyDescent="0.3">
      <c r="A26" s="27" t="s">
        <v>420</v>
      </c>
      <c r="B26" s="27" t="s">
        <v>466</v>
      </c>
      <c r="C26" s="16" t="s">
        <v>238</v>
      </c>
      <c r="D26" s="15" t="s">
        <v>448</v>
      </c>
      <c r="E26" s="26">
        <f>24/88*100</f>
        <v>27.27272727272727</v>
      </c>
      <c r="F26" s="27" t="s">
        <v>491</v>
      </c>
      <c r="G26" s="15" t="s">
        <v>85</v>
      </c>
    </row>
    <row r="27" spans="1:7" ht="40.049999999999997" customHeight="1" x14ac:dyDescent="0.3">
      <c r="A27" s="27"/>
      <c r="B27" s="27"/>
      <c r="C27" s="16" t="s">
        <v>430</v>
      </c>
      <c r="D27" s="15" t="s">
        <v>449</v>
      </c>
      <c r="E27" s="26"/>
      <c r="F27" s="27"/>
      <c r="G27" s="15" t="s">
        <v>87</v>
      </c>
    </row>
    <row r="28" spans="1:7" ht="40.049999999999997" customHeight="1" x14ac:dyDescent="0.3">
      <c r="A28" s="27"/>
      <c r="B28" s="27"/>
      <c r="C28" s="16" t="s">
        <v>431</v>
      </c>
      <c r="D28" s="15" t="s">
        <v>450</v>
      </c>
      <c r="E28" s="26"/>
      <c r="F28" s="27"/>
      <c r="G28" s="15" t="s">
        <v>88</v>
      </c>
    </row>
    <row r="29" spans="1:7" ht="40.049999999999997" customHeight="1" x14ac:dyDescent="0.3">
      <c r="A29" s="27"/>
      <c r="B29" s="27"/>
      <c r="C29" s="16" t="s">
        <v>432</v>
      </c>
      <c r="D29" s="15" t="s">
        <v>451</v>
      </c>
      <c r="E29" s="26"/>
      <c r="F29" s="27"/>
      <c r="G29" s="15" t="s">
        <v>86</v>
      </c>
    </row>
    <row r="30" spans="1:7" ht="40.049999999999997" customHeight="1" x14ac:dyDescent="0.3">
      <c r="A30" s="27" t="s">
        <v>421</v>
      </c>
      <c r="B30" s="27" t="s">
        <v>459</v>
      </c>
      <c r="C30" s="16" t="s">
        <v>433</v>
      </c>
      <c r="D30" s="16" t="s">
        <v>453</v>
      </c>
      <c r="E30" s="26">
        <f>2/88*100</f>
        <v>2.2727272727272729</v>
      </c>
      <c r="F30" s="27" t="s">
        <v>492</v>
      </c>
      <c r="G30" s="16" t="s">
        <v>85</v>
      </c>
    </row>
    <row r="31" spans="1:7" ht="40.049999999999997" customHeight="1" x14ac:dyDescent="0.3">
      <c r="A31" s="27"/>
      <c r="B31" s="27"/>
      <c r="C31" s="15" t="s">
        <v>434</v>
      </c>
      <c r="D31" s="16" t="s">
        <v>454</v>
      </c>
      <c r="E31" s="26"/>
      <c r="F31" s="27"/>
      <c r="G31" s="16" t="s">
        <v>87</v>
      </c>
    </row>
    <row r="32" spans="1:7" ht="40.049999999999997" customHeight="1" x14ac:dyDescent="0.3">
      <c r="A32" s="27"/>
      <c r="B32" s="27"/>
      <c r="C32" s="16" t="s">
        <v>435</v>
      </c>
      <c r="D32" s="16" t="s">
        <v>455</v>
      </c>
      <c r="E32" s="26"/>
      <c r="F32" s="27"/>
      <c r="G32" s="16" t="s">
        <v>88</v>
      </c>
    </row>
    <row r="33" spans="1:7" ht="40.049999999999997" customHeight="1" x14ac:dyDescent="0.3">
      <c r="A33" s="27"/>
      <c r="B33" s="27"/>
      <c r="C33" s="16" t="s">
        <v>437</v>
      </c>
      <c r="D33" s="16" t="s">
        <v>457</v>
      </c>
      <c r="E33" s="26"/>
      <c r="F33" s="27"/>
      <c r="G33" s="16" t="s">
        <v>86</v>
      </c>
    </row>
    <row r="34" spans="1:7" ht="40.049999999999997" customHeight="1" x14ac:dyDescent="0.3">
      <c r="A34" s="27"/>
      <c r="B34" s="27"/>
      <c r="C34" s="18" t="s">
        <v>436</v>
      </c>
      <c r="D34" s="18" t="s">
        <v>458</v>
      </c>
      <c r="E34" s="26"/>
      <c r="F34" s="27"/>
      <c r="G34" s="18" t="s">
        <v>556</v>
      </c>
    </row>
  </sheetData>
  <mergeCells count="32">
    <mergeCell ref="A30:A34"/>
    <mergeCell ref="B30:B34"/>
    <mergeCell ref="E30:E34"/>
    <mergeCell ref="F13:F16"/>
    <mergeCell ref="F17:F22"/>
    <mergeCell ref="F26:F29"/>
    <mergeCell ref="F30:F34"/>
    <mergeCell ref="A23:A25"/>
    <mergeCell ref="A26:A29"/>
    <mergeCell ref="B26:B29"/>
    <mergeCell ref="E26:E29"/>
    <mergeCell ref="B23:B25"/>
    <mergeCell ref="E13:E16"/>
    <mergeCell ref="A17:A22"/>
    <mergeCell ref="B17:B22"/>
    <mergeCell ref="E23:E25"/>
    <mergeCell ref="A10:A12"/>
    <mergeCell ref="B10:B12"/>
    <mergeCell ref="E10:E12"/>
    <mergeCell ref="F23:F25"/>
    <mergeCell ref="A2:A5"/>
    <mergeCell ref="B2:B5"/>
    <mergeCell ref="E2:E5"/>
    <mergeCell ref="F2:F5"/>
    <mergeCell ref="E17:E22"/>
    <mergeCell ref="A13:A16"/>
    <mergeCell ref="B13:B16"/>
    <mergeCell ref="F10:F12"/>
    <mergeCell ref="A6:A9"/>
    <mergeCell ref="B6:B9"/>
    <mergeCell ref="E6:E9"/>
    <mergeCell ref="F6:F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H92" sqref="H92"/>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3" t="s">
        <v>141</v>
      </c>
      <c r="K2" t="s">
        <v>4</v>
      </c>
      <c r="M2" t="s">
        <v>231</v>
      </c>
    </row>
    <row r="3" spans="2:13" x14ac:dyDescent="0.3">
      <c r="B3" s="1" t="s">
        <v>95</v>
      </c>
      <c r="C3" s="1" t="s">
        <v>85</v>
      </c>
      <c r="D3" s="1">
        <v>1</v>
      </c>
      <c r="E3" s="1">
        <v>1</v>
      </c>
      <c r="F3" s="1" t="s">
        <v>98</v>
      </c>
      <c r="I3" s="2" t="s">
        <v>103</v>
      </c>
      <c r="K3" t="s">
        <v>5</v>
      </c>
      <c r="M3" t="s">
        <v>231</v>
      </c>
    </row>
    <row r="4" spans="2:13" x14ac:dyDescent="0.3">
      <c r="B4" s="1" t="s">
        <v>96</v>
      </c>
      <c r="C4" s="1" t="s">
        <v>87</v>
      </c>
      <c r="D4" s="1">
        <v>2</v>
      </c>
      <c r="E4" s="1">
        <v>0</v>
      </c>
      <c r="F4" s="1" t="s">
        <v>98</v>
      </c>
      <c r="I4" s="3" t="s">
        <v>142</v>
      </c>
      <c r="K4" t="s">
        <v>6</v>
      </c>
      <c r="M4" t="s">
        <v>231</v>
      </c>
    </row>
    <row r="5" spans="2:13" x14ac:dyDescent="0.3">
      <c r="B5" s="1" t="s">
        <v>97</v>
      </c>
      <c r="C5" s="1" t="s">
        <v>88</v>
      </c>
      <c r="D5" s="1">
        <v>3</v>
      </c>
      <c r="E5" s="1">
        <v>1</v>
      </c>
      <c r="F5" s="1" t="s">
        <v>98</v>
      </c>
      <c r="I5" s="2" t="s">
        <v>104</v>
      </c>
      <c r="K5" t="s">
        <v>7</v>
      </c>
      <c r="M5" t="s">
        <v>232</v>
      </c>
    </row>
    <row r="6" spans="2:13" x14ac:dyDescent="0.3">
      <c r="B6" s="1" t="s">
        <v>102</v>
      </c>
      <c r="C6" s="1" t="s">
        <v>86</v>
      </c>
      <c r="D6" s="1">
        <v>4</v>
      </c>
      <c r="E6" s="1">
        <v>0</v>
      </c>
      <c r="F6" s="1" t="s">
        <v>98</v>
      </c>
      <c r="I6" s="2" t="s">
        <v>105</v>
      </c>
      <c r="K6" t="s">
        <v>8</v>
      </c>
      <c r="M6" t="s">
        <v>233</v>
      </c>
    </row>
    <row r="7" spans="2:13" x14ac:dyDescent="0.3">
      <c r="B7" s="1" t="s">
        <v>98</v>
      </c>
      <c r="C7" s="1" t="s">
        <v>98</v>
      </c>
      <c r="D7" s="1" t="s">
        <v>98</v>
      </c>
      <c r="E7" s="1" t="s">
        <v>98</v>
      </c>
      <c r="F7" s="1" t="s">
        <v>98</v>
      </c>
      <c r="I7" s="2" t="s">
        <v>106</v>
      </c>
      <c r="K7" t="s">
        <v>9</v>
      </c>
      <c r="M7" t="s">
        <v>232</v>
      </c>
    </row>
    <row r="8" spans="2:13" x14ac:dyDescent="0.3">
      <c r="I8" s="3" t="s">
        <v>180</v>
      </c>
      <c r="K8" t="s">
        <v>10</v>
      </c>
      <c r="M8" t="s">
        <v>234</v>
      </c>
    </row>
    <row r="9" spans="2:13" x14ac:dyDescent="0.3">
      <c r="I9" s="2" t="s">
        <v>107</v>
      </c>
      <c r="K9" t="s">
        <v>11</v>
      </c>
      <c r="M9" t="s">
        <v>232</v>
      </c>
    </row>
    <row r="10" spans="2:13" x14ac:dyDescent="0.3">
      <c r="I10" s="3" t="s">
        <v>186</v>
      </c>
      <c r="K10" t="s">
        <v>191</v>
      </c>
      <c r="M10" t="s">
        <v>232</v>
      </c>
    </row>
    <row r="11" spans="2:13" x14ac:dyDescent="0.3">
      <c r="I11" s="3" t="s">
        <v>185</v>
      </c>
      <c r="K11" t="s">
        <v>12</v>
      </c>
      <c r="M11" t="s">
        <v>235</v>
      </c>
    </row>
    <row r="12" spans="2:13" x14ac:dyDescent="0.3">
      <c r="I12" s="2" t="s">
        <v>108</v>
      </c>
      <c r="K12" t="s">
        <v>13</v>
      </c>
      <c r="M12" t="s">
        <v>232</v>
      </c>
    </row>
    <row r="13" spans="2:13" x14ac:dyDescent="0.3">
      <c r="I13" s="3" t="s">
        <v>183</v>
      </c>
      <c r="K13" s="4" t="s">
        <v>192</v>
      </c>
      <c r="M13" t="s">
        <v>234</v>
      </c>
    </row>
    <row r="14" spans="2:13" x14ac:dyDescent="0.3">
      <c r="I14" s="3" t="s">
        <v>143</v>
      </c>
      <c r="K14" t="s">
        <v>14</v>
      </c>
      <c r="M14" t="s">
        <v>232</v>
      </c>
    </row>
    <row r="15" spans="2:13" x14ac:dyDescent="0.3">
      <c r="I15" s="3" t="s">
        <v>178</v>
      </c>
      <c r="K15" t="s">
        <v>15</v>
      </c>
      <c r="M15" t="s">
        <v>234</v>
      </c>
    </row>
    <row r="16" spans="2:13" x14ac:dyDescent="0.3">
      <c r="I16" s="3" t="s">
        <v>144</v>
      </c>
      <c r="K16" t="s">
        <v>16</v>
      </c>
      <c r="M16" t="s">
        <v>234</v>
      </c>
    </row>
    <row r="17" spans="9:13" x14ac:dyDescent="0.3">
      <c r="I17" s="3" t="s">
        <v>145</v>
      </c>
      <c r="K17" t="s">
        <v>17</v>
      </c>
      <c r="M17" t="s">
        <v>235</v>
      </c>
    </row>
    <row r="18" spans="9:13" x14ac:dyDescent="0.3">
      <c r="I18" s="3" t="s">
        <v>140</v>
      </c>
      <c r="K18" t="s">
        <v>18</v>
      </c>
      <c r="M18" t="s">
        <v>235</v>
      </c>
    </row>
    <row r="19" spans="9:13" x14ac:dyDescent="0.3">
      <c r="I19" s="2" t="s">
        <v>109</v>
      </c>
      <c r="K19" t="s">
        <v>19</v>
      </c>
      <c r="M19" t="s">
        <v>235</v>
      </c>
    </row>
    <row r="20" spans="9:13" x14ac:dyDescent="0.3">
      <c r="I20" s="3" t="s">
        <v>110</v>
      </c>
      <c r="K20" t="s">
        <v>20</v>
      </c>
      <c r="M20" t="s">
        <v>234</v>
      </c>
    </row>
    <row r="21" spans="9:13" x14ac:dyDescent="0.3">
      <c r="I21" s="2" t="s">
        <v>111</v>
      </c>
      <c r="K21" t="s">
        <v>21</v>
      </c>
      <c r="M21" t="s">
        <v>234</v>
      </c>
    </row>
    <row r="22" spans="9:13" x14ac:dyDescent="0.3">
      <c r="I22" s="3" t="s">
        <v>146</v>
      </c>
      <c r="K22" t="s">
        <v>22</v>
      </c>
      <c r="M22" t="s">
        <v>236</v>
      </c>
    </row>
    <row r="23" spans="9:13" x14ac:dyDescent="0.3">
      <c r="I23" s="3" t="s">
        <v>182</v>
      </c>
      <c r="K23" t="s">
        <v>23</v>
      </c>
      <c r="M23" t="s">
        <v>232</v>
      </c>
    </row>
    <row r="24" spans="9:13" x14ac:dyDescent="0.3">
      <c r="I24" s="2" t="s">
        <v>112</v>
      </c>
      <c r="K24" t="s">
        <v>24</v>
      </c>
      <c r="M24" t="s">
        <v>232</v>
      </c>
    </row>
    <row r="25" spans="9:13" x14ac:dyDescent="0.3">
      <c r="I25" s="2" t="s">
        <v>113</v>
      </c>
      <c r="K25" t="s">
        <v>25</v>
      </c>
      <c r="M25" t="s">
        <v>237</v>
      </c>
    </row>
    <row r="26" spans="9:13" x14ac:dyDescent="0.3">
      <c r="I26" s="2" t="s">
        <v>114</v>
      </c>
      <c r="K26" t="s">
        <v>26</v>
      </c>
    </row>
    <row r="27" spans="9:13" x14ac:dyDescent="0.3">
      <c r="I27" s="3" t="s">
        <v>147</v>
      </c>
      <c r="K27" t="s">
        <v>27</v>
      </c>
    </row>
    <row r="28" spans="9:13" x14ac:dyDescent="0.3">
      <c r="I28" s="2" t="s">
        <v>115</v>
      </c>
      <c r="K28" t="s">
        <v>28</v>
      </c>
    </row>
    <row r="29" spans="9:13" x14ac:dyDescent="0.3">
      <c r="I29" s="3" t="s">
        <v>148</v>
      </c>
      <c r="K29" t="s">
        <v>29</v>
      </c>
    </row>
    <row r="30" spans="9:13" x14ac:dyDescent="0.3">
      <c r="I30" s="3" t="s">
        <v>149</v>
      </c>
      <c r="K30" t="s">
        <v>30</v>
      </c>
    </row>
    <row r="31" spans="9:13" x14ac:dyDescent="0.3">
      <c r="I31" s="2" t="s">
        <v>116</v>
      </c>
      <c r="K31" t="s">
        <v>31</v>
      </c>
    </row>
    <row r="32" spans="9:13" x14ac:dyDescent="0.3">
      <c r="I32" s="2" t="s">
        <v>117</v>
      </c>
      <c r="K32" t="s">
        <v>32</v>
      </c>
    </row>
    <row r="33" spans="9:11" x14ac:dyDescent="0.3">
      <c r="I33" s="2" t="s">
        <v>118</v>
      </c>
      <c r="K33" t="s">
        <v>33</v>
      </c>
    </row>
    <row r="34" spans="9:11" x14ac:dyDescent="0.3">
      <c r="I34" s="2" t="s">
        <v>119</v>
      </c>
      <c r="K34" t="s">
        <v>34</v>
      </c>
    </row>
    <row r="35" spans="9:11" x14ac:dyDescent="0.3">
      <c r="I35" s="3" t="s">
        <v>150</v>
      </c>
      <c r="K35" t="s">
        <v>35</v>
      </c>
    </row>
    <row r="36" spans="9:11" x14ac:dyDescent="0.3">
      <c r="I36" s="3" t="s">
        <v>151</v>
      </c>
      <c r="K36" t="s">
        <v>36</v>
      </c>
    </row>
    <row r="37" spans="9:11" x14ac:dyDescent="0.3">
      <c r="I37" s="3" t="s">
        <v>152</v>
      </c>
      <c r="K37" t="s">
        <v>37</v>
      </c>
    </row>
    <row r="38" spans="9:11" x14ac:dyDescent="0.3">
      <c r="I38" s="3" t="s">
        <v>153</v>
      </c>
      <c r="K38" t="s">
        <v>38</v>
      </c>
    </row>
    <row r="39" spans="9:11" x14ac:dyDescent="0.3">
      <c r="I39" s="2" t="s">
        <v>120</v>
      </c>
      <c r="K39" t="s">
        <v>39</v>
      </c>
    </row>
    <row r="40" spans="9:11" x14ac:dyDescent="0.3">
      <c r="I40" s="3" t="s">
        <v>181</v>
      </c>
      <c r="K40" t="s">
        <v>40</v>
      </c>
    </row>
    <row r="41" spans="9:11" x14ac:dyDescent="0.3">
      <c r="I41" s="2" t="s">
        <v>121</v>
      </c>
      <c r="K41" t="s">
        <v>41</v>
      </c>
    </row>
    <row r="42" spans="9:11" x14ac:dyDescent="0.3">
      <c r="I42" s="3" t="s">
        <v>154</v>
      </c>
      <c r="K42" t="s">
        <v>42</v>
      </c>
    </row>
    <row r="43" spans="9:11" x14ac:dyDescent="0.3">
      <c r="I43" s="2" t="s">
        <v>122</v>
      </c>
      <c r="K43" t="s">
        <v>43</v>
      </c>
    </row>
    <row r="44" spans="9:11" x14ac:dyDescent="0.3">
      <c r="I44" s="3" t="s">
        <v>155</v>
      </c>
      <c r="K44" t="s">
        <v>44</v>
      </c>
    </row>
    <row r="45" spans="9:11" x14ac:dyDescent="0.3">
      <c r="I45" s="3" t="s">
        <v>156</v>
      </c>
      <c r="K45" t="s">
        <v>45</v>
      </c>
    </row>
    <row r="46" spans="9:11" x14ac:dyDescent="0.3">
      <c r="I46" s="2" t="s">
        <v>123</v>
      </c>
      <c r="K46" t="s">
        <v>46</v>
      </c>
    </row>
    <row r="47" spans="9:11" x14ac:dyDescent="0.3">
      <c r="I47" s="2" t="s">
        <v>124</v>
      </c>
      <c r="K47" t="s">
        <v>194</v>
      </c>
    </row>
    <row r="48" spans="9:11" x14ac:dyDescent="0.3">
      <c r="I48" s="3" t="s">
        <v>189</v>
      </c>
      <c r="K48" t="s">
        <v>47</v>
      </c>
    </row>
    <row r="49" spans="9:11" x14ac:dyDescent="0.3">
      <c r="I49" s="3" t="s">
        <v>157</v>
      </c>
      <c r="K49" t="s">
        <v>48</v>
      </c>
    </row>
    <row r="50" spans="9:11" x14ac:dyDescent="0.3">
      <c r="I50" s="3" t="s">
        <v>177</v>
      </c>
      <c r="K50" t="s">
        <v>49</v>
      </c>
    </row>
    <row r="51" spans="9:11" x14ac:dyDescent="0.3">
      <c r="I51" s="3" t="s">
        <v>158</v>
      </c>
      <c r="K51" t="s">
        <v>50</v>
      </c>
    </row>
    <row r="52" spans="9:11" x14ac:dyDescent="0.3">
      <c r="I52" s="3" t="s">
        <v>159</v>
      </c>
      <c r="K52" t="s">
        <v>184</v>
      </c>
    </row>
    <row r="53" spans="9:11" x14ac:dyDescent="0.3">
      <c r="I53" s="3" t="s">
        <v>184</v>
      </c>
      <c r="K53" t="s">
        <v>51</v>
      </c>
    </row>
    <row r="54" spans="9:11" x14ac:dyDescent="0.3">
      <c r="I54" s="3" t="s">
        <v>160</v>
      </c>
      <c r="K54" t="s">
        <v>52</v>
      </c>
    </row>
    <row r="55" spans="9:11" x14ac:dyDescent="0.3">
      <c r="I55" s="3" t="s">
        <v>187</v>
      </c>
      <c r="K55" t="s">
        <v>53</v>
      </c>
    </row>
    <row r="56" spans="9:11" x14ac:dyDescent="0.3">
      <c r="I56" s="2" t="s">
        <v>125</v>
      </c>
      <c r="K56" t="s">
        <v>54</v>
      </c>
    </row>
    <row r="57" spans="9:11" x14ac:dyDescent="0.3">
      <c r="I57" s="2" t="s">
        <v>126</v>
      </c>
      <c r="K57" t="s">
        <v>55</v>
      </c>
    </row>
    <row r="58" spans="9:11" x14ac:dyDescent="0.3">
      <c r="I58" s="2" t="s">
        <v>127</v>
      </c>
      <c r="K58" t="s">
        <v>56</v>
      </c>
    </row>
    <row r="59" spans="9:11" x14ac:dyDescent="0.3">
      <c r="I59" s="3" t="s">
        <v>169</v>
      </c>
      <c r="K59" t="s">
        <v>57</v>
      </c>
    </row>
    <row r="60" spans="9:11" x14ac:dyDescent="0.3">
      <c r="I60" s="3" t="s">
        <v>161</v>
      </c>
      <c r="K60" t="s">
        <v>58</v>
      </c>
    </row>
    <row r="61" spans="9:11" x14ac:dyDescent="0.3">
      <c r="I61" s="3" t="s">
        <v>168</v>
      </c>
      <c r="K61" t="s">
        <v>59</v>
      </c>
    </row>
    <row r="62" spans="9:11" x14ac:dyDescent="0.3">
      <c r="I62" s="3" t="s">
        <v>170</v>
      </c>
      <c r="K62" t="s">
        <v>60</v>
      </c>
    </row>
    <row r="63" spans="9:11" x14ac:dyDescent="0.3">
      <c r="I63" s="3" t="s">
        <v>172</v>
      </c>
      <c r="K63" t="s">
        <v>61</v>
      </c>
    </row>
    <row r="64" spans="9:11" x14ac:dyDescent="0.3">
      <c r="I64" s="3" t="s">
        <v>175</v>
      </c>
      <c r="K64" t="s">
        <v>62</v>
      </c>
    </row>
    <row r="65" spans="9:11" x14ac:dyDescent="0.3">
      <c r="I65" s="3" t="s">
        <v>128</v>
      </c>
      <c r="K65" t="s">
        <v>63</v>
      </c>
    </row>
    <row r="66" spans="9:11" x14ac:dyDescent="0.3">
      <c r="I66" s="2" t="s">
        <v>129</v>
      </c>
      <c r="K66" t="s">
        <v>64</v>
      </c>
    </row>
    <row r="67" spans="9:11" x14ac:dyDescent="0.3">
      <c r="I67" s="3" t="s">
        <v>167</v>
      </c>
      <c r="K67" t="s">
        <v>65</v>
      </c>
    </row>
    <row r="68" spans="9:11" x14ac:dyDescent="0.3">
      <c r="I68" s="2" t="s">
        <v>130</v>
      </c>
      <c r="K68" t="s">
        <v>66</v>
      </c>
    </row>
    <row r="69" spans="9:11" x14ac:dyDescent="0.3">
      <c r="I69" s="3" t="s">
        <v>188</v>
      </c>
      <c r="K69" t="s">
        <v>67</v>
      </c>
    </row>
    <row r="70" spans="9:11" x14ac:dyDescent="0.3">
      <c r="I70" s="3" t="s">
        <v>162</v>
      </c>
      <c r="K70" t="s">
        <v>68</v>
      </c>
    </row>
    <row r="71" spans="9:11" x14ac:dyDescent="0.3">
      <c r="I71" s="2" t="s">
        <v>131</v>
      </c>
      <c r="K71" t="s">
        <v>69</v>
      </c>
    </row>
    <row r="72" spans="9:11" x14ac:dyDescent="0.3">
      <c r="I72" s="2" t="s">
        <v>132</v>
      </c>
      <c r="K72" t="s">
        <v>70</v>
      </c>
    </row>
    <row r="73" spans="9:11" x14ac:dyDescent="0.3">
      <c r="I73" s="3" t="s">
        <v>173</v>
      </c>
      <c r="K73" t="s">
        <v>71</v>
      </c>
    </row>
    <row r="74" spans="9:11" x14ac:dyDescent="0.3">
      <c r="I74" s="2" t="s">
        <v>133</v>
      </c>
      <c r="K74" t="s">
        <v>193</v>
      </c>
    </row>
    <row r="75" spans="9:11" x14ac:dyDescent="0.3">
      <c r="I75" s="3" t="s">
        <v>179</v>
      </c>
      <c r="K75" t="s">
        <v>72</v>
      </c>
    </row>
    <row r="76" spans="9:11" x14ac:dyDescent="0.3">
      <c r="I76" s="3" t="s">
        <v>176</v>
      </c>
      <c r="K76" t="s">
        <v>73</v>
      </c>
    </row>
    <row r="77" spans="9:11" x14ac:dyDescent="0.3">
      <c r="I77" s="3" t="s">
        <v>190</v>
      </c>
      <c r="K77" t="s">
        <v>190</v>
      </c>
    </row>
    <row r="78" spans="9:11" x14ac:dyDescent="0.3">
      <c r="I78" s="3" t="s">
        <v>171</v>
      </c>
      <c r="K78" t="s">
        <v>171</v>
      </c>
    </row>
    <row r="79" spans="9:11" x14ac:dyDescent="0.3">
      <c r="I79" s="3" t="s">
        <v>174</v>
      </c>
      <c r="K79" t="s">
        <v>74</v>
      </c>
    </row>
    <row r="80" spans="9:11" x14ac:dyDescent="0.3">
      <c r="I80" s="2" t="s">
        <v>134</v>
      </c>
      <c r="K80" t="s">
        <v>75</v>
      </c>
    </row>
    <row r="81" spans="9:11" x14ac:dyDescent="0.3">
      <c r="I81" s="3" t="s">
        <v>163</v>
      </c>
      <c r="K81" t="s">
        <v>76</v>
      </c>
    </row>
    <row r="82" spans="9:11" x14ac:dyDescent="0.3">
      <c r="I82" s="2" t="s">
        <v>135</v>
      </c>
      <c r="K82" t="s">
        <v>77</v>
      </c>
    </row>
    <row r="83" spans="9:11" x14ac:dyDescent="0.3">
      <c r="I83" s="3" t="s">
        <v>164</v>
      </c>
      <c r="K83" t="s">
        <v>78</v>
      </c>
    </row>
    <row r="84" spans="9:11" x14ac:dyDescent="0.3">
      <c r="I84" s="2" t="s">
        <v>136</v>
      </c>
      <c r="K84" t="s">
        <v>79</v>
      </c>
    </row>
    <row r="85" spans="9:11" x14ac:dyDescent="0.3">
      <c r="I85" s="2" t="s">
        <v>137</v>
      </c>
      <c r="K85" t="s">
        <v>80</v>
      </c>
    </row>
    <row r="86" spans="9:11" x14ac:dyDescent="0.3">
      <c r="I86" s="3" t="s">
        <v>165</v>
      </c>
      <c r="K86" t="s">
        <v>81</v>
      </c>
    </row>
    <row r="87" spans="9:11" x14ac:dyDescent="0.3">
      <c r="I87" s="3" t="s">
        <v>166</v>
      </c>
      <c r="K87" t="s">
        <v>82</v>
      </c>
    </row>
    <row r="88" spans="9:11" x14ac:dyDescent="0.3">
      <c r="I88" s="2" t="s">
        <v>138</v>
      </c>
      <c r="K88" t="s">
        <v>83</v>
      </c>
    </row>
    <row r="89" spans="9:11" x14ac:dyDescent="0.3">
      <c r="I89" s="2" t="s">
        <v>139</v>
      </c>
      <c r="K89" t="s">
        <v>84</v>
      </c>
    </row>
  </sheetData>
  <sortState xmlns:xlrd2="http://schemas.microsoft.com/office/spreadsheetml/2017/richdata2" ref="I2:I89">
    <sortCondition ref="I2:I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Matthew's Trait dataset</vt:lpstr>
      <vt:lpstr>Sheet1</vt:lpstr>
      <vt:lpstr>Fixes for column writing</vt:lpstr>
      <vt:lpstr>R_Ready_data</vt:lpstr>
      <vt:lpstr>Updated Trait Descriptions</vt:lpstr>
      <vt:lpstr>Random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2025-01-13T23:03:24Z</dcterms:modified>
</cp:coreProperties>
</file>