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227"/>
  <workbookPr defaultThemeVersion="202300"/>
  <mc:AlternateContent xmlns:mc="http://schemas.openxmlformats.org/markup-compatibility/2006">
    <mc:Choice Requires="x15">
      <x15ac:absPath xmlns:x15ac="http://schemas.microsoft.com/office/spreadsheetml/2010/11/ac" url="https://d.docs.live.net/292c67f149de0640/Documents/GitHub/Matthew-Tuck-honours/MatthewTuck_Honours/raw_data/"/>
    </mc:Choice>
  </mc:AlternateContent>
  <xr:revisionPtr revIDLastSave="3653" documentId="8_{A53AC4EE-27A7-4A1A-BDA4-E4ED5F6CBDAF}" xr6:coauthVersionLast="47" xr6:coauthVersionMax="47" xr10:uidLastSave="{CC502AF8-67FD-4A42-AD36-28BF742AAE16}"/>
  <bookViews>
    <workbookView xWindow="-108" yWindow="-108" windowWidth="23256" windowHeight="12456" activeTab="2" xr2:uid="{43DB4CFE-BFCC-4DF0-B966-D66D5A42FD2A}"/>
  </bookViews>
  <sheets>
    <sheet name="Matthew's Trait dataset" sheetId="1" r:id="rId1"/>
    <sheet name="family_proportions" sheetId="7" r:id="rId2"/>
    <sheet name="Sheet1" sheetId="6" r:id="rId3"/>
    <sheet name="Fixes for column writing" sheetId="5" r:id="rId4"/>
    <sheet name="R_Ready_data" sheetId="4" r:id="rId5"/>
    <sheet name="Updated Trait Descriptions" sheetId="3" r:id="rId6"/>
    <sheet name="Random Work" sheetId="2" r:id="rId7"/>
  </sheets>
  <definedNames>
    <definedName name="_xlnm._FilterDatabase" localSheetId="0" hidden="1">'Matthew''s Trait dataset'!$C$1:$C$97</definedName>
    <definedName name="_xlnm._FilterDatabase" localSheetId="2" hidden="1">Sheet1!$G$1:$G$89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24" i="7" l="1"/>
  <c r="J7" i="1"/>
  <c r="L93" i="1"/>
  <c r="L92" i="1"/>
  <c r="P11" i="6"/>
  <c r="P12" i="6"/>
  <c r="O12" i="6"/>
  <c r="K12" i="6"/>
  <c r="K3" i="4" a="1"/>
  <c r="K3" i="4" s="1"/>
  <c r="K4" i="4" a="1"/>
  <c r="K4" i="4" s="1"/>
  <c r="K5" i="4" a="1"/>
  <c r="K5" i="4" s="1"/>
  <c r="K6" i="4" a="1"/>
  <c r="K6" i="4" s="1"/>
  <c r="K7" i="4" a="1"/>
  <c r="K7" i="4" s="1"/>
  <c r="K8" i="4" a="1"/>
  <c r="K8" i="4" s="1"/>
  <c r="K9" i="4" a="1"/>
  <c r="K9" i="4" s="1"/>
  <c r="K10" i="4" a="1"/>
  <c r="K10" i="4" s="1"/>
  <c r="K11" i="4" a="1"/>
  <c r="K11" i="4" s="1"/>
  <c r="K12" i="4" a="1"/>
  <c r="K12" i="4" s="1"/>
  <c r="K13" i="4" a="1"/>
  <c r="K13" i="4" s="1"/>
  <c r="K14" i="4" a="1"/>
  <c r="K14" i="4" s="1"/>
  <c r="K15" i="4" a="1"/>
  <c r="K15" i="4" s="1"/>
  <c r="K16" i="4" a="1"/>
  <c r="K16" i="4" s="1"/>
  <c r="K17" i="4" a="1"/>
  <c r="K17" i="4" s="1"/>
  <c r="K18" i="4" a="1"/>
  <c r="K18" i="4" s="1"/>
  <c r="K19" i="4" a="1"/>
  <c r="K19" i="4" s="1"/>
  <c r="K20" i="4" a="1"/>
  <c r="K20" i="4" s="1"/>
  <c r="K21" i="4" a="1"/>
  <c r="K21" i="4" s="1"/>
  <c r="K22" i="4" a="1"/>
  <c r="K22" i="4" s="1"/>
  <c r="K23" i="4" a="1"/>
  <c r="K23" i="4" s="1"/>
  <c r="K24" i="4" a="1"/>
  <c r="K24" i="4" s="1"/>
  <c r="K25" i="4" a="1"/>
  <c r="K25" i="4" s="1"/>
  <c r="K26" i="4" a="1"/>
  <c r="K26" i="4" s="1"/>
  <c r="K27" i="4" a="1"/>
  <c r="K27" i="4" s="1"/>
  <c r="K28" i="4" a="1"/>
  <c r="K28" i="4" s="1"/>
  <c r="K29" i="4" a="1"/>
  <c r="K29" i="4" s="1"/>
  <c r="K30" i="4" a="1"/>
  <c r="K30" i="4" s="1"/>
  <c r="K31" i="4" a="1"/>
  <c r="K31" i="4" s="1"/>
  <c r="K32" i="4" a="1"/>
  <c r="K32" i="4" s="1"/>
  <c r="K33" i="4" a="1"/>
  <c r="K33" i="4" s="1"/>
  <c r="K34" i="4" a="1"/>
  <c r="K34" i="4" s="1"/>
  <c r="K35" i="4" a="1"/>
  <c r="K35" i="4" s="1"/>
  <c r="K36" i="4" a="1"/>
  <c r="K36" i="4" s="1"/>
  <c r="K37" i="4" a="1"/>
  <c r="K37" i="4" s="1"/>
  <c r="K38" i="4" a="1"/>
  <c r="K38" i="4" s="1"/>
  <c r="K39" i="4" a="1"/>
  <c r="K39" i="4" s="1"/>
  <c r="K40" i="4" a="1"/>
  <c r="K40" i="4" s="1"/>
  <c r="K41" i="4" a="1"/>
  <c r="K41" i="4" s="1"/>
  <c r="K42" i="4" a="1"/>
  <c r="K42" i="4" s="1"/>
  <c r="K43" i="4" a="1"/>
  <c r="K43" i="4" s="1"/>
  <c r="K44" i="4" a="1"/>
  <c r="K44" i="4" s="1"/>
  <c r="K45" i="4" a="1"/>
  <c r="K45" i="4" s="1"/>
  <c r="K46" i="4" a="1"/>
  <c r="K46" i="4" s="1"/>
  <c r="K47" i="4" a="1"/>
  <c r="K47" i="4" s="1"/>
  <c r="K48" i="4" a="1"/>
  <c r="K48" i="4" s="1"/>
  <c r="K49" i="4" a="1"/>
  <c r="K49" i="4" s="1"/>
  <c r="K50" i="4" a="1"/>
  <c r="K50" i="4" s="1"/>
  <c r="K51" i="4" a="1"/>
  <c r="K51" i="4" s="1"/>
  <c r="K52" i="4" a="1"/>
  <c r="K52" i="4" s="1"/>
  <c r="K53" i="4" a="1"/>
  <c r="K53" i="4" s="1"/>
  <c r="K54" i="4" a="1"/>
  <c r="K54" i="4" s="1"/>
  <c r="K55" i="4" a="1"/>
  <c r="K55" i="4" s="1"/>
  <c r="K56" i="4" a="1"/>
  <c r="K56" i="4" s="1"/>
  <c r="K57" i="4" a="1"/>
  <c r="K57" i="4" s="1"/>
  <c r="K58" i="4" a="1"/>
  <c r="K58" i="4"/>
  <c r="K59" i="4" a="1"/>
  <c r="K59" i="4" s="1"/>
  <c r="K60" i="4" a="1"/>
  <c r="K60" i="4" s="1"/>
  <c r="K61" i="4" a="1"/>
  <c r="K61" i="4" s="1"/>
  <c r="K62" i="4" a="1"/>
  <c r="K62" i="4" s="1"/>
  <c r="K63" i="4" a="1"/>
  <c r="K63" i="4" s="1"/>
  <c r="K64" i="4" a="1"/>
  <c r="K64" i="4" s="1"/>
  <c r="K65" i="4" a="1"/>
  <c r="K65" i="4" s="1"/>
  <c r="K66" i="4" a="1"/>
  <c r="K66" i="4"/>
  <c r="K67" i="4" a="1"/>
  <c r="K67" i="4" s="1"/>
  <c r="K68" i="4" a="1"/>
  <c r="K68" i="4" s="1"/>
  <c r="K69" i="4" a="1"/>
  <c r="K69" i="4" s="1"/>
  <c r="K70" i="4" a="1"/>
  <c r="K70" i="4" s="1"/>
  <c r="K71" i="4" a="1"/>
  <c r="K71" i="4" s="1"/>
  <c r="K72" i="4" a="1"/>
  <c r="K72" i="4" s="1"/>
  <c r="K73" i="4" a="1"/>
  <c r="K73" i="4" s="1"/>
  <c r="K74" i="4" a="1"/>
  <c r="K74" i="4" s="1"/>
  <c r="K75" i="4" a="1"/>
  <c r="K75" i="4" s="1"/>
  <c r="K76" i="4" a="1"/>
  <c r="K76" i="4" s="1"/>
  <c r="K77" i="4" a="1"/>
  <c r="K77" i="4" s="1"/>
  <c r="K78" i="4" a="1"/>
  <c r="K78" i="4" s="1"/>
  <c r="K79" i="4" a="1"/>
  <c r="K79" i="4" s="1"/>
  <c r="K80" i="4" a="1"/>
  <c r="K80" i="4" s="1"/>
  <c r="K81" i="4" a="1"/>
  <c r="K81" i="4" s="1"/>
  <c r="K82" i="4" a="1"/>
  <c r="K82" i="4" s="1"/>
  <c r="K83" i="4" a="1"/>
  <c r="K83" i="4" s="1"/>
  <c r="K84" i="4" a="1"/>
  <c r="K84" i="4" s="1"/>
  <c r="K85" i="4" a="1"/>
  <c r="K85" i="4" s="1"/>
  <c r="K86" i="4" a="1"/>
  <c r="K86" i="4" s="1"/>
  <c r="K87" i="4" a="1"/>
  <c r="K87" i="4" s="1"/>
  <c r="K88" i="4" a="1"/>
  <c r="K88" i="4" s="1"/>
  <c r="K89" i="4" a="1"/>
  <c r="K89" i="4" s="1"/>
  <c r="K2" i="4" a="1"/>
  <c r="K2" i="4" s="1"/>
  <c r="E3" i="5" a="1"/>
  <c r="E3" i="5"/>
  <c r="E4" i="5" a="1"/>
  <c r="E4" i="5"/>
  <c r="E5" i="5" a="1"/>
  <c r="E5" i="5"/>
  <c r="E6" i="5" a="1"/>
  <c r="E6" i="5"/>
  <c r="E7" i="5" a="1"/>
  <c r="E7" i="5"/>
  <c r="E8" i="5" a="1"/>
  <c r="E8" i="5"/>
  <c r="E9" i="5" a="1"/>
  <c r="E9" i="5"/>
  <c r="E10" i="5" a="1"/>
  <c r="E10" i="5"/>
  <c r="E11" i="5" a="1"/>
  <c r="E11" i="5"/>
  <c r="E12" i="5" a="1"/>
  <c r="E12" i="5"/>
  <c r="E13" i="5" a="1"/>
  <c r="E13" i="5"/>
  <c r="E14" i="5" a="1"/>
  <c r="E14" i="5"/>
  <c r="E15" i="5" a="1"/>
  <c r="E15" i="5"/>
  <c r="E16" i="5" a="1"/>
  <c r="E16" i="5"/>
  <c r="E17" i="5" a="1"/>
  <c r="E17" i="5"/>
  <c r="E18" i="5" a="1"/>
  <c r="E18" i="5"/>
  <c r="E19" i="5" a="1"/>
  <c r="E19" i="5"/>
  <c r="E20" i="5" a="1"/>
  <c r="E20" i="5"/>
  <c r="E21" i="5" a="1"/>
  <c r="E21" i="5"/>
  <c r="E22" i="5" a="1"/>
  <c r="E22" i="5"/>
  <c r="E23" i="5" a="1"/>
  <c r="E23" i="5"/>
  <c r="E24" i="5" a="1"/>
  <c r="E24" i="5"/>
  <c r="E25" i="5" a="1"/>
  <c r="E25" i="5"/>
  <c r="E26" i="5" a="1"/>
  <c r="E26" i="5"/>
  <c r="E27" i="5" a="1"/>
  <c r="E27" i="5"/>
  <c r="E28" i="5" a="1"/>
  <c r="E28" i="5"/>
  <c r="E29" i="5" a="1"/>
  <c r="E29" i="5"/>
  <c r="E30" i="5" a="1"/>
  <c r="E30" i="5"/>
  <c r="E31" i="5" a="1"/>
  <c r="E31" i="5"/>
  <c r="E32" i="5" a="1"/>
  <c r="E32" i="5"/>
  <c r="E33" i="5" a="1"/>
  <c r="E33" i="5"/>
  <c r="E34" i="5" a="1"/>
  <c r="E34" i="5"/>
  <c r="E35" i="5" a="1"/>
  <c r="E35" i="5"/>
  <c r="E36" i="5" a="1"/>
  <c r="E36" i="5"/>
  <c r="E37" i="5" a="1"/>
  <c r="E37" i="5"/>
  <c r="E38" i="5" a="1"/>
  <c r="E38" i="5"/>
  <c r="E39" i="5" a="1"/>
  <c r="E39" i="5"/>
  <c r="E40" i="5" a="1"/>
  <c r="E40" i="5"/>
  <c r="E41" i="5" a="1"/>
  <c r="E41" i="5"/>
  <c r="E42" i="5" a="1"/>
  <c r="E42" i="5"/>
  <c r="E43" i="5" a="1"/>
  <c r="E43" i="5"/>
  <c r="E44" i="5" a="1"/>
  <c r="E44" i="5"/>
  <c r="E45" i="5" a="1"/>
  <c r="E45" i="5"/>
  <c r="E46" i="5" a="1"/>
  <c r="E46" i="5"/>
  <c r="E47" i="5" a="1"/>
  <c r="E47" i="5"/>
  <c r="E48" i="5" a="1"/>
  <c r="E48" i="5"/>
  <c r="E49" i="5" a="1"/>
  <c r="E49" i="5"/>
  <c r="E50" i="5" a="1"/>
  <c r="E50" i="5"/>
  <c r="E51" i="5" a="1"/>
  <c r="E51" i="5"/>
  <c r="E52" i="5" a="1"/>
  <c r="E52" i="5"/>
  <c r="E53" i="5" a="1"/>
  <c r="E53" i="5"/>
  <c r="E54" i="5" a="1"/>
  <c r="E54" i="5"/>
  <c r="E55" i="5" a="1"/>
  <c r="E55" i="5"/>
  <c r="E56" i="5" a="1"/>
  <c r="E56" i="5"/>
  <c r="E57" i="5" a="1"/>
  <c r="E57" i="5"/>
  <c r="E58" i="5" a="1"/>
  <c r="E58" i="5"/>
  <c r="E59" i="5" a="1"/>
  <c r="E59" i="5"/>
  <c r="E60" i="5" a="1"/>
  <c r="E60" i="5"/>
  <c r="E61" i="5" a="1"/>
  <c r="E61" i="5"/>
  <c r="E62" i="5" a="1"/>
  <c r="E62" i="5"/>
  <c r="E63" i="5" a="1"/>
  <c r="E63" i="5"/>
  <c r="E64" i="5" a="1"/>
  <c r="E64" i="5"/>
  <c r="E65" i="5" a="1"/>
  <c r="E65" i="5"/>
  <c r="E66" i="5" a="1"/>
  <c r="E66" i="5"/>
  <c r="E67" i="5" a="1"/>
  <c r="E67" i="5"/>
  <c r="E68" i="5" a="1"/>
  <c r="E68" i="5"/>
  <c r="E69" i="5" a="1"/>
  <c r="E69" i="5"/>
  <c r="E70" i="5" a="1"/>
  <c r="E70" i="5"/>
  <c r="E71" i="5" a="1"/>
  <c r="E71" i="5"/>
  <c r="E72" i="5" a="1"/>
  <c r="E72" i="5"/>
  <c r="E73" i="5" a="1"/>
  <c r="E73" i="5"/>
  <c r="E74" i="5" a="1"/>
  <c r="E74" i="5"/>
  <c r="E75" i="5" a="1"/>
  <c r="E75" i="5"/>
  <c r="E76" i="5" a="1"/>
  <c r="E76" i="5"/>
  <c r="E77" i="5" a="1"/>
  <c r="E77" i="5"/>
  <c r="E78" i="5" a="1"/>
  <c r="E78" i="5"/>
  <c r="E79" i="5" a="1"/>
  <c r="E79" i="5"/>
  <c r="E80" i="5" a="1"/>
  <c r="E80" i="5"/>
  <c r="E81" i="5" a="1"/>
  <c r="E81" i="5"/>
  <c r="E82" i="5" a="1"/>
  <c r="E82" i="5"/>
  <c r="E83" i="5" a="1"/>
  <c r="E83" i="5"/>
  <c r="E84" i="5" a="1"/>
  <c r="E84" i="5"/>
  <c r="E85" i="5" a="1"/>
  <c r="E85" i="5"/>
  <c r="E86" i="5" a="1"/>
  <c r="E86" i="5"/>
  <c r="E87" i="5" a="1"/>
  <c r="E87" i="5"/>
  <c r="E88" i="5" a="1"/>
  <c r="E88" i="5"/>
  <c r="E89" i="5" a="1"/>
  <c r="E89" i="5"/>
  <c r="E2" i="5" a="1"/>
  <c r="E2" i="5" s="1"/>
  <c r="I3" i="5" a="1"/>
  <c r="I3" i="5" s="1"/>
  <c r="I4" i="5" a="1"/>
  <c r="I4" i="5" s="1"/>
  <c r="I5" i="5" a="1"/>
  <c r="I5" i="5"/>
  <c r="I6" i="5" a="1"/>
  <c r="I6" i="5"/>
  <c r="I7" i="5" a="1"/>
  <c r="I7" i="5"/>
  <c r="I8" i="5" a="1"/>
  <c r="I8" i="5"/>
  <c r="I9" i="5" a="1"/>
  <c r="I9" i="5" s="1"/>
  <c r="I10" i="5" a="1"/>
  <c r="I10" i="5" s="1"/>
  <c r="I11" i="5" a="1"/>
  <c r="I11" i="5"/>
  <c r="I12" i="5" a="1"/>
  <c r="I12" i="5"/>
  <c r="I13" i="5" a="1"/>
  <c r="I13" i="5"/>
  <c r="I14" i="5" a="1"/>
  <c r="I14" i="5"/>
  <c r="I15" i="5" a="1"/>
  <c r="I15" i="5" s="1"/>
  <c r="I16" i="5" a="1"/>
  <c r="I16" i="5" s="1"/>
  <c r="I17" i="5" a="1"/>
  <c r="I17" i="5"/>
  <c r="I18" i="5" a="1"/>
  <c r="I18" i="5"/>
  <c r="I19" i="5" a="1"/>
  <c r="I19" i="5"/>
  <c r="I20" i="5" a="1"/>
  <c r="I20" i="5"/>
  <c r="I21" i="5" a="1"/>
  <c r="I21" i="5" s="1"/>
  <c r="I22" i="5" a="1"/>
  <c r="I22" i="5" s="1"/>
  <c r="I23" i="5" a="1"/>
  <c r="I23" i="5"/>
  <c r="I24" i="5" a="1"/>
  <c r="I24" i="5"/>
  <c r="I25" i="5" a="1"/>
  <c r="I25" i="5"/>
  <c r="I26" i="5" a="1"/>
  <c r="I26" i="5"/>
  <c r="I27" i="5" a="1"/>
  <c r="I27" i="5" s="1"/>
  <c r="I28" i="5" a="1"/>
  <c r="I28" i="5" s="1"/>
  <c r="I29" i="5" a="1"/>
  <c r="I29" i="5"/>
  <c r="I30" i="5" a="1"/>
  <c r="I30" i="5"/>
  <c r="I31" i="5" a="1"/>
  <c r="I31" i="5"/>
  <c r="I32" i="5" a="1"/>
  <c r="I32" i="5"/>
  <c r="I33" i="5" a="1"/>
  <c r="I33" i="5" s="1"/>
  <c r="I34" i="5" a="1"/>
  <c r="I34" i="5" s="1"/>
  <c r="I35" i="5" a="1"/>
  <c r="I35" i="5"/>
  <c r="I36" i="5" a="1"/>
  <c r="I36" i="5"/>
  <c r="I37" i="5" a="1"/>
  <c r="I37" i="5"/>
  <c r="I38" i="5" a="1"/>
  <c r="I38" i="5"/>
  <c r="I39" i="5" a="1"/>
  <c r="I39" i="5" s="1"/>
  <c r="I40" i="5" a="1"/>
  <c r="I40" i="5" s="1"/>
  <c r="I41" i="5" a="1"/>
  <c r="I41" i="5"/>
  <c r="I42" i="5" a="1"/>
  <c r="I42" i="5"/>
  <c r="I43" i="5" a="1"/>
  <c r="I43" i="5"/>
  <c r="I44" i="5" a="1"/>
  <c r="I44" i="5"/>
  <c r="I45" i="5" a="1"/>
  <c r="I45" i="5" s="1"/>
  <c r="I46" i="5" a="1"/>
  <c r="I46" i="5" s="1"/>
  <c r="I47" i="5" a="1"/>
  <c r="I47" i="5"/>
  <c r="I48" i="5" a="1"/>
  <c r="I48" i="5"/>
  <c r="I49" i="5" a="1"/>
  <c r="I49" i="5"/>
  <c r="I50" i="5" a="1"/>
  <c r="I50" i="5"/>
  <c r="I51" i="5" a="1"/>
  <c r="I51" i="5" s="1"/>
  <c r="I52" i="5" a="1"/>
  <c r="I52" i="5" s="1"/>
  <c r="I53" i="5" a="1"/>
  <c r="I53" i="5"/>
  <c r="I54" i="5" a="1"/>
  <c r="I54" i="5"/>
  <c r="I55" i="5" a="1"/>
  <c r="I55" i="5"/>
  <c r="I56" i="5" a="1"/>
  <c r="I56" i="5"/>
  <c r="I57" i="5" a="1"/>
  <c r="I57" i="5" s="1"/>
  <c r="I58" i="5" a="1"/>
  <c r="I58" i="5" s="1"/>
  <c r="I59" i="5" a="1"/>
  <c r="I59" i="5"/>
  <c r="I60" i="5" a="1"/>
  <c r="I60" i="5"/>
  <c r="I61" i="5" a="1"/>
  <c r="I61" i="5"/>
  <c r="I62" i="5" a="1"/>
  <c r="I62" i="5"/>
  <c r="I63" i="5" a="1"/>
  <c r="I63" i="5" s="1"/>
  <c r="I64" i="5" a="1"/>
  <c r="I64" i="5" s="1"/>
  <c r="I65" i="5" a="1"/>
  <c r="I65" i="5"/>
  <c r="I66" i="5" a="1"/>
  <c r="I66" i="5"/>
  <c r="I67" i="5" a="1"/>
  <c r="I67" i="5"/>
  <c r="I68" i="5" a="1"/>
  <c r="I68" i="5"/>
  <c r="I69" i="5" a="1"/>
  <c r="I69" i="5" s="1"/>
  <c r="I70" i="5" a="1"/>
  <c r="I70" i="5" s="1"/>
  <c r="I71" i="5" a="1"/>
  <c r="I71" i="5" s="1"/>
  <c r="I72" i="5" a="1"/>
  <c r="I72" i="5"/>
  <c r="I73" i="5" a="1"/>
  <c r="I73" i="5"/>
  <c r="I74" i="5" a="1"/>
  <c r="I74" i="5"/>
  <c r="I75" i="5" a="1"/>
  <c r="I75" i="5" s="1"/>
  <c r="I76" i="5" a="1"/>
  <c r="I76" i="5" s="1"/>
  <c r="I77" i="5" a="1"/>
  <c r="I77" i="5"/>
  <c r="I78" i="5" a="1"/>
  <c r="I78" i="5"/>
  <c r="I79" i="5" a="1"/>
  <c r="I79" i="5"/>
  <c r="I80" i="5" a="1"/>
  <c r="I80" i="5"/>
  <c r="I81" i="5" a="1"/>
  <c r="I81" i="5" s="1"/>
  <c r="I82" i="5" a="1"/>
  <c r="I82" i="5" s="1"/>
  <c r="I83" i="5" a="1"/>
  <c r="I83" i="5"/>
  <c r="I84" i="5" a="1"/>
  <c r="I84" i="5"/>
  <c r="I85" i="5" a="1"/>
  <c r="I85" i="5"/>
  <c r="I86" i="5" a="1"/>
  <c r="I86" i="5"/>
  <c r="I87" i="5" a="1"/>
  <c r="I87" i="5" s="1"/>
  <c r="I88" i="5" a="1"/>
  <c r="I88" i="5" s="1"/>
  <c r="I89" i="5" a="1"/>
  <c r="I89" i="5"/>
  <c r="I2" i="5" a="1"/>
  <c r="I2" i="5" s="1"/>
  <c r="L3" i="5" a="1"/>
  <c r="L3" i="5"/>
  <c r="L4" i="5" a="1"/>
  <c r="L4" i="5"/>
  <c r="L5" i="5" a="1"/>
  <c r="L5" i="5"/>
  <c r="L6" i="5" a="1"/>
  <c r="L6" i="5"/>
  <c r="L7" i="5" a="1"/>
  <c r="L7" i="5"/>
  <c r="L8" i="5" a="1"/>
  <c r="L8" i="5"/>
  <c r="L9" i="5" a="1"/>
  <c r="L9" i="5"/>
  <c r="L10" i="5" a="1"/>
  <c r="L10" i="5"/>
  <c r="L11" i="5" a="1"/>
  <c r="L11" i="5"/>
  <c r="L12" i="5" a="1"/>
  <c r="L12" i="5"/>
  <c r="L13" i="5" a="1"/>
  <c r="L13" i="5"/>
  <c r="L14" i="5" a="1"/>
  <c r="L14" i="5"/>
  <c r="L15" i="5" a="1"/>
  <c r="L15" i="5"/>
  <c r="L16" i="5" a="1"/>
  <c r="L16" i="5"/>
  <c r="L17" i="5" a="1"/>
  <c r="L17" i="5"/>
  <c r="L18" i="5" a="1"/>
  <c r="L18" i="5"/>
  <c r="L19" i="5" a="1"/>
  <c r="L19" i="5"/>
  <c r="L20" i="5" a="1"/>
  <c r="L20" i="5"/>
  <c r="L21" i="5" a="1"/>
  <c r="L21" i="5"/>
  <c r="L22" i="5" a="1"/>
  <c r="L22" i="5"/>
  <c r="L23" i="5" a="1"/>
  <c r="L23" i="5"/>
  <c r="L24" i="5" a="1"/>
  <c r="L24" i="5"/>
  <c r="L25" i="5" a="1"/>
  <c r="L25" i="5"/>
  <c r="L26" i="5" a="1"/>
  <c r="L26" i="5"/>
  <c r="L27" i="5" a="1"/>
  <c r="L27" i="5"/>
  <c r="L28" i="5" a="1"/>
  <c r="L28" i="5"/>
  <c r="L29" i="5" a="1"/>
  <c r="L29" i="5"/>
  <c r="L30" i="5" a="1"/>
  <c r="L30" i="5"/>
  <c r="L31" i="5" a="1"/>
  <c r="L31" i="5"/>
  <c r="L32" i="5" a="1"/>
  <c r="L32" i="5"/>
  <c r="L33" i="5" a="1"/>
  <c r="L33" i="5"/>
  <c r="L34" i="5" a="1"/>
  <c r="L34" i="5"/>
  <c r="L35" i="5" a="1"/>
  <c r="L35" i="5"/>
  <c r="L36" i="5" a="1"/>
  <c r="L36" i="5"/>
  <c r="L37" i="5" a="1"/>
  <c r="L37" i="5"/>
  <c r="L38" i="5" a="1"/>
  <c r="L38" i="5"/>
  <c r="L39" i="5" a="1"/>
  <c r="L39" i="5"/>
  <c r="L40" i="5" a="1"/>
  <c r="L40" i="5"/>
  <c r="L41" i="5" a="1"/>
  <c r="L41" i="5"/>
  <c r="L42" i="5" a="1"/>
  <c r="L42" i="5"/>
  <c r="L43" i="5" a="1"/>
  <c r="L43" i="5"/>
  <c r="L44" i="5" a="1"/>
  <c r="L44" i="5"/>
  <c r="L45" i="5" a="1"/>
  <c r="L45" i="5"/>
  <c r="L46" i="5" a="1"/>
  <c r="L46" i="5"/>
  <c r="L47" i="5" a="1"/>
  <c r="L47" i="5"/>
  <c r="L48" i="5" a="1"/>
  <c r="L48" i="5"/>
  <c r="L49" i="5" a="1"/>
  <c r="L49" i="5"/>
  <c r="L50" i="5" a="1"/>
  <c r="L50" i="5"/>
  <c r="L51" i="5" a="1"/>
  <c r="L51" i="5"/>
  <c r="L52" i="5" a="1"/>
  <c r="L52" i="5"/>
  <c r="L53" i="5" a="1"/>
  <c r="L53" i="5"/>
  <c r="L54" i="5" a="1"/>
  <c r="L54" i="5"/>
  <c r="L55" i="5" a="1"/>
  <c r="L55" i="5"/>
  <c r="L56" i="5" a="1"/>
  <c r="L56" i="5"/>
  <c r="L57" i="5" a="1"/>
  <c r="L57" i="5"/>
  <c r="L58" i="5" a="1"/>
  <c r="L58" i="5"/>
  <c r="L59" i="5" a="1"/>
  <c r="L59" i="5"/>
  <c r="L60" i="5" a="1"/>
  <c r="L60" i="5"/>
  <c r="L61" i="5" a="1"/>
  <c r="L61" i="5"/>
  <c r="L62" i="5" a="1"/>
  <c r="L62" i="5"/>
  <c r="L63" i="5" a="1"/>
  <c r="L63" i="5"/>
  <c r="L64" i="5" a="1"/>
  <c r="L64" i="5"/>
  <c r="L65" i="5" a="1"/>
  <c r="L65" i="5"/>
  <c r="L66" i="5" a="1"/>
  <c r="L66" i="5"/>
  <c r="L67" i="5" a="1"/>
  <c r="L67" i="5"/>
  <c r="L68" i="5" a="1"/>
  <c r="L68" i="5"/>
  <c r="L69" i="5" a="1"/>
  <c r="L69" i="5"/>
  <c r="L70" i="5" a="1"/>
  <c r="L70" i="5"/>
  <c r="L71" i="5" a="1"/>
  <c r="L71" i="5"/>
  <c r="L72" i="5" a="1"/>
  <c r="L72" i="5"/>
  <c r="L73" i="5" a="1"/>
  <c r="L73" i="5"/>
  <c r="L74" i="5" a="1"/>
  <c r="L74" i="5"/>
  <c r="L75" i="5" a="1"/>
  <c r="L75" i="5"/>
  <c r="L76" i="5" a="1"/>
  <c r="L76" i="5"/>
  <c r="L77" i="5" a="1"/>
  <c r="L77" i="5"/>
  <c r="L78" i="5" a="1"/>
  <c r="L78" i="5"/>
  <c r="L79" i="5" a="1"/>
  <c r="L79" i="5"/>
  <c r="L80" i="5" a="1"/>
  <c r="L80" i="5"/>
  <c r="L81" i="5" a="1"/>
  <c r="L81" i="5"/>
  <c r="L82" i="5" a="1"/>
  <c r="L82" i="5"/>
  <c r="L83" i="5" a="1"/>
  <c r="L83" i="5"/>
  <c r="L84" i="5" a="1"/>
  <c r="L84" i="5"/>
  <c r="L85" i="5" a="1"/>
  <c r="L85" i="5"/>
  <c r="L86" i="5" a="1"/>
  <c r="L86" i="5"/>
  <c r="L87" i="5" a="1"/>
  <c r="L87" i="5"/>
  <c r="L88" i="5" a="1"/>
  <c r="L88" i="5"/>
  <c r="L89" i="5" a="1"/>
  <c r="L89" i="5"/>
  <c r="L2" i="5" a="1"/>
  <c r="L2" i="5" s="1"/>
  <c r="B3" i="5" a="1"/>
  <c r="B3" i="5"/>
  <c r="B4" i="5" a="1"/>
  <c r="B4" i="5" s="1"/>
  <c r="B5" i="5" a="1"/>
  <c r="B5" i="5"/>
  <c r="B6" i="5" a="1"/>
  <c r="B6" i="5" s="1"/>
  <c r="B7" i="5" a="1"/>
  <c r="B7" i="5"/>
  <c r="B8" i="5" a="1"/>
  <c r="B8" i="5" s="1"/>
  <c r="B9" i="5" a="1"/>
  <c r="B9" i="5"/>
  <c r="B10" i="5" a="1"/>
  <c r="B10" i="5"/>
  <c r="B11" i="5" a="1"/>
  <c r="B11" i="5" s="1"/>
  <c r="B12" i="5" a="1"/>
  <c r="B12" i="5" s="1"/>
  <c r="B13" i="5" a="1"/>
  <c r="B13" i="5"/>
  <c r="B14" i="5" a="1"/>
  <c r="B14" i="5" s="1"/>
  <c r="B15" i="5" a="1"/>
  <c r="B15" i="5"/>
  <c r="B16" i="5" a="1"/>
  <c r="B16" i="5"/>
  <c r="B17" i="5" a="1"/>
  <c r="B17" i="5"/>
  <c r="B18" i="5" a="1"/>
  <c r="B18" i="5" s="1"/>
  <c r="B19" i="5" a="1"/>
  <c r="B19" i="5" s="1"/>
  <c r="B20" i="5" a="1"/>
  <c r="B20" i="5" s="1"/>
  <c r="B21" i="5" a="1"/>
  <c r="B21" i="5"/>
  <c r="B22" i="5" a="1"/>
  <c r="B22" i="5"/>
  <c r="B23" i="5" a="1"/>
  <c r="B23" i="5"/>
  <c r="B24" i="5" a="1"/>
  <c r="B24" i="5" s="1"/>
  <c r="B25" i="5" a="1"/>
  <c r="B25" i="5" s="1"/>
  <c r="B26" i="5" a="1"/>
  <c r="B26" i="5" s="1"/>
  <c r="B27" i="5" a="1"/>
  <c r="B27" i="5"/>
  <c r="B28" i="5" a="1"/>
  <c r="B28" i="5"/>
  <c r="B29" i="5" a="1"/>
  <c r="B29" i="5"/>
  <c r="B30" i="5" a="1"/>
  <c r="B30" i="5" s="1"/>
  <c r="B31" i="5" a="1"/>
  <c r="B31" i="5"/>
  <c r="B32" i="5" a="1"/>
  <c r="B32" i="5" s="1"/>
  <c r="B33" i="5" a="1"/>
  <c r="B33" i="5" s="1"/>
  <c r="B34" i="5" a="1"/>
  <c r="B34" i="5"/>
  <c r="B35" i="5" a="1"/>
  <c r="B35" i="5"/>
  <c r="B36" i="5" a="1"/>
  <c r="B36" i="5" s="1"/>
  <c r="B37" i="5" a="1"/>
  <c r="B37" i="5"/>
  <c r="B38" i="5" a="1"/>
  <c r="B38" i="5" s="1"/>
  <c r="B39" i="5" a="1"/>
  <c r="B39" i="5" s="1"/>
  <c r="B40" i="5" a="1"/>
  <c r="B40" i="5" s="1"/>
  <c r="B41" i="5" a="1"/>
  <c r="B41" i="5" s="1"/>
  <c r="B42" i="5" a="1"/>
  <c r="B42" i="5"/>
  <c r="B43" i="5" a="1"/>
  <c r="B43" i="5"/>
  <c r="B44" i="5" a="1"/>
  <c r="B44" i="5"/>
  <c r="B45" i="5" a="1"/>
  <c r="B45" i="5" s="1"/>
  <c r="B46" i="5" a="1"/>
  <c r="B46" i="5"/>
  <c r="B47" i="5" a="1"/>
  <c r="B47" i="5" s="1"/>
  <c r="B48" i="5" a="1"/>
  <c r="B48" i="5"/>
  <c r="B49" i="5" a="1"/>
  <c r="B49" i="5" s="1"/>
  <c r="B50" i="5" a="1"/>
  <c r="B50" i="5"/>
  <c r="B51" i="5" a="1"/>
  <c r="B51" i="5" s="1"/>
  <c r="B52" i="5" a="1"/>
  <c r="B52" i="5"/>
  <c r="B53" i="5" a="1"/>
  <c r="B53" i="5"/>
  <c r="B54" i="5" a="1"/>
  <c r="B54" i="5" s="1"/>
  <c r="B55" i="5" a="1"/>
  <c r="B55" i="5"/>
  <c r="B56" i="5" a="1"/>
  <c r="B56" i="5"/>
  <c r="B57" i="5" a="1"/>
  <c r="B57" i="5" s="1"/>
  <c r="B58" i="5" a="1"/>
  <c r="B58" i="5" s="1"/>
  <c r="B59" i="5" a="1"/>
  <c r="B59" i="5"/>
  <c r="B60" i="5" a="1"/>
  <c r="B60" i="5"/>
  <c r="B61" i="5" a="1"/>
  <c r="B61" i="5" s="1"/>
  <c r="B62" i="5" a="1"/>
  <c r="B62" i="5" s="1"/>
  <c r="B63" i="5" a="1"/>
  <c r="B63" i="5" s="1"/>
  <c r="B64" i="5" a="1"/>
  <c r="B64" i="5"/>
  <c r="B65" i="5" a="1"/>
  <c r="B65" i="5"/>
  <c r="B66" i="5" a="1"/>
  <c r="B66" i="5"/>
  <c r="B67" i="5" a="1"/>
  <c r="B67" i="5"/>
  <c r="B68" i="5" a="1"/>
  <c r="B68" i="5" s="1"/>
  <c r="B69" i="5" a="1"/>
  <c r="B69" i="5" s="1"/>
  <c r="B70" i="5" a="1"/>
  <c r="B70" i="5"/>
  <c r="B71" i="5" a="1"/>
  <c r="B71" i="5" s="1"/>
  <c r="B72" i="5" a="1"/>
  <c r="B72" i="5"/>
  <c r="B73" i="5" a="1"/>
  <c r="B73" i="5"/>
  <c r="B74" i="5" a="1"/>
  <c r="B74" i="5"/>
  <c r="B75" i="5" a="1"/>
  <c r="B75" i="5" s="1"/>
  <c r="B76" i="5" a="1"/>
  <c r="B76" i="5"/>
  <c r="B77" i="5" a="1"/>
  <c r="B77" i="5"/>
  <c r="B78" i="5" a="1"/>
  <c r="B78" i="5"/>
  <c r="B79" i="5" a="1"/>
  <c r="B79" i="5"/>
  <c r="B80" i="5" a="1"/>
  <c r="B80" i="5"/>
  <c r="B81" i="5" a="1"/>
  <c r="B81" i="5" s="1"/>
  <c r="B82" i="5" a="1"/>
  <c r="B82" i="5" s="1"/>
  <c r="B83" i="5" a="1"/>
  <c r="B83" i="5"/>
  <c r="B84" i="5" a="1"/>
  <c r="B84" i="5" s="1"/>
  <c r="B85" i="5" a="1"/>
  <c r="B85" i="5"/>
  <c r="B86" i="5" a="1"/>
  <c r="B86" i="5"/>
  <c r="B87" i="5" a="1"/>
  <c r="B87" i="5" s="1"/>
  <c r="B88" i="5" a="1"/>
  <c r="B88" i="5"/>
  <c r="B89" i="5" a="1"/>
  <c r="B89" i="5" s="1"/>
  <c r="B2" i="5" a="1"/>
  <c r="B2" i="5" s="1"/>
  <c r="F9" i="4" a="1"/>
  <c r="F9" i="4" s="1"/>
  <c r="E3" i="4" a="1"/>
  <c r="E3" i="4" s="1"/>
  <c r="E4" i="4" a="1"/>
  <c r="E4" i="4" s="1"/>
  <c r="E5" i="4" a="1"/>
  <c r="E5" i="4" s="1"/>
  <c r="E6" i="4" a="1"/>
  <c r="E6" i="4" s="1"/>
  <c r="E7" i="4" a="1"/>
  <c r="E7" i="4" s="1"/>
  <c r="E8" i="4" a="1"/>
  <c r="E8" i="4" s="1"/>
  <c r="E9" i="4" a="1"/>
  <c r="E9" i="4" s="1"/>
  <c r="E10" i="4" a="1"/>
  <c r="E10" i="4" s="1"/>
  <c r="E11" i="4" a="1"/>
  <c r="E11" i="4" s="1"/>
  <c r="E12" i="4" a="1"/>
  <c r="E12" i="4" s="1"/>
  <c r="E13" i="4" a="1"/>
  <c r="E13" i="4" s="1"/>
  <c r="E14" i="4" a="1"/>
  <c r="E14" i="4" s="1"/>
  <c r="E15" i="4" a="1"/>
  <c r="E15" i="4" s="1"/>
  <c r="E16" i="4" a="1"/>
  <c r="E16" i="4" s="1"/>
  <c r="E17" i="4" a="1"/>
  <c r="E17" i="4" s="1"/>
  <c r="E18" i="4" a="1"/>
  <c r="E18" i="4" s="1"/>
  <c r="E19" i="4" a="1"/>
  <c r="E19" i="4" s="1"/>
  <c r="E20" i="4" a="1"/>
  <c r="E20" i="4" s="1"/>
  <c r="E21" i="4" a="1"/>
  <c r="E21" i="4" s="1"/>
  <c r="E22" i="4" a="1"/>
  <c r="E22" i="4" s="1"/>
  <c r="E23" i="4" a="1"/>
  <c r="E23" i="4" s="1"/>
  <c r="E24" i="4" a="1"/>
  <c r="E24" i="4" s="1"/>
  <c r="E25" i="4" a="1"/>
  <c r="E25" i="4" s="1"/>
  <c r="E26" i="4" a="1"/>
  <c r="E26" i="4" s="1"/>
  <c r="E27" i="4" a="1"/>
  <c r="E27" i="4" s="1"/>
  <c r="E28" i="4" a="1"/>
  <c r="E28" i="4" s="1"/>
  <c r="E29" i="4" a="1"/>
  <c r="E29" i="4" s="1"/>
  <c r="E30" i="4" a="1"/>
  <c r="E30" i="4" s="1"/>
  <c r="E31" i="4" a="1"/>
  <c r="E31" i="4" s="1"/>
  <c r="E32" i="4" a="1"/>
  <c r="E32" i="4" s="1"/>
  <c r="E33" i="4" a="1"/>
  <c r="E33" i="4" s="1"/>
  <c r="E34" i="4" a="1"/>
  <c r="E34" i="4" s="1"/>
  <c r="E35" i="4" a="1"/>
  <c r="E35" i="4" s="1"/>
  <c r="E36" i="4" a="1"/>
  <c r="E36" i="4" s="1"/>
  <c r="E37" i="4" a="1"/>
  <c r="E37" i="4" s="1"/>
  <c r="E38" i="4" a="1"/>
  <c r="E38" i="4" s="1"/>
  <c r="E39" i="4" a="1"/>
  <c r="E39" i="4" s="1"/>
  <c r="E40" i="4" a="1"/>
  <c r="E40" i="4" s="1"/>
  <c r="E41" i="4" a="1"/>
  <c r="E41" i="4" s="1"/>
  <c r="E42" i="4" a="1"/>
  <c r="E42" i="4" s="1"/>
  <c r="E43" i="4" a="1"/>
  <c r="E43" i="4" s="1"/>
  <c r="E44" i="4" a="1"/>
  <c r="E44" i="4" s="1"/>
  <c r="E45" i="4" a="1"/>
  <c r="E45" i="4" s="1"/>
  <c r="E46" i="4" a="1"/>
  <c r="E46" i="4" s="1"/>
  <c r="E47" i="4" a="1"/>
  <c r="E47" i="4" s="1"/>
  <c r="E48" i="4" a="1"/>
  <c r="E48" i="4" s="1"/>
  <c r="E49" i="4" a="1"/>
  <c r="E49" i="4" s="1"/>
  <c r="E50" i="4" a="1"/>
  <c r="E50" i="4" s="1"/>
  <c r="E51" i="4" a="1"/>
  <c r="E51" i="4" s="1"/>
  <c r="E52" i="4" a="1"/>
  <c r="E52" i="4" s="1"/>
  <c r="E53" i="4" a="1"/>
  <c r="E53" i="4" s="1"/>
  <c r="E54" i="4" a="1"/>
  <c r="E54" i="4" s="1"/>
  <c r="E55" i="4" a="1"/>
  <c r="E55" i="4" s="1"/>
  <c r="E56" i="4" a="1"/>
  <c r="E56" i="4" s="1"/>
  <c r="E57" i="4" a="1"/>
  <c r="E57" i="4" s="1"/>
  <c r="E58" i="4" a="1"/>
  <c r="E58" i="4" s="1"/>
  <c r="E59" i="4" a="1"/>
  <c r="E59" i="4" s="1"/>
  <c r="E60" i="4" a="1"/>
  <c r="E60" i="4" s="1"/>
  <c r="E61" i="4" a="1"/>
  <c r="E61" i="4" s="1"/>
  <c r="E62" i="4" a="1"/>
  <c r="E62" i="4" s="1"/>
  <c r="E63" i="4" a="1"/>
  <c r="E63" i="4" s="1"/>
  <c r="E64" i="4" a="1"/>
  <c r="E64" i="4" s="1"/>
  <c r="E65" i="4" a="1"/>
  <c r="E65" i="4" s="1"/>
  <c r="E66" i="4" a="1"/>
  <c r="E66" i="4" s="1"/>
  <c r="E67" i="4" a="1"/>
  <c r="E67" i="4" s="1"/>
  <c r="E68" i="4" a="1"/>
  <c r="E68" i="4" s="1"/>
  <c r="E69" i="4" a="1"/>
  <c r="E69" i="4" s="1"/>
  <c r="E70" i="4" a="1"/>
  <c r="E70" i="4" s="1"/>
  <c r="E71" i="4" a="1"/>
  <c r="E71" i="4" s="1"/>
  <c r="E72" i="4" a="1"/>
  <c r="E72" i="4" s="1"/>
  <c r="E73" i="4" a="1"/>
  <c r="E73" i="4" s="1"/>
  <c r="E74" i="4" a="1"/>
  <c r="E74" i="4" s="1"/>
  <c r="E75" i="4" a="1"/>
  <c r="E75" i="4" s="1"/>
  <c r="E76" i="4" a="1"/>
  <c r="E76" i="4" s="1"/>
  <c r="E77" i="4" a="1"/>
  <c r="E77" i="4" s="1"/>
  <c r="E78" i="4" a="1"/>
  <c r="E78" i="4" s="1"/>
  <c r="E79" i="4" a="1"/>
  <c r="E79" i="4" s="1"/>
  <c r="E80" i="4" a="1"/>
  <c r="E80" i="4" s="1"/>
  <c r="E81" i="4" a="1"/>
  <c r="E81" i="4" s="1"/>
  <c r="E82" i="4" a="1"/>
  <c r="E82" i="4" s="1"/>
  <c r="E83" i="4" a="1"/>
  <c r="E83" i="4" s="1"/>
  <c r="E84" i="4" a="1"/>
  <c r="E84" i="4" s="1"/>
  <c r="E85" i="4" a="1"/>
  <c r="E85" i="4" s="1"/>
  <c r="E86" i="4" a="1"/>
  <c r="E86" i="4" s="1"/>
  <c r="E87" i="4" a="1"/>
  <c r="E87" i="4" s="1"/>
  <c r="E88" i="4" a="1"/>
  <c r="E88" i="4" s="1"/>
  <c r="E89" i="4" a="1"/>
  <c r="E89" i="4" s="1"/>
  <c r="E2" i="4" a="1"/>
  <c r="E2" i="4" s="1"/>
  <c r="T3" i="4" a="1"/>
  <c r="T3" i="4" s="1"/>
  <c r="T4" i="4" a="1"/>
  <c r="T4" i="4" s="1"/>
  <c r="T5" i="4" a="1"/>
  <c r="T5" i="4" s="1"/>
  <c r="T6" i="4" a="1"/>
  <c r="T6" i="4" s="1"/>
  <c r="T7" i="4" a="1"/>
  <c r="T7" i="4" s="1"/>
  <c r="T8" i="4" a="1"/>
  <c r="T8" i="4" s="1"/>
  <c r="T9" i="4" a="1"/>
  <c r="T9" i="4" s="1"/>
  <c r="T10" i="4" a="1"/>
  <c r="T10" i="4" s="1"/>
  <c r="T11" i="4" a="1"/>
  <c r="T11" i="4" s="1"/>
  <c r="T12" i="4" a="1"/>
  <c r="T12" i="4" s="1"/>
  <c r="T13" i="4" a="1"/>
  <c r="T13" i="4" s="1"/>
  <c r="T14" i="4" a="1"/>
  <c r="T14" i="4" s="1"/>
  <c r="T15" i="4" a="1"/>
  <c r="T15" i="4" s="1"/>
  <c r="T16" i="4" a="1"/>
  <c r="T16" i="4" s="1"/>
  <c r="T17" i="4" a="1"/>
  <c r="T17" i="4" s="1"/>
  <c r="T18" i="4" a="1"/>
  <c r="T18" i="4" s="1"/>
  <c r="T19" i="4" a="1"/>
  <c r="T19" i="4" s="1"/>
  <c r="T20" i="4" a="1"/>
  <c r="T20" i="4" s="1"/>
  <c r="T21" i="4" a="1"/>
  <c r="T21" i="4" s="1"/>
  <c r="T22" i="4" a="1"/>
  <c r="T22" i="4" s="1"/>
  <c r="T23" i="4" a="1"/>
  <c r="T23" i="4" s="1"/>
  <c r="T24" i="4" a="1"/>
  <c r="T24" i="4" s="1"/>
  <c r="T25" i="4" a="1"/>
  <c r="T25" i="4" s="1"/>
  <c r="T26" i="4" a="1"/>
  <c r="T26" i="4" s="1"/>
  <c r="T27" i="4" a="1"/>
  <c r="T27" i="4" s="1"/>
  <c r="T28" i="4" a="1"/>
  <c r="T28" i="4" s="1"/>
  <c r="T29" i="4" a="1"/>
  <c r="T29" i="4" s="1"/>
  <c r="T30" i="4" a="1"/>
  <c r="T30" i="4" s="1"/>
  <c r="T31" i="4" a="1"/>
  <c r="T31" i="4" s="1"/>
  <c r="T32" i="4" a="1"/>
  <c r="T32" i="4" s="1"/>
  <c r="T33" i="4" a="1"/>
  <c r="T33" i="4" s="1"/>
  <c r="T34" i="4" a="1"/>
  <c r="T34" i="4" s="1"/>
  <c r="T35" i="4" a="1"/>
  <c r="T35" i="4" s="1"/>
  <c r="T36" i="4" a="1"/>
  <c r="T36" i="4" s="1"/>
  <c r="T37" i="4" a="1"/>
  <c r="T37" i="4" s="1"/>
  <c r="T38" i="4" a="1"/>
  <c r="T38" i="4" s="1"/>
  <c r="T39" i="4" a="1"/>
  <c r="T39" i="4" s="1"/>
  <c r="T40" i="4" a="1"/>
  <c r="T40" i="4" s="1"/>
  <c r="T41" i="4" a="1"/>
  <c r="T41" i="4" s="1"/>
  <c r="T42" i="4" a="1"/>
  <c r="T42" i="4" s="1"/>
  <c r="T43" i="4" a="1"/>
  <c r="T43" i="4" s="1"/>
  <c r="T44" i="4" a="1"/>
  <c r="T44" i="4" s="1"/>
  <c r="T45" i="4" a="1"/>
  <c r="T45" i="4" s="1"/>
  <c r="T46" i="4" a="1"/>
  <c r="T46" i="4" s="1"/>
  <c r="T47" i="4" a="1"/>
  <c r="T47" i="4" s="1"/>
  <c r="T48" i="4" a="1"/>
  <c r="T48" i="4" s="1"/>
  <c r="T49" i="4" a="1"/>
  <c r="T49" i="4" s="1"/>
  <c r="T50" i="4" a="1"/>
  <c r="T50" i="4" s="1"/>
  <c r="T51" i="4" a="1"/>
  <c r="T51" i="4" s="1"/>
  <c r="T52" i="4" a="1"/>
  <c r="T52" i="4" s="1"/>
  <c r="T53" i="4" a="1"/>
  <c r="T53" i="4" s="1"/>
  <c r="T54" i="4" a="1"/>
  <c r="T54" i="4" s="1"/>
  <c r="T55" i="4" a="1"/>
  <c r="T55" i="4" s="1"/>
  <c r="T56" i="4" a="1"/>
  <c r="T56" i="4" s="1"/>
  <c r="T57" i="4" a="1"/>
  <c r="T57" i="4" s="1"/>
  <c r="T58" i="4" a="1"/>
  <c r="T58" i="4" s="1"/>
  <c r="T59" i="4" a="1"/>
  <c r="T59" i="4" s="1"/>
  <c r="T60" i="4" a="1"/>
  <c r="T60" i="4" s="1"/>
  <c r="T61" i="4" a="1"/>
  <c r="T61" i="4" s="1"/>
  <c r="T62" i="4" a="1"/>
  <c r="T62" i="4" s="1"/>
  <c r="T63" i="4" a="1"/>
  <c r="T63" i="4" s="1"/>
  <c r="T64" i="4" a="1"/>
  <c r="T64" i="4" s="1"/>
  <c r="T65" i="4" a="1"/>
  <c r="T65" i="4" s="1"/>
  <c r="T66" i="4" a="1"/>
  <c r="T66" i="4" s="1"/>
  <c r="T67" i="4" a="1"/>
  <c r="T67" i="4" s="1"/>
  <c r="T68" i="4" a="1"/>
  <c r="T68" i="4" s="1"/>
  <c r="T69" i="4" a="1"/>
  <c r="T69" i="4" s="1"/>
  <c r="T70" i="4" a="1"/>
  <c r="T70" i="4" s="1"/>
  <c r="T71" i="4" a="1"/>
  <c r="T71" i="4" s="1"/>
  <c r="T72" i="4" a="1"/>
  <c r="T72" i="4" s="1"/>
  <c r="T73" i="4" a="1"/>
  <c r="T73" i="4" s="1"/>
  <c r="T74" i="4" a="1"/>
  <c r="T74" i="4" s="1"/>
  <c r="T75" i="4" a="1"/>
  <c r="T75" i="4" s="1"/>
  <c r="T76" i="4" a="1"/>
  <c r="T76" i="4" s="1"/>
  <c r="T77" i="4" a="1"/>
  <c r="T77" i="4" s="1"/>
  <c r="T78" i="4" a="1"/>
  <c r="T78" i="4" s="1"/>
  <c r="T79" i="4" a="1"/>
  <c r="T79" i="4" s="1"/>
  <c r="T80" i="4" a="1"/>
  <c r="T80" i="4" s="1"/>
  <c r="T81" i="4" a="1"/>
  <c r="T81" i="4" s="1"/>
  <c r="T82" i="4" a="1"/>
  <c r="T82" i="4" s="1"/>
  <c r="T83" i="4" a="1"/>
  <c r="T83" i="4" s="1"/>
  <c r="T84" i="4" a="1"/>
  <c r="T84" i="4" s="1"/>
  <c r="T85" i="4" a="1"/>
  <c r="T85" i="4" s="1"/>
  <c r="T86" i="4" a="1"/>
  <c r="T86" i="4" s="1"/>
  <c r="T87" i="4" a="1"/>
  <c r="T87" i="4" s="1"/>
  <c r="T88" i="4" a="1"/>
  <c r="T88" i="4" s="1"/>
  <c r="T89" i="4" a="1"/>
  <c r="T89" i="4" s="1"/>
  <c r="T2" i="4" a="1"/>
  <c r="T2" i="4" s="1"/>
  <c r="R89" i="4" a="1"/>
  <c r="R89" i="4" s="1"/>
  <c r="R3" i="4" a="1"/>
  <c r="R3" i="4" s="1"/>
  <c r="R4" i="4" a="1"/>
  <c r="R4" i="4" s="1"/>
  <c r="R5" i="4" a="1"/>
  <c r="R5" i="4" s="1"/>
  <c r="R6" i="4" a="1"/>
  <c r="R6" i="4" s="1"/>
  <c r="R7" i="4" a="1"/>
  <c r="R7" i="4" s="1"/>
  <c r="R8" i="4" a="1"/>
  <c r="R8" i="4" s="1"/>
  <c r="R9" i="4" a="1"/>
  <c r="R9" i="4" s="1"/>
  <c r="R10" i="4" a="1"/>
  <c r="R10" i="4" s="1"/>
  <c r="R11" i="4" a="1"/>
  <c r="R11" i="4" s="1"/>
  <c r="R12" i="4" a="1"/>
  <c r="R12" i="4" s="1"/>
  <c r="R13" i="4" a="1"/>
  <c r="R13" i="4" s="1"/>
  <c r="R14" i="4" a="1"/>
  <c r="R14" i="4" s="1"/>
  <c r="R15" i="4" a="1"/>
  <c r="R15" i="4" s="1"/>
  <c r="R16" i="4" a="1"/>
  <c r="R16" i="4" s="1"/>
  <c r="R17" i="4" a="1"/>
  <c r="R17" i="4" s="1"/>
  <c r="R18" i="4" a="1"/>
  <c r="R18" i="4" s="1"/>
  <c r="R19" i="4" a="1"/>
  <c r="R19" i="4" s="1"/>
  <c r="R20" i="4" a="1"/>
  <c r="R20" i="4" s="1"/>
  <c r="R21" i="4" a="1"/>
  <c r="R21" i="4" s="1"/>
  <c r="R22" i="4" a="1"/>
  <c r="R22" i="4" s="1"/>
  <c r="R23" i="4" a="1"/>
  <c r="R23" i="4" s="1"/>
  <c r="R24" i="4" a="1"/>
  <c r="R24" i="4" s="1"/>
  <c r="R25" i="4" a="1"/>
  <c r="R25" i="4" s="1"/>
  <c r="R26" i="4" a="1"/>
  <c r="R26" i="4" s="1"/>
  <c r="R27" i="4" a="1"/>
  <c r="R27" i="4" s="1"/>
  <c r="R28" i="4" a="1"/>
  <c r="R28" i="4" s="1"/>
  <c r="R29" i="4" a="1"/>
  <c r="R29" i="4" s="1"/>
  <c r="R30" i="4" a="1"/>
  <c r="R30" i="4" s="1"/>
  <c r="R31" i="4" a="1"/>
  <c r="R31" i="4" s="1"/>
  <c r="R32" i="4" a="1"/>
  <c r="R32" i="4" s="1"/>
  <c r="R33" i="4" a="1"/>
  <c r="R33" i="4" s="1"/>
  <c r="R34" i="4" a="1"/>
  <c r="R34" i="4" s="1"/>
  <c r="R35" i="4" a="1"/>
  <c r="R35" i="4" s="1"/>
  <c r="R36" i="4" a="1"/>
  <c r="R36" i="4" s="1"/>
  <c r="R37" i="4" a="1"/>
  <c r="R37" i="4" s="1"/>
  <c r="R38" i="4" a="1"/>
  <c r="R38" i="4" s="1"/>
  <c r="R39" i="4" a="1"/>
  <c r="R39" i="4" s="1"/>
  <c r="R40" i="4" a="1"/>
  <c r="R40" i="4" s="1"/>
  <c r="R41" i="4" a="1"/>
  <c r="R41" i="4" s="1"/>
  <c r="R42" i="4" a="1"/>
  <c r="R42" i="4" s="1"/>
  <c r="R43" i="4" a="1"/>
  <c r="R43" i="4" s="1"/>
  <c r="R44" i="4" a="1"/>
  <c r="R44" i="4" s="1"/>
  <c r="R45" i="4" a="1"/>
  <c r="R45" i="4" s="1"/>
  <c r="R46" i="4" a="1"/>
  <c r="R46" i="4" s="1"/>
  <c r="R47" i="4" a="1"/>
  <c r="R47" i="4" s="1"/>
  <c r="R48" i="4" a="1"/>
  <c r="R48" i="4" s="1"/>
  <c r="R49" i="4" a="1"/>
  <c r="R49" i="4" s="1"/>
  <c r="R50" i="4" a="1"/>
  <c r="R50" i="4" s="1"/>
  <c r="R51" i="4" a="1"/>
  <c r="R51" i="4" s="1"/>
  <c r="R52" i="4" a="1"/>
  <c r="R52" i="4" s="1"/>
  <c r="R53" i="4" a="1"/>
  <c r="R53" i="4" s="1"/>
  <c r="R54" i="4" a="1"/>
  <c r="R54" i="4" s="1"/>
  <c r="R55" i="4" a="1"/>
  <c r="R55" i="4" s="1"/>
  <c r="R56" i="4" a="1"/>
  <c r="R56" i="4" s="1"/>
  <c r="R57" i="4" a="1"/>
  <c r="R57" i="4" s="1"/>
  <c r="R58" i="4" a="1"/>
  <c r="R58" i="4" s="1"/>
  <c r="R59" i="4" a="1"/>
  <c r="R59" i="4" s="1"/>
  <c r="R60" i="4" a="1"/>
  <c r="R60" i="4" s="1"/>
  <c r="R61" i="4" a="1"/>
  <c r="R61" i="4" s="1"/>
  <c r="R62" i="4" a="1"/>
  <c r="R62" i="4" s="1"/>
  <c r="R63" i="4" a="1"/>
  <c r="R63" i="4" s="1"/>
  <c r="R64" i="4" a="1"/>
  <c r="R64" i="4" s="1"/>
  <c r="R65" i="4" a="1"/>
  <c r="R65" i="4" s="1"/>
  <c r="R66" i="4" a="1"/>
  <c r="R66" i="4" s="1"/>
  <c r="R67" i="4" a="1"/>
  <c r="R67" i="4" s="1"/>
  <c r="R68" i="4" a="1"/>
  <c r="R68" i="4" s="1"/>
  <c r="R69" i="4" a="1"/>
  <c r="R69" i="4" s="1"/>
  <c r="R70" i="4" a="1"/>
  <c r="R70" i="4" s="1"/>
  <c r="R71" i="4" a="1"/>
  <c r="R71" i="4" s="1"/>
  <c r="R72" i="4" a="1"/>
  <c r="R72" i="4" s="1"/>
  <c r="R73" i="4" a="1"/>
  <c r="R73" i="4" s="1"/>
  <c r="R74" i="4" a="1"/>
  <c r="R74" i="4" s="1"/>
  <c r="R75" i="4" a="1"/>
  <c r="R75" i="4" s="1"/>
  <c r="R76" i="4" a="1"/>
  <c r="R76" i="4" s="1"/>
  <c r="R77" i="4" a="1"/>
  <c r="R77" i="4" s="1"/>
  <c r="R78" i="4" a="1"/>
  <c r="R78" i="4" s="1"/>
  <c r="R79" i="4" a="1"/>
  <c r="R79" i="4" s="1"/>
  <c r="R80" i="4" a="1"/>
  <c r="R80" i="4" s="1"/>
  <c r="R81" i="4" a="1"/>
  <c r="R81" i="4" s="1"/>
  <c r="R82" i="4" a="1"/>
  <c r="R82" i="4" s="1"/>
  <c r="R83" i="4" a="1"/>
  <c r="R83" i="4" s="1"/>
  <c r="R84" i="4" a="1"/>
  <c r="R84" i="4" s="1"/>
  <c r="R85" i="4" a="1"/>
  <c r="R85" i="4" s="1"/>
  <c r="R86" i="4" a="1"/>
  <c r="R86" i="4" s="1"/>
  <c r="R87" i="4" a="1"/>
  <c r="R87" i="4" s="1"/>
  <c r="R88" i="4" a="1"/>
  <c r="R88" i="4" s="1"/>
  <c r="R2" i="4" a="1"/>
  <c r="R2" i="4" s="1"/>
  <c r="P2" i="4" a="1"/>
  <c r="P2" i="4" s="1"/>
  <c r="P3" i="4" a="1"/>
  <c r="P3" i="4" s="1"/>
  <c r="P4" i="4" a="1"/>
  <c r="P4" i="4" s="1"/>
  <c r="P5" i="4" a="1"/>
  <c r="P5" i="4" s="1"/>
  <c r="P6" i="4" a="1"/>
  <c r="P6" i="4" s="1"/>
  <c r="P7" i="4" a="1"/>
  <c r="P7" i="4" s="1"/>
  <c r="P8" i="4" a="1"/>
  <c r="P8" i="4" s="1"/>
  <c r="P9" i="4" a="1"/>
  <c r="P9" i="4" s="1"/>
  <c r="P10" i="4" a="1"/>
  <c r="P10" i="4" s="1"/>
  <c r="P11" i="4" a="1"/>
  <c r="P11" i="4" s="1"/>
  <c r="P12" i="4" a="1"/>
  <c r="P12" i="4" s="1"/>
  <c r="P13" i="4" a="1"/>
  <c r="P13" i="4" s="1"/>
  <c r="P14" i="4" a="1"/>
  <c r="P14" i="4" s="1"/>
  <c r="P15" i="4" a="1"/>
  <c r="P15" i="4" s="1"/>
  <c r="P16" i="4" a="1"/>
  <c r="P16" i="4" s="1"/>
  <c r="P17" i="4" a="1"/>
  <c r="P17" i="4" s="1"/>
  <c r="P18" i="4" a="1"/>
  <c r="P18" i="4" s="1"/>
  <c r="P19" i="4" a="1"/>
  <c r="P19" i="4" s="1"/>
  <c r="P20" i="4" a="1"/>
  <c r="P20" i="4" s="1"/>
  <c r="P21" i="4" a="1"/>
  <c r="P21" i="4" s="1"/>
  <c r="P22" i="4" a="1"/>
  <c r="P22" i="4" s="1"/>
  <c r="P23" i="4" a="1"/>
  <c r="P23" i="4" s="1"/>
  <c r="P24" i="4" a="1"/>
  <c r="P24" i="4" s="1"/>
  <c r="P25" i="4" a="1"/>
  <c r="P25" i="4" s="1"/>
  <c r="P26" i="4" a="1"/>
  <c r="P26" i="4" s="1"/>
  <c r="P27" i="4" a="1"/>
  <c r="P27" i="4" s="1"/>
  <c r="P28" i="4" a="1"/>
  <c r="P28" i="4" s="1"/>
  <c r="P29" i="4" a="1"/>
  <c r="P29" i="4" s="1"/>
  <c r="P30" i="4" a="1"/>
  <c r="P30" i="4" s="1"/>
  <c r="P31" i="4" a="1"/>
  <c r="P31" i="4" s="1"/>
  <c r="P32" i="4" a="1"/>
  <c r="P32" i="4" s="1"/>
  <c r="P33" i="4" a="1"/>
  <c r="P33" i="4" s="1"/>
  <c r="P34" i="4" a="1"/>
  <c r="P34" i="4" s="1"/>
  <c r="P35" i="4" a="1"/>
  <c r="P35" i="4" s="1"/>
  <c r="P36" i="4" a="1"/>
  <c r="P36" i="4" s="1"/>
  <c r="P37" i="4" a="1"/>
  <c r="P37" i="4" s="1"/>
  <c r="P38" i="4" a="1"/>
  <c r="P38" i="4" s="1"/>
  <c r="P39" i="4" a="1"/>
  <c r="P39" i="4" s="1"/>
  <c r="P40" i="4" a="1"/>
  <c r="P40" i="4" s="1"/>
  <c r="P41" i="4" a="1"/>
  <c r="P41" i="4" s="1"/>
  <c r="P42" i="4" a="1"/>
  <c r="P42" i="4" s="1"/>
  <c r="P43" i="4" a="1"/>
  <c r="P43" i="4" s="1"/>
  <c r="P44" i="4" a="1"/>
  <c r="P44" i="4" s="1"/>
  <c r="P45" i="4" a="1"/>
  <c r="P45" i="4" s="1"/>
  <c r="P46" i="4" a="1"/>
  <c r="P46" i="4" s="1"/>
  <c r="P47" i="4" a="1"/>
  <c r="P47" i="4" s="1"/>
  <c r="P48" i="4" a="1"/>
  <c r="P48" i="4" s="1"/>
  <c r="P49" i="4" a="1"/>
  <c r="P49" i="4"/>
  <c r="P50" i="4" a="1"/>
  <c r="P50" i="4" s="1"/>
  <c r="P51" i="4" a="1"/>
  <c r="P51" i="4" s="1"/>
  <c r="P52" i="4" a="1"/>
  <c r="P52" i="4" s="1"/>
  <c r="P53" i="4" a="1"/>
  <c r="P53" i="4" s="1"/>
  <c r="P54" i="4" a="1"/>
  <c r="P54" i="4" s="1"/>
  <c r="P55" i="4" a="1"/>
  <c r="P55" i="4" s="1"/>
  <c r="P56" i="4" a="1"/>
  <c r="P56" i="4" s="1"/>
  <c r="P57" i="4" a="1"/>
  <c r="P57" i="4" s="1"/>
  <c r="P58" i="4" a="1"/>
  <c r="P58" i="4" s="1"/>
  <c r="P59" i="4" a="1"/>
  <c r="P59" i="4" s="1"/>
  <c r="P60" i="4" a="1"/>
  <c r="P60" i="4" s="1"/>
  <c r="P61" i="4" a="1"/>
  <c r="P61" i="4" s="1"/>
  <c r="P62" i="4" a="1"/>
  <c r="P62" i="4" s="1"/>
  <c r="P63" i="4" a="1"/>
  <c r="P63" i="4" s="1"/>
  <c r="P64" i="4" a="1"/>
  <c r="P64" i="4" s="1"/>
  <c r="P65" i="4" a="1"/>
  <c r="P65" i="4" s="1"/>
  <c r="P66" i="4" a="1"/>
  <c r="P66" i="4" s="1"/>
  <c r="P67" i="4" a="1"/>
  <c r="P67" i="4" s="1"/>
  <c r="P68" i="4" a="1"/>
  <c r="P68" i="4" s="1"/>
  <c r="P69" i="4" a="1"/>
  <c r="P69" i="4" s="1"/>
  <c r="P70" i="4" a="1"/>
  <c r="P70" i="4" s="1"/>
  <c r="P71" i="4" a="1"/>
  <c r="P71" i="4" s="1"/>
  <c r="P72" i="4" a="1"/>
  <c r="P72" i="4" s="1"/>
  <c r="P73" i="4" a="1"/>
  <c r="P73" i="4" s="1"/>
  <c r="P74" i="4" a="1"/>
  <c r="P74" i="4" s="1"/>
  <c r="P75" i="4" a="1"/>
  <c r="P75" i="4" s="1"/>
  <c r="P76" i="4" a="1"/>
  <c r="P76" i="4" s="1"/>
  <c r="P77" i="4" a="1"/>
  <c r="P77" i="4" s="1"/>
  <c r="P78" i="4" a="1"/>
  <c r="P78" i="4" s="1"/>
  <c r="P79" i="4" a="1"/>
  <c r="P79" i="4" s="1"/>
  <c r="P80" i="4" a="1"/>
  <c r="P80" i="4" s="1"/>
  <c r="P81" i="4" a="1"/>
  <c r="P81" i="4" s="1"/>
  <c r="P82" i="4" a="1"/>
  <c r="P82" i="4" s="1"/>
  <c r="P83" i="4" a="1"/>
  <c r="P83" i="4" s="1"/>
  <c r="P84" i="4" a="1"/>
  <c r="P84" i="4" s="1"/>
  <c r="P85" i="4" a="1"/>
  <c r="P85" i="4" s="1"/>
  <c r="P86" i="4" a="1"/>
  <c r="P86" i="4" s="1"/>
  <c r="P87" i="4" a="1"/>
  <c r="P87" i="4" s="1"/>
  <c r="P88" i="4" a="1"/>
  <c r="P88" i="4" s="1"/>
  <c r="P89" i="4" a="1"/>
  <c r="P89" i="4" s="1"/>
  <c r="O3" i="4" a="1"/>
  <c r="O3" i="4" s="1"/>
  <c r="O4" i="4" a="1"/>
  <c r="O4" i="4" s="1"/>
  <c r="O5" i="4" a="1"/>
  <c r="O5" i="4" s="1"/>
  <c r="O6" i="4" a="1"/>
  <c r="O6" i="4" s="1"/>
  <c r="O7" i="4" a="1"/>
  <c r="O7" i="4" s="1"/>
  <c r="O8" i="4" a="1"/>
  <c r="O8" i="4" s="1"/>
  <c r="O9" i="4" a="1"/>
  <c r="O9" i="4" s="1"/>
  <c r="O10" i="4" a="1"/>
  <c r="O10" i="4" s="1"/>
  <c r="O11" i="4" a="1"/>
  <c r="O11" i="4" s="1"/>
  <c r="O12" i="4" a="1"/>
  <c r="O12" i="4" s="1"/>
  <c r="O13" i="4" a="1"/>
  <c r="O13" i="4" s="1"/>
  <c r="O14" i="4" a="1"/>
  <c r="O14" i="4" s="1"/>
  <c r="O15" i="4" a="1"/>
  <c r="O15" i="4" s="1"/>
  <c r="O16" i="4" a="1"/>
  <c r="O16" i="4" s="1"/>
  <c r="O17" i="4" a="1"/>
  <c r="O17" i="4" s="1"/>
  <c r="O18" i="4" a="1"/>
  <c r="O18" i="4" s="1"/>
  <c r="O19" i="4" a="1"/>
  <c r="O19" i="4" s="1"/>
  <c r="O20" i="4" a="1"/>
  <c r="O20" i="4" s="1"/>
  <c r="O21" i="4" a="1"/>
  <c r="O21" i="4" s="1"/>
  <c r="O22" i="4" a="1"/>
  <c r="O22" i="4" s="1"/>
  <c r="O23" i="4" a="1"/>
  <c r="O23" i="4" s="1"/>
  <c r="O24" i="4" a="1"/>
  <c r="O24" i="4" s="1"/>
  <c r="O25" i="4" a="1"/>
  <c r="O25" i="4" s="1"/>
  <c r="O26" i="4" a="1"/>
  <c r="O26" i="4" s="1"/>
  <c r="O27" i="4" a="1"/>
  <c r="O27" i="4" s="1"/>
  <c r="O28" i="4" a="1"/>
  <c r="O28" i="4" s="1"/>
  <c r="O29" i="4" a="1"/>
  <c r="O29" i="4" s="1"/>
  <c r="O30" i="4" a="1"/>
  <c r="O30" i="4" s="1"/>
  <c r="O31" i="4" a="1"/>
  <c r="O31" i="4" s="1"/>
  <c r="O32" i="4" a="1"/>
  <c r="O32" i="4" s="1"/>
  <c r="O33" i="4" a="1"/>
  <c r="O33" i="4" s="1"/>
  <c r="O34" i="4" a="1"/>
  <c r="O34" i="4" s="1"/>
  <c r="O35" i="4" a="1"/>
  <c r="O35" i="4" s="1"/>
  <c r="O36" i="4" a="1"/>
  <c r="O36" i="4" s="1"/>
  <c r="O37" i="4" a="1"/>
  <c r="O37" i="4" s="1"/>
  <c r="O38" i="4" a="1"/>
  <c r="O38" i="4" s="1"/>
  <c r="O39" i="4" a="1"/>
  <c r="O39" i="4" s="1"/>
  <c r="O40" i="4" a="1"/>
  <c r="O40" i="4" s="1"/>
  <c r="O41" i="4" a="1"/>
  <c r="O41" i="4" s="1"/>
  <c r="O42" i="4" a="1"/>
  <c r="O42" i="4" s="1"/>
  <c r="O43" i="4" a="1"/>
  <c r="O43" i="4" s="1"/>
  <c r="O44" i="4" a="1"/>
  <c r="O44" i="4" s="1"/>
  <c r="O45" i="4" a="1"/>
  <c r="O45" i="4" s="1"/>
  <c r="O46" i="4" a="1"/>
  <c r="O46" i="4" s="1"/>
  <c r="O47" i="4" a="1"/>
  <c r="O47" i="4" s="1"/>
  <c r="O48" i="4" a="1"/>
  <c r="O48" i="4" s="1"/>
  <c r="O49" i="4" a="1"/>
  <c r="O49" i="4" s="1"/>
  <c r="O50" i="4" a="1"/>
  <c r="O50" i="4" s="1"/>
  <c r="O51" i="4" a="1"/>
  <c r="O51" i="4" s="1"/>
  <c r="O52" i="4" a="1"/>
  <c r="O52" i="4" s="1"/>
  <c r="O53" i="4" a="1"/>
  <c r="O53" i="4" s="1"/>
  <c r="O54" i="4" a="1"/>
  <c r="O54" i="4" s="1"/>
  <c r="O55" i="4" a="1"/>
  <c r="O55" i="4" s="1"/>
  <c r="O56" i="4" a="1"/>
  <c r="O56" i="4" s="1"/>
  <c r="O57" i="4" a="1"/>
  <c r="O57" i="4" s="1"/>
  <c r="O58" i="4" a="1"/>
  <c r="O58" i="4" s="1"/>
  <c r="O59" i="4" a="1"/>
  <c r="O59" i="4" s="1"/>
  <c r="O60" i="4" a="1"/>
  <c r="O60" i="4" s="1"/>
  <c r="O61" i="4" a="1"/>
  <c r="O61" i="4" s="1"/>
  <c r="O62" i="4" a="1"/>
  <c r="O62" i="4" s="1"/>
  <c r="O63" i="4" a="1"/>
  <c r="O63" i="4" s="1"/>
  <c r="O64" i="4" a="1"/>
  <c r="O64" i="4" s="1"/>
  <c r="O65" i="4" a="1"/>
  <c r="O65" i="4" s="1"/>
  <c r="O66" i="4" a="1"/>
  <c r="O66" i="4" s="1"/>
  <c r="O67" i="4" a="1"/>
  <c r="O67" i="4" s="1"/>
  <c r="O68" i="4" a="1"/>
  <c r="O68" i="4" s="1"/>
  <c r="O69" i="4" a="1"/>
  <c r="O69" i="4" s="1"/>
  <c r="O70" i="4" a="1"/>
  <c r="O70" i="4" s="1"/>
  <c r="O71" i="4" a="1"/>
  <c r="O71" i="4" s="1"/>
  <c r="O72" i="4" a="1"/>
  <c r="O72" i="4" s="1"/>
  <c r="O73" i="4" a="1"/>
  <c r="O73" i="4" s="1"/>
  <c r="O74" i="4" a="1"/>
  <c r="O74" i="4" s="1"/>
  <c r="O75" i="4" a="1"/>
  <c r="O75" i="4" s="1"/>
  <c r="O76" i="4" a="1"/>
  <c r="O76" i="4" s="1"/>
  <c r="O77" i="4" a="1"/>
  <c r="O77" i="4" s="1"/>
  <c r="O78" i="4" a="1"/>
  <c r="O78" i="4" s="1"/>
  <c r="O79" i="4" a="1"/>
  <c r="O79" i="4" s="1"/>
  <c r="O80" i="4" a="1"/>
  <c r="O80" i="4" s="1"/>
  <c r="O81" i="4" a="1"/>
  <c r="O81" i="4" s="1"/>
  <c r="O82" i="4" a="1"/>
  <c r="O82" i="4" s="1"/>
  <c r="O83" i="4" a="1"/>
  <c r="O83" i="4" s="1"/>
  <c r="O84" i="4" a="1"/>
  <c r="O84" i="4" s="1"/>
  <c r="O85" i="4" a="1"/>
  <c r="O85" i="4" s="1"/>
  <c r="O86" i="4" a="1"/>
  <c r="O86" i="4" s="1"/>
  <c r="O87" i="4" a="1"/>
  <c r="O87" i="4" s="1"/>
  <c r="O88" i="4" a="1"/>
  <c r="O88" i="4" s="1"/>
  <c r="O89" i="4" a="1"/>
  <c r="O89" i="4" s="1"/>
  <c r="O2" i="4" a="1"/>
  <c r="O2" i="4" s="1"/>
  <c r="N3" i="4" a="1"/>
  <c r="N3" i="4" s="1"/>
  <c r="N4" i="4" a="1"/>
  <c r="N4" i="4" s="1"/>
  <c r="N5" i="4" a="1"/>
  <c r="N5" i="4" s="1"/>
  <c r="N6" i="4" a="1"/>
  <c r="N6" i="4" s="1"/>
  <c r="N7" i="4" a="1"/>
  <c r="N7" i="4" s="1"/>
  <c r="N8" i="4" a="1"/>
  <c r="N8" i="4" s="1"/>
  <c r="N9" i="4" a="1"/>
  <c r="N9" i="4" s="1"/>
  <c r="N10" i="4" a="1"/>
  <c r="N10" i="4" s="1"/>
  <c r="N11" i="4" a="1"/>
  <c r="N11" i="4" s="1"/>
  <c r="N12" i="4" a="1"/>
  <c r="N12" i="4" s="1"/>
  <c r="N13" i="4" a="1"/>
  <c r="N13" i="4" s="1"/>
  <c r="N14" i="4" a="1"/>
  <c r="N14" i="4" s="1"/>
  <c r="N15" i="4" a="1"/>
  <c r="N15" i="4" s="1"/>
  <c r="N16" i="4" a="1"/>
  <c r="N16" i="4" s="1"/>
  <c r="N17" i="4" a="1"/>
  <c r="N17" i="4" s="1"/>
  <c r="N18" i="4" a="1"/>
  <c r="N18" i="4" s="1"/>
  <c r="N19" i="4" a="1"/>
  <c r="N19" i="4" s="1"/>
  <c r="N20" i="4" a="1"/>
  <c r="N20" i="4" s="1"/>
  <c r="N21" i="4" a="1"/>
  <c r="N21" i="4" s="1"/>
  <c r="N22" i="4" a="1"/>
  <c r="N22" i="4" s="1"/>
  <c r="N23" i="4" a="1"/>
  <c r="N23" i="4" s="1"/>
  <c r="N24" i="4" a="1"/>
  <c r="N24" i="4" s="1"/>
  <c r="N25" i="4" a="1"/>
  <c r="N25" i="4" s="1"/>
  <c r="N26" i="4" a="1"/>
  <c r="N26" i="4" s="1"/>
  <c r="N27" i="4" a="1"/>
  <c r="N27" i="4" s="1"/>
  <c r="N28" i="4" a="1"/>
  <c r="N28" i="4" s="1"/>
  <c r="N29" i="4" a="1"/>
  <c r="N29" i="4" s="1"/>
  <c r="N30" i="4" a="1"/>
  <c r="N30" i="4" s="1"/>
  <c r="N31" i="4" a="1"/>
  <c r="N31" i="4" s="1"/>
  <c r="N32" i="4" a="1"/>
  <c r="N32" i="4" s="1"/>
  <c r="N33" i="4" a="1"/>
  <c r="N33" i="4" s="1"/>
  <c r="N34" i="4" a="1"/>
  <c r="N34" i="4" s="1"/>
  <c r="N35" i="4" a="1"/>
  <c r="N35" i="4" s="1"/>
  <c r="N36" i="4" a="1"/>
  <c r="N36" i="4" s="1"/>
  <c r="N37" i="4" a="1"/>
  <c r="N37" i="4" s="1"/>
  <c r="N38" i="4" a="1"/>
  <c r="N38" i="4" s="1"/>
  <c r="N39" i="4" a="1"/>
  <c r="N39" i="4" s="1"/>
  <c r="N40" i="4" a="1"/>
  <c r="N40" i="4" s="1"/>
  <c r="N41" i="4" a="1"/>
  <c r="N41" i="4" s="1"/>
  <c r="N42" i="4" a="1"/>
  <c r="N42" i="4" s="1"/>
  <c r="N43" i="4" a="1"/>
  <c r="N43" i="4" s="1"/>
  <c r="N44" i="4" a="1"/>
  <c r="N44" i="4" s="1"/>
  <c r="N45" i="4" a="1"/>
  <c r="N45" i="4" s="1"/>
  <c r="N46" i="4" a="1"/>
  <c r="N46" i="4" s="1"/>
  <c r="N47" i="4" a="1"/>
  <c r="N47" i="4" s="1"/>
  <c r="N48" i="4" a="1"/>
  <c r="N48" i="4" s="1"/>
  <c r="N49" i="4" a="1"/>
  <c r="N49" i="4" s="1"/>
  <c r="N50" i="4" a="1"/>
  <c r="N50" i="4" s="1"/>
  <c r="N51" i="4" a="1"/>
  <c r="N51" i="4" s="1"/>
  <c r="N52" i="4" a="1"/>
  <c r="N52" i="4" s="1"/>
  <c r="N53" i="4" a="1"/>
  <c r="N53" i="4" s="1"/>
  <c r="N54" i="4" a="1"/>
  <c r="N54" i="4" s="1"/>
  <c r="N55" i="4" a="1"/>
  <c r="N55" i="4" s="1"/>
  <c r="N56" i="4" a="1"/>
  <c r="N56" i="4" s="1"/>
  <c r="N57" i="4" a="1"/>
  <c r="N57" i="4" s="1"/>
  <c r="N58" i="4" a="1"/>
  <c r="N58" i="4" s="1"/>
  <c r="N59" i="4" a="1"/>
  <c r="N59" i="4" s="1"/>
  <c r="N60" i="4" a="1"/>
  <c r="N60" i="4" s="1"/>
  <c r="N61" i="4" a="1"/>
  <c r="N61" i="4" s="1"/>
  <c r="N62" i="4" a="1"/>
  <c r="N62" i="4" s="1"/>
  <c r="N63" i="4" a="1"/>
  <c r="N63" i="4" s="1"/>
  <c r="N64" i="4" a="1"/>
  <c r="N64" i="4" s="1"/>
  <c r="N65" i="4" a="1"/>
  <c r="N65" i="4" s="1"/>
  <c r="N66" i="4" a="1"/>
  <c r="N66" i="4" s="1"/>
  <c r="N67" i="4" a="1"/>
  <c r="N67" i="4" s="1"/>
  <c r="N68" i="4" a="1"/>
  <c r="N68" i="4" s="1"/>
  <c r="N69" i="4" a="1"/>
  <c r="N69" i="4" s="1"/>
  <c r="N70" i="4" a="1"/>
  <c r="N70" i="4" s="1"/>
  <c r="N71" i="4" a="1"/>
  <c r="N71" i="4" s="1"/>
  <c r="N72" i="4" a="1"/>
  <c r="N72" i="4" s="1"/>
  <c r="N73" i="4" a="1"/>
  <c r="N73" i="4" s="1"/>
  <c r="N74" i="4" a="1"/>
  <c r="N74" i="4" s="1"/>
  <c r="N75" i="4" a="1"/>
  <c r="N75" i="4" s="1"/>
  <c r="N76" i="4" a="1"/>
  <c r="N76" i="4" s="1"/>
  <c r="N77" i="4" a="1"/>
  <c r="N77" i="4" s="1"/>
  <c r="N78" i="4" a="1"/>
  <c r="N78" i="4" s="1"/>
  <c r="N79" i="4" a="1"/>
  <c r="N79" i="4" s="1"/>
  <c r="N80" i="4" a="1"/>
  <c r="N80" i="4" s="1"/>
  <c r="N81" i="4" a="1"/>
  <c r="N81" i="4" s="1"/>
  <c r="N82" i="4" a="1"/>
  <c r="N82" i="4" s="1"/>
  <c r="N83" i="4" a="1"/>
  <c r="N83" i="4" s="1"/>
  <c r="N84" i="4" a="1"/>
  <c r="N84" i="4" s="1"/>
  <c r="N85" i="4" a="1"/>
  <c r="N85" i="4" s="1"/>
  <c r="N86" i="4" a="1"/>
  <c r="N86" i="4" s="1"/>
  <c r="N87" i="4" a="1"/>
  <c r="N87" i="4" s="1"/>
  <c r="N88" i="4" a="1"/>
  <c r="N88" i="4" s="1"/>
  <c r="N89" i="4" a="1"/>
  <c r="N89" i="4" s="1"/>
  <c r="N2" i="4" a="1"/>
  <c r="N2" i="4" s="1"/>
  <c r="M82" i="4" a="1"/>
  <c r="M82" i="4" s="1"/>
  <c r="M3" i="4" a="1"/>
  <c r="M3" i="4" s="1"/>
  <c r="M4" i="4" a="1"/>
  <c r="M4" i="4" s="1"/>
  <c r="M5" i="4" a="1"/>
  <c r="M5" i="4" s="1"/>
  <c r="M6" i="4" a="1"/>
  <c r="M6" i="4" s="1"/>
  <c r="M7" i="4" a="1"/>
  <c r="M7" i="4" s="1"/>
  <c r="M8" i="4" a="1"/>
  <c r="M8" i="4" s="1"/>
  <c r="M9" i="4" a="1"/>
  <c r="M9" i="4" s="1"/>
  <c r="M10" i="4" a="1"/>
  <c r="M10" i="4" s="1"/>
  <c r="M11" i="4" a="1"/>
  <c r="M11" i="4" s="1"/>
  <c r="M12" i="4" a="1"/>
  <c r="M12" i="4" s="1"/>
  <c r="M13" i="4" a="1"/>
  <c r="M13" i="4" s="1"/>
  <c r="M14" i="4" a="1"/>
  <c r="M14" i="4" s="1"/>
  <c r="M15" i="4" a="1"/>
  <c r="M15" i="4" s="1"/>
  <c r="M16" i="4" a="1"/>
  <c r="M16" i="4" s="1"/>
  <c r="M17" i="4" a="1"/>
  <c r="M17" i="4" s="1"/>
  <c r="M18" i="4" a="1"/>
  <c r="M18" i="4" s="1"/>
  <c r="M19" i="4" a="1"/>
  <c r="M19" i="4" s="1"/>
  <c r="M20" i="4" a="1"/>
  <c r="M20" i="4" s="1"/>
  <c r="M21" i="4" a="1"/>
  <c r="M21" i="4" s="1"/>
  <c r="M22" i="4" a="1"/>
  <c r="M22" i="4" s="1"/>
  <c r="M23" i="4" a="1"/>
  <c r="M23" i="4" s="1"/>
  <c r="M24" i="4" a="1"/>
  <c r="M24" i="4" s="1"/>
  <c r="M25" i="4" a="1"/>
  <c r="M25" i="4" s="1"/>
  <c r="M26" i="4" a="1"/>
  <c r="M26" i="4" s="1"/>
  <c r="M27" i="4" a="1"/>
  <c r="M27" i="4" s="1"/>
  <c r="M28" i="4" a="1"/>
  <c r="M28" i="4" s="1"/>
  <c r="M29" i="4" a="1"/>
  <c r="M29" i="4" s="1"/>
  <c r="M30" i="4" a="1"/>
  <c r="M30" i="4" s="1"/>
  <c r="M31" i="4" a="1"/>
  <c r="M31" i="4" s="1"/>
  <c r="M32" i="4" a="1"/>
  <c r="M32" i="4" s="1"/>
  <c r="M33" i="4" a="1"/>
  <c r="M33" i="4" s="1"/>
  <c r="M34" i="4" a="1"/>
  <c r="M34" i="4" s="1"/>
  <c r="M35" i="4" a="1"/>
  <c r="M35" i="4" s="1"/>
  <c r="M36" i="4" a="1"/>
  <c r="M36" i="4" s="1"/>
  <c r="M37" i="4" a="1"/>
  <c r="M37" i="4" s="1"/>
  <c r="M38" i="4" a="1"/>
  <c r="M38" i="4" s="1"/>
  <c r="M39" i="4" a="1"/>
  <c r="M39" i="4" s="1"/>
  <c r="M40" i="4" a="1"/>
  <c r="M40" i="4" s="1"/>
  <c r="M41" i="4" a="1"/>
  <c r="M41" i="4" s="1"/>
  <c r="M42" i="4" a="1"/>
  <c r="M42" i="4" s="1"/>
  <c r="M43" i="4" a="1"/>
  <c r="M43" i="4" s="1"/>
  <c r="M44" i="4" a="1"/>
  <c r="M44" i="4" s="1"/>
  <c r="M45" i="4" a="1"/>
  <c r="M45" i="4" s="1"/>
  <c r="M46" i="4" a="1"/>
  <c r="M46" i="4" s="1"/>
  <c r="M47" i="4" a="1"/>
  <c r="M47" i="4" s="1"/>
  <c r="M48" i="4" a="1"/>
  <c r="M48" i="4" s="1"/>
  <c r="M49" i="4" a="1"/>
  <c r="M49" i="4" s="1"/>
  <c r="M50" i="4" a="1"/>
  <c r="M50" i="4" s="1"/>
  <c r="M51" i="4" a="1"/>
  <c r="M51" i="4" s="1"/>
  <c r="M52" i="4" a="1"/>
  <c r="M52" i="4" s="1"/>
  <c r="M53" i="4" a="1"/>
  <c r="M53" i="4" s="1"/>
  <c r="M54" i="4" a="1"/>
  <c r="M54" i="4" s="1"/>
  <c r="M55" i="4" a="1"/>
  <c r="M55" i="4" s="1"/>
  <c r="M56" i="4" a="1"/>
  <c r="M56" i="4" s="1"/>
  <c r="M57" i="4" a="1"/>
  <c r="M57" i="4" s="1"/>
  <c r="M58" i="4" a="1"/>
  <c r="M58" i="4" s="1"/>
  <c r="M59" i="4" a="1"/>
  <c r="M59" i="4" s="1"/>
  <c r="M60" i="4" a="1"/>
  <c r="M60" i="4" s="1"/>
  <c r="M61" i="4" a="1"/>
  <c r="M61" i="4" s="1"/>
  <c r="M62" i="4" a="1"/>
  <c r="M62" i="4" s="1"/>
  <c r="M63" i="4" a="1"/>
  <c r="M63" i="4" s="1"/>
  <c r="M64" i="4" a="1"/>
  <c r="M64" i="4" s="1"/>
  <c r="M65" i="4" a="1"/>
  <c r="M65" i="4" s="1"/>
  <c r="M66" i="4" a="1"/>
  <c r="M66" i="4" s="1"/>
  <c r="M67" i="4" a="1"/>
  <c r="M67" i="4" s="1"/>
  <c r="M68" i="4" a="1"/>
  <c r="M68" i="4" s="1"/>
  <c r="M69" i="4" a="1"/>
  <c r="M69" i="4" s="1"/>
  <c r="M70" i="4" a="1"/>
  <c r="M70" i="4" s="1"/>
  <c r="M71" i="4" a="1"/>
  <c r="M71" i="4" s="1"/>
  <c r="M72" i="4" a="1"/>
  <c r="M72" i="4" s="1"/>
  <c r="M73" i="4" a="1"/>
  <c r="M73" i="4" s="1"/>
  <c r="M74" i="4" a="1"/>
  <c r="M74" i="4" s="1"/>
  <c r="M75" i="4" a="1"/>
  <c r="M75" i="4" s="1"/>
  <c r="M76" i="4" a="1"/>
  <c r="M76" i="4" s="1"/>
  <c r="M77" i="4" a="1"/>
  <c r="M77" i="4" s="1"/>
  <c r="M78" i="4" a="1"/>
  <c r="M78" i="4" s="1"/>
  <c r="M79" i="4" a="1"/>
  <c r="M79" i="4" s="1"/>
  <c r="M80" i="4" a="1"/>
  <c r="M80" i="4" s="1"/>
  <c r="M81" i="4" a="1"/>
  <c r="M81" i="4" s="1"/>
  <c r="M83" i="4" a="1"/>
  <c r="M83" i="4" s="1"/>
  <c r="M84" i="4" a="1"/>
  <c r="M84" i="4" s="1"/>
  <c r="M85" i="4" a="1"/>
  <c r="M85" i="4" s="1"/>
  <c r="M86" i="4" a="1"/>
  <c r="M86" i="4" s="1"/>
  <c r="M87" i="4" a="1"/>
  <c r="M87" i="4" s="1"/>
  <c r="M88" i="4" a="1"/>
  <c r="M88" i="4" s="1"/>
  <c r="M89" i="4" a="1"/>
  <c r="M89" i="4" s="1"/>
  <c r="M2" i="4" a="1"/>
  <c r="M2" i="4" s="1"/>
  <c r="L3" i="4" a="1"/>
  <c r="L3" i="4" s="1"/>
  <c r="L4" i="4" a="1"/>
  <c r="L4" i="4" s="1"/>
  <c r="L5" i="4" a="1"/>
  <c r="L5" i="4" s="1"/>
  <c r="L6" i="4" a="1"/>
  <c r="L6" i="4" s="1"/>
  <c r="L7" i="4" a="1"/>
  <c r="L7" i="4" s="1"/>
  <c r="L8" i="4" a="1"/>
  <c r="L8" i="4" s="1"/>
  <c r="L9" i="4" a="1"/>
  <c r="L9" i="4" s="1"/>
  <c r="L10" i="4" a="1"/>
  <c r="L10" i="4" s="1"/>
  <c r="L11" i="4" a="1"/>
  <c r="L11" i="4" s="1"/>
  <c r="L12" i="4" a="1"/>
  <c r="L12" i="4" s="1"/>
  <c r="L13" i="4" a="1"/>
  <c r="L13" i="4" s="1"/>
  <c r="L14" i="4" a="1"/>
  <c r="L14" i="4" s="1"/>
  <c r="L15" i="4" a="1"/>
  <c r="L15" i="4" s="1"/>
  <c r="L16" i="4" a="1"/>
  <c r="L16" i="4" s="1"/>
  <c r="L17" i="4" a="1"/>
  <c r="L17" i="4" s="1"/>
  <c r="L18" i="4" a="1"/>
  <c r="L18" i="4" s="1"/>
  <c r="L19" i="4" a="1"/>
  <c r="L19" i="4" s="1"/>
  <c r="L20" i="4" a="1"/>
  <c r="L20" i="4" s="1"/>
  <c r="L21" i="4" a="1"/>
  <c r="L21" i="4" s="1"/>
  <c r="L22" i="4" a="1"/>
  <c r="L22" i="4" s="1"/>
  <c r="L23" i="4" a="1"/>
  <c r="L23" i="4" s="1"/>
  <c r="L24" i="4" a="1"/>
  <c r="L24" i="4" s="1"/>
  <c r="L25" i="4" a="1"/>
  <c r="L25" i="4" s="1"/>
  <c r="L26" i="4" a="1"/>
  <c r="L26" i="4" s="1"/>
  <c r="L27" i="4" a="1"/>
  <c r="L27" i="4" s="1"/>
  <c r="L28" i="4" a="1"/>
  <c r="L28" i="4" s="1"/>
  <c r="L29" i="4" a="1"/>
  <c r="L29" i="4" s="1"/>
  <c r="L30" i="4" a="1"/>
  <c r="L30" i="4" s="1"/>
  <c r="L31" i="4" a="1"/>
  <c r="L31" i="4" s="1"/>
  <c r="L32" i="4" a="1"/>
  <c r="L32" i="4" s="1"/>
  <c r="L33" i="4" a="1"/>
  <c r="L33" i="4" s="1"/>
  <c r="L34" i="4" a="1"/>
  <c r="L34" i="4" s="1"/>
  <c r="L35" i="4" a="1"/>
  <c r="L35" i="4" s="1"/>
  <c r="L36" i="4" a="1"/>
  <c r="L36" i="4" s="1"/>
  <c r="L37" i="4" a="1"/>
  <c r="L37" i="4" s="1"/>
  <c r="L38" i="4" a="1"/>
  <c r="L38" i="4" s="1"/>
  <c r="L39" i="4" a="1"/>
  <c r="L39" i="4" s="1"/>
  <c r="L40" i="4" a="1"/>
  <c r="L40" i="4" s="1"/>
  <c r="L41" i="4" a="1"/>
  <c r="L41" i="4" s="1"/>
  <c r="L42" i="4" a="1"/>
  <c r="L42" i="4" s="1"/>
  <c r="L43" i="4" a="1"/>
  <c r="L43" i="4" s="1"/>
  <c r="L44" i="4" a="1"/>
  <c r="L44" i="4" s="1"/>
  <c r="L45" i="4" a="1"/>
  <c r="L45" i="4" s="1"/>
  <c r="L46" i="4" a="1"/>
  <c r="L46" i="4" s="1"/>
  <c r="L47" i="4" a="1"/>
  <c r="L47" i="4" s="1"/>
  <c r="L48" i="4" a="1"/>
  <c r="L48" i="4" s="1"/>
  <c r="L49" i="4" a="1"/>
  <c r="L49" i="4" s="1"/>
  <c r="L50" i="4" a="1"/>
  <c r="L50" i="4" s="1"/>
  <c r="L51" i="4" a="1"/>
  <c r="L51" i="4" s="1"/>
  <c r="L52" i="4" a="1"/>
  <c r="L52" i="4" s="1"/>
  <c r="L53" i="4" a="1"/>
  <c r="L53" i="4" s="1"/>
  <c r="L54" i="4" a="1"/>
  <c r="L54" i="4" s="1"/>
  <c r="L55" i="4" a="1"/>
  <c r="L55" i="4" s="1"/>
  <c r="L56" i="4" a="1"/>
  <c r="L56" i="4" s="1"/>
  <c r="L57" i="4" a="1"/>
  <c r="L57" i="4" s="1"/>
  <c r="L58" i="4" a="1"/>
  <c r="L58" i="4" s="1"/>
  <c r="L59" i="4" a="1"/>
  <c r="L59" i="4" s="1"/>
  <c r="L60" i="4" a="1"/>
  <c r="L60" i="4" s="1"/>
  <c r="L61" i="4" a="1"/>
  <c r="L61" i="4" s="1"/>
  <c r="L62" i="4" a="1"/>
  <c r="L62" i="4" s="1"/>
  <c r="L63" i="4" a="1"/>
  <c r="L63" i="4" s="1"/>
  <c r="L64" i="4" a="1"/>
  <c r="L64" i="4" s="1"/>
  <c r="L65" i="4" a="1"/>
  <c r="L65" i="4" s="1"/>
  <c r="L66" i="4" a="1"/>
  <c r="L66" i="4" s="1"/>
  <c r="L67" i="4" a="1"/>
  <c r="L67" i="4" s="1"/>
  <c r="L68" i="4" a="1"/>
  <c r="L68" i="4" s="1"/>
  <c r="L69" i="4" a="1"/>
  <c r="L69" i="4" s="1"/>
  <c r="L70" i="4" a="1"/>
  <c r="L70" i="4" s="1"/>
  <c r="L71" i="4" a="1"/>
  <c r="L71" i="4" s="1"/>
  <c r="L72" i="4" a="1"/>
  <c r="L72" i="4" s="1"/>
  <c r="L73" i="4" a="1"/>
  <c r="L73" i="4" s="1"/>
  <c r="L74" i="4" a="1"/>
  <c r="L74" i="4" s="1"/>
  <c r="L75" i="4" a="1"/>
  <c r="L75" i="4" s="1"/>
  <c r="L76" i="4" a="1"/>
  <c r="L76" i="4" s="1"/>
  <c r="L77" i="4" a="1"/>
  <c r="L77" i="4" s="1"/>
  <c r="L78" i="4" a="1"/>
  <c r="L78" i="4" s="1"/>
  <c r="L79" i="4" a="1"/>
  <c r="L79" i="4" s="1"/>
  <c r="L80" i="4" a="1"/>
  <c r="L80" i="4" s="1"/>
  <c r="L81" i="4" a="1"/>
  <c r="L81" i="4" s="1"/>
  <c r="L82" i="4" a="1"/>
  <c r="L82" i="4" s="1"/>
  <c r="L83" i="4" a="1"/>
  <c r="L83" i="4" s="1"/>
  <c r="L84" i="4" a="1"/>
  <c r="L84" i="4" s="1"/>
  <c r="L85" i="4" a="1"/>
  <c r="L85" i="4" s="1"/>
  <c r="L86" i="4" a="1"/>
  <c r="L86" i="4" s="1"/>
  <c r="L87" i="4" a="1"/>
  <c r="L87" i="4" s="1"/>
  <c r="L88" i="4" a="1"/>
  <c r="L88" i="4" s="1"/>
  <c r="L89" i="4" a="1"/>
  <c r="L89" i="4" s="1"/>
  <c r="L2" i="4" a="1"/>
  <c r="L2" i="4" s="1"/>
  <c r="T91" i="1"/>
  <c r="Q92" i="1"/>
  <c r="Q91" i="1"/>
  <c r="J3" i="4" a="1"/>
  <c r="J3" i="4" s="1"/>
  <c r="J4" i="4" a="1"/>
  <c r="J4" i="4" s="1"/>
  <c r="J5" i="4" a="1"/>
  <c r="J5" i="4" s="1"/>
  <c r="J6" i="4" a="1"/>
  <c r="J6" i="4" s="1"/>
  <c r="J7" i="4" a="1"/>
  <c r="J7" i="4" s="1"/>
  <c r="J8" i="4" a="1"/>
  <c r="J8" i="4" s="1"/>
  <c r="J9" i="4" a="1"/>
  <c r="J9" i="4" s="1"/>
  <c r="J10" i="4" a="1"/>
  <c r="J10" i="4" s="1"/>
  <c r="J11" i="4" a="1"/>
  <c r="J11" i="4" s="1"/>
  <c r="J12" i="4" a="1"/>
  <c r="J12" i="4" s="1"/>
  <c r="J13" i="4" a="1"/>
  <c r="J13" i="4" s="1"/>
  <c r="J14" i="4" a="1"/>
  <c r="J14" i="4" s="1"/>
  <c r="J15" i="4" a="1"/>
  <c r="J15" i="4" s="1"/>
  <c r="J16" i="4" a="1"/>
  <c r="J16" i="4" s="1"/>
  <c r="J17" i="4" a="1"/>
  <c r="J17" i="4" s="1"/>
  <c r="J18" i="4" a="1"/>
  <c r="J18" i="4" s="1"/>
  <c r="J19" i="4" a="1"/>
  <c r="J19" i="4" s="1"/>
  <c r="J20" i="4" a="1"/>
  <c r="J20" i="4" s="1"/>
  <c r="J21" i="4" a="1"/>
  <c r="J21" i="4" s="1"/>
  <c r="J22" i="4" a="1"/>
  <c r="J22" i="4" s="1"/>
  <c r="J23" i="4" a="1"/>
  <c r="J23" i="4" s="1"/>
  <c r="J24" i="4" a="1"/>
  <c r="J24" i="4" s="1"/>
  <c r="J25" i="4" a="1"/>
  <c r="J25" i="4" s="1"/>
  <c r="J26" i="4" a="1"/>
  <c r="J26" i="4" s="1"/>
  <c r="J27" i="4" a="1"/>
  <c r="J27" i="4" s="1"/>
  <c r="J28" i="4" a="1"/>
  <c r="J28" i="4" s="1"/>
  <c r="J29" i="4" a="1"/>
  <c r="J29" i="4" s="1"/>
  <c r="J30" i="4" a="1"/>
  <c r="J30" i="4" s="1"/>
  <c r="J31" i="4" a="1"/>
  <c r="J31" i="4" s="1"/>
  <c r="J32" i="4" a="1"/>
  <c r="J32" i="4" s="1"/>
  <c r="J33" i="4" a="1"/>
  <c r="J33" i="4" s="1"/>
  <c r="J34" i="4" a="1"/>
  <c r="J34" i="4" s="1"/>
  <c r="J35" i="4" a="1"/>
  <c r="J35" i="4" s="1"/>
  <c r="J36" i="4" a="1"/>
  <c r="J36" i="4" s="1"/>
  <c r="J37" i="4" a="1"/>
  <c r="J37" i="4" s="1"/>
  <c r="J38" i="4" a="1"/>
  <c r="J38" i="4" s="1"/>
  <c r="J39" i="4" a="1"/>
  <c r="J39" i="4" s="1"/>
  <c r="J40" i="4" a="1"/>
  <c r="J40" i="4" s="1"/>
  <c r="J41" i="4" a="1"/>
  <c r="J41" i="4" s="1"/>
  <c r="J42" i="4" a="1"/>
  <c r="J42" i="4" s="1"/>
  <c r="J43" i="4" a="1"/>
  <c r="J43" i="4" s="1"/>
  <c r="J44" i="4" a="1"/>
  <c r="J44" i="4" s="1"/>
  <c r="J45" i="4" a="1"/>
  <c r="J45" i="4" s="1"/>
  <c r="J46" i="4" a="1"/>
  <c r="J46" i="4" s="1"/>
  <c r="J47" i="4" a="1"/>
  <c r="J47" i="4" s="1"/>
  <c r="J48" i="4" a="1"/>
  <c r="J48" i="4" s="1"/>
  <c r="J49" i="4" a="1"/>
  <c r="J49" i="4" s="1"/>
  <c r="J50" i="4" a="1"/>
  <c r="J50" i="4" s="1"/>
  <c r="J51" i="4" a="1"/>
  <c r="J51" i="4" s="1"/>
  <c r="J52" i="4" a="1"/>
  <c r="J52" i="4" s="1"/>
  <c r="J53" i="4" a="1"/>
  <c r="J53" i="4" s="1"/>
  <c r="J54" i="4" a="1"/>
  <c r="J54" i="4" s="1"/>
  <c r="J55" i="4" a="1"/>
  <c r="J55" i="4" s="1"/>
  <c r="J56" i="4" a="1"/>
  <c r="J56" i="4" s="1"/>
  <c r="J57" i="4" a="1"/>
  <c r="J57" i="4" s="1"/>
  <c r="J58" i="4" a="1"/>
  <c r="J58" i="4" s="1"/>
  <c r="J59" i="4" a="1"/>
  <c r="J59" i="4" s="1"/>
  <c r="J60" i="4" a="1"/>
  <c r="J60" i="4" s="1"/>
  <c r="J61" i="4" a="1"/>
  <c r="J61" i="4" s="1"/>
  <c r="J62" i="4" a="1"/>
  <c r="J62" i="4" s="1"/>
  <c r="J63" i="4" a="1"/>
  <c r="J63" i="4" s="1"/>
  <c r="J64" i="4" a="1"/>
  <c r="J64" i="4" s="1"/>
  <c r="J65" i="4" a="1"/>
  <c r="J65" i="4" s="1"/>
  <c r="J66" i="4" a="1"/>
  <c r="J66" i="4" s="1"/>
  <c r="J67" i="4" a="1"/>
  <c r="J67" i="4" s="1"/>
  <c r="J68" i="4" a="1"/>
  <c r="J68" i="4" s="1"/>
  <c r="J69" i="4" a="1"/>
  <c r="J69" i="4" s="1"/>
  <c r="J70" i="4" a="1"/>
  <c r="J70" i="4" s="1"/>
  <c r="J71" i="4" a="1"/>
  <c r="J71" i="4" s="1"/>
  <c r="J72" i="4" a="1"/>
  <c r="J72" i="4" s="1"/>
  <c r="J73" i="4" a="1"/>
  <c r="J73" i="4" s="1"/>
  <c r="J74" i="4" a="1"/>
  <c r="J74" i="4" s="1"/>
  <c r="J75" i="4" a="1"/>
  <c r="J75" i="4" s="1"/>
  <c r="J76" i="4" a="1"/>
  <c r="J76" i="4" s="1"/>
  <c r="J77" i="4" a="1"/>
  <c r="J77" i="4" s="1"/>
  <c r="J78" i="4" a="1"/>
  <c r="J78" i="4" s="1"/>
  <c r="J79" i="4" a="1"/>
  <c r="J79" i="4" s="1"/>
  <c r="J80" i="4" a="1"/>
  <c r="J80" i="4" s="1"/>
  <c r="J81" i="4" a="1"/>
  <c r="J81" i="4" s="1"/>
  <c r="J82" i="4" a="1"/>
  <c r="J82" i="4" s="1"/>
  <c r="J83" i="4" a="1"/>
  <c r="J83" i="4" s="1"/>
  <c r="J84" i="4" a="1"/>
  <c r="J84" i="4" s="1"/>
  <c r="J85" i="4" a="1"/>
  <c r="J85" i="4" s="1"/>
  <c r="J86" i="4" a="1"/>
  <c r="J86" i="4" s="1"/>
  <c r="J87" i="4" a="1"/>
  <c r="J87" i="4" s="1"/>
  <c r="J88" i="4" a="1"/>
  <c r="J88" i="4" s="1"/>
  <c r="J89" i="4" a="1"/>
  <c r="J89" i="4" s="1"/>
  <c r="J2" i="4" a="1"/>
  <c r="J2" i="4" s="1"/>
  <c r="H2" i="4" a="1"/>
  <c r="H2" i="4" s="1"/>
  <c r="I13" i="4" a="1"/>
  <c r="I13" i="4" s="1"/>
  <c r="G3" i="4" a="1"/>
  <c r="G3" i="4" s="1"/>
  <c r="G4" i="4" a="1"/>
  <c r="G4" i="4" s="1"/>
  <c r="G5" i="4" a="1"/>
  <c r="G5" i="4" s="1"/>
  <c r="G6" i="4" a="1"/>
  <c r="G6" i="4" s="1"/>
  <c r="G7" i="4" a="1"/>
  <c r="G7" i="4" s="1"/>
  <c r="G8" i="4" a="1"/>
  <c r="G8" i="4" s="1"/>
  <c r="G9" i="4" a="1"/>
  <c r="G9" i="4" s="1"/>
  <c r="G10" i="4" a="1"/>
  <c r="G10" i="4" s="1"/>
  <c r="G11" i="4" a="1"/>
  <c r="G11" i="4" s="1"/>
  <c r="G12" i="4" a="1"/>
  <c r="G12" i="4" s="1"/>
  <c r="G13" i="4" a="1"/>
  <c r="G13" i="4" s="1"/>
  <c r="G14" i="4" a="1"/>
  <c r="G14" i="4" s="1"/>
  <c r="G15" i="4" a="1"/>
  <c r="G15" i="4" s="1"/>
  <c r="G16" i="4" a="1"/>
  <c r="G16" i="4" s="1"/>
  <c r="G17" i="4" a="1"/>
  <c r="G17" i="4" s="1"/>
  <c r="G18" i="4" a="1"/>
  <c r="G18" i="4" s="1"/>
  <c r="G19" i="4" a="1"/>
  <c r="G19" i="4" s="1"/>
  <c r="G20" i="4" a="1"/>
  <c r="G20" i="4" s="1"/>
  <c r="G21" i="4" a="1"/>
  <c r="G21" i="4" s="1"/>
  <c r="G22" i="4" a="1"/>
  <c r="G22" i="4" s="1"/>
  <c r="G23" i="4" a="1"/>
  <c r="G23" i="4" s="1"/>
  <c r="G24" i="4" a="1"/>
  <c r="G24" i="4" s="1"/>
  <c r="G25" i="4" a="1"/>
  <c r="G25" i="4" s="1"/>
  <c r="G26" i="4" a="1"/>
  <c r="G26" i="4" s="1"/>
  <c r="G27" i="4" a="1"/>
  <c r="G27" i="4" s="1"/>
  <c r="G28" i="4" a="1"/>
  <c r="G28" i="4" s="1"/>
  <c r="G29" i="4" a="1"/>
  <c r="G29" i="4" s="1"/>
  <c r="G30" i="4" a="1"/>
  <c r="G30" i="4" s="1"/>
  <c r="G31" i="4" a="1"/>
  <c r="G31" i="4" s="1"/>
  <c r="G32" i="4" a="1"/>
  <c r="G32" i="4" s="1"/>
  <c r="G33" i="4" a="1"/>
  <c r="G33" i="4" s="1"/>
  <c r="G34" i="4" a="1"/>
  <c r="G34" i="4" s="1"/>
  <c r="G35" i="4" a="1"/>
  <c r="G35" i="4" s="1"/>
  <c r="G36" i="4" a="1"/>
  <c r="G36" i="4" s="1"/>
  <c r="G37" i="4" a="1"/>
  <c r="G37" i="4" s="1"/>
  <c r="G38" i="4" a="1"/>
  <c r="G38" i="4" s="1"/>
  <c r="G39" i="4" a="1"/>
  <c r="G39" i="4" s="1"/>
  <c r="G40" i="4" a="1"/>
  <c r="G40" i="4" s="1"/>
  <c r="G41" i="4" a="1"/>
  <c r="G41" i="4" s="1"/>
  <c r="G42" i="4" a="1"/>
  <c r="G42" i="4" s="1"/>
  <c r="G43" i="4" a="1"/>
  <c r="G43" i="4" s="1"/>
  <c r="G44" i="4" a="1"/>
  <c r="G44" i="4" s="1"/>
  <c r="G45" i="4" a="1"/>
  <c r="G45" i="4" s="1"/>
  <c r="G46" i="4" a="1"/>
  <c r="G46" i="4" s="1"/>
  <c r="G47" i="4" a="1"/>
  <c r="G47" i="4" s="1"/>
  <c r="G48" i="4" a="1"/>
  <c r="G48" i="4" s="1"/>
  <c r="G49" i="4" a="1"/>
  <c r="G49" i="4" s="1"/>
  <c r="G50" i="4" a="1"/>
  <c r="G50" i="4" s="1"/>
  <c r="G51" i="4" a="1"/>
  <c r="G51" i="4" s="1"/>
  <c r="G52" i="4" a="1"/>
  <c r="G52" i="4" s="1"/>
  <c r="G53" i="4" a="1"/>
  <c r="G53" i="4" s="1"/>
  <c r="G54" i="4" a="1"/>
  <c r="G54" i="4" s="1"/>
  <c r="G55" i="4" a="1"/>
  <c r="G55" i="4" s="1"/>
  <c r="G56" i="4" a="1"/>
  <c r="G56" i="4" s="1"/>
  <c r="G57" i="4" a="1"/>
  <c r="G57" i="4" s="1"/>
  <c r="G58" i="4" a="1"/>
  <c r="G58" i="4" s="1"/>
  <c r="G59" i="4" a="1"/>
  <c r="G59" i="4" s="1"/>
  <c r="G60" i="4" a="1"/>
  <c r="G60" i="4" s="1"/>
  <c r="G61" i="4" a="1"/>
  <c r="G61" i="4" s="1"/>
  <c r="G62" i="4" a="1"/>
  <c r="G62" i="4" s="1"/>
  <c r="G63" i="4" a="1"/>
  <c r="G63" i="4" s="1"/>
  <c r="G64" i="4" a="1"/>
  <c r="G64" i="4" s="1"/>
  <c r="G65" i="4" a="1"/>
  <c r="G65" i="4" s="1"/>
  <c r="G66" i="4" a="1"/>
  <c r="G66" i="4" s="1"/>
  <c r="G67" i="4" a="1"/>
  <c r="G67" i="4" s="1"/>
  <c r="G68" i="4" a="1"/>
  <c r="G68" i="4" s="1"/>
  <c r="G69" i="4" a="1"/>
  <c r="G69" i="4" s="1"/>
  <c r="G70" i="4" a="1"/>
  <c r="G70" i="4" s="1"/>
  <c r="G71" i="4" a="1"/>
  <c r="G71" i="4" s="1"/>
  <c r="G72" i="4" a="1"/>
  <c r="G72" i="4" s="1"/>
  <c r="G73" i="4" a="1"/>
  <c r="G73" i="4" s="1"/>
  <c r="G74" i="4" a="1"/>
  <c r="G74" i="4" s="1"/>
  <c r="G75" i="4" a="1"/>
  <c r="G75" i="4" s="1"/>
  <c r="G76" i="4" a="1"/>
  <c r="G76" i="4" s="1"/>
  <c r="G77" i="4" a="1"/>
  <c r="G77" i="4" s="1"/>
  <c r="G78" i="4" a="1"/>
  <c r="G78" i="4" s="1"/>
  <c r="G79" i="4" a="1"/>
  <c r="G79" i="4" s="1"/>
  <c r="G80" i="4" a="1"/>
  <c r="G80" i="4" s="1"/>
  <c r="G81" i="4" a="1"/>
  <c r="G81" i="4" s="1"/>
  <c r="G82" i="4" a="1"/>
  <c r="G82" i="4" s="1"/>
  <c r="G83" i="4" a="1"/>
  <c r="G83" i="4" s="1"/>
  <c r="G84" i="4" a="1"/>
  <c r="G84" i="4" s="1"/>
  <c r="G85" i="4" a="1"/>
  <c r="G85" i="4" s="1"/>
  <c r="G86" i="4" a="1"/>
  <c r="G86" i="4" s="1"/>
  <c r="G87" i="4" a="1"/>
  <c r="G87" i="4" s="1"/>
  <c r="G88" i="4" a="1"/>
  <c r="G88" i="4" s="1"/>
  <c r="G89" i="4" a="1"/>
  <c r="G89" i="4" s="1"/>
  <c r="G2" i="4" a="1"/>
  <c r="G2" i="4" s="1"/>
  <c r="H3" i="4" a="1"/>
  <c r="H3" i="4" s="1"/>
  <c r="H4" i="4" a="1"/>
  <c r="H4" i="4" s="1"/>
  <c r="H5" i="4" a="1"/>
  <c r="H5" i="4" s="1"/>
  <c r="H6" i="4" a="1"/>
  <c r="H6" i="4" s="1"/>
  <c r="H7" i="4" a="1"/>
  <c r="H7" i="4" s="1"/>
  <c r="H8" i="4" a="1"/>
  <c r="H8" i="4" s="1"/>
  <c r="H9" i="4" a="1"/>
  <c r="H9" i="4" s="1"/>
  <c r="H10" i="4" a="1"/>
  <c r="H10" i="4"/>
  <c r="H11" i="4" a="1"/>
  <c r="H11" i="4" s="1"/>
  <c r="H12" i="4" a="1"/>
  <c r="H12" i="4" s="1"/>
  <c r="H13" i="4" a="1"/>
  <c r="H13" i="4" s="1"/>
  <c r="H14" i="4" a="1"/>
  <c r="H14" i="4" s="1"/>
  <c r="H15" i="4" a="1"/>
  <c r="H15" i="4" s="1"/>
  <c r="H16" i="4" a="1"/>
  <c r="H16" i="4" s="1"/>
  <c r="H17" i="4" a="1"/>
  <c r="H17" i="4" s="1"/>
  <c r="H18" i="4" a="1"/>
  <c r="H18" i="4" s="1"/>
  <c r="H19" i="4" a="1"/>
  <c r="H19" i="4" s="1"/>
  <c r="H20" i="4" a="1"/>
  <c r="H20" i="4" s="1"/>
  <c r="H21" i="4" a="1"/>
  <c r="H21" i="4" s="1"/>
  <c r="H22" i="4" a="1"/>
  <c r="H22" i="4" s="1"/>
  <c r="H23" i="4" a="1"/>
  <c r="H23" i="4" s="1"/>
  <c r="H24" i="4" a="1"/>
  <c r="H24" i="4" s="1"/>
  <c r="H25" i="4" a="1"/>
  <c r="H25" i="4" s="1"/>
  <c r="H26" i="4" a="1"/>
  <c r="H26" i="4" s="1"/>
  <c r="H27" i="4" a="1"/>
  <c r="H27" i="4" s="1"/>
  <c r="H28" i="4" a="1"/>
  <c r="H28" i="4" s="1"/>
  <c r="H29" i="4" a="1"/>
  <c r="H29" i="4" s="1"/>
  <c r="H30" i="4" a="1"/>
  <c r="H30" i="4" s="1"/>
  <c r="H31" i="4" a="1"/>
  <c r="H31" i="4" s="1"/>
  <c r="H32" i="4" a="1"/>
  <c r="H32" i="4" s="1"/>
  <c r="H33" i="4" a="1"/>
  <c r="H33" i="4"/>
  <c r="H34" i="4" a="1"/>
  <c r="H34" i="4" s="1"/>
  <c r="H35" i="4" a="1"/>
  <c r="H35" i="4" s="1"/>
  <c r="H36" i="4" a="1"/>
  <c r="H36" i="4" s="1"/>
  <c r="H37" i="4" a="1"/>
  <c r="H37" i="4" s="1"/>
  <c r="H38" i="4" a="1"/>
  <c r="H38" i="4" s="1"/>
  <c r="H39" i="4" a="1"/>
  <c r="H39" i="4" s="1"/>
  <c r="H40" i="4" a="1"/>
  <c r="H40" i="4" s="1"/>
  <c r="H41" i="4" a="1"/>
  <c r="H41" i="4" s="1"/>
  <c r="H42" i="4" a="1"/>
  <c r="H42" i="4" s="1"/>
  <c r="H43" i="4" a="1"/>
  <c r="H43" i="4" s="1"/>
  <c r="H44" i="4" a="1"/>
  <c r="H44" i="4" s="1"/>
  <c r="H45" i="4" a="1"/>
  <c r="H45" i="4" s="1"/>
  <c r="H46" i="4" a="1"/>
  <c r="H46" i="4" s="1"/>
  <c r="H47" i="4" a="1"/>
  <c r="H47" i="4" s="1"/>
  <c r="H48" i="4" a="1"/>
  <c r="H48" i="4" s="1"/>
  <c r="H49" i="4" a="1"/>
  <c r="H49" i="4" s="1"/>
  <c r="H50" i="4" a="1"/>
  <c r="H50" i="4" s="1"/>
  <c r="H51" i="4" a="1"/>
  <c r="H51" i="4" s="1"/>
  <c r="H52" i="4" a="1"/>
  <c r="H52" i="4" s="1"/>
  <c r="H53" i="4" a="1"/>
  <c r="H53" i="4" s="1"/>
  <c r="H54" i="4" a="1"/>
  <c r="H54" i="4" s="1"/>
  <c r="H55" i="4" a="1"/>
  <c r="H55" i="4" s="1"/>
  <c r="H56" i="4" a="1"/>
  <c r="H56" i="4" s="1"/>
  <c r="H57" i="4" a="1"/>
  <c r="H57" i="4" s="1"/>
  <c r="H58" i="4" a="1"/>
  <c r="H58" i="4" s="1"/>
  <c r="H59" i="4" a="1"/>
  <c r="H59" i="4" s="1"/>
  <c r="H60" i="4" a="1"/>
  <c r="H60" i="4" s="1"/>
  <c r="H61" i="4" a="1"/>
  <c r="H61" i="4" s="1"/>
  <c r="H62" i="4" a="1"/>
  <c r="H62" i="4" s="1"/>
  <c r="H63" i="4" a="1"/>
  <c r="H63" i="4" s="1"/>
  <c r="H64" i="4" a="1"/>
  <c r="H64" i="4" s="1"/>
  <c r="H65" i="4" a="1"/>
  <c r="H65" i="4" s="1"/>
  <c r="H66" i="4" a="1"/>
  <c r="H66" i="4" s="1"/>
  <c r="H67" i="4" a="1"/>
  <c r="H67" i="4" s="1"/>
  <c r="H68" i="4" a="1"/>
  <c r="H68" i="4" s="1"/>
  <c r="H69" i="4" a="1"/>
  <c r="H69" i="4" s="1"/>
  <c r="H70" i="4" a="1"/>
  <c r="H70" i="4" s="1"/>
  <c r="H71" i="4" a="1"/>
  <c r="H71" i="4" s="1"/>
  <c r="H72" i="4" a="1"/>
  <c r="H72" i="4" s="1"/>
  <c r="H73" i="4" a="1"/>
  <c r="H73" i="4" s="1"/>
  <c r="H74" i="4" a="1"/>
  <c r="H74" i="4" s="1"/>
  <c r="H75" i="4" a="1"/>
  <c r="H75" i="4" s="1"/>
  <c r="H76" i="4" a="1"/>
  <c r="H76" i="4" s="1"/>
  <c r="H77" i="4" a="1"/>
  <c r="H77" i="4" s="1"/>
  <c r="H78" i="4" a="1"/>
  <c r="H78" i="4" s="1"/>
  <c r="H79" i="4" a="1"/>
  <c r="H79" i="4" s="1"/>
  <c r="H80" i="4" a="1"/>
  <c r="H80" i="4" s="1"/>
  <c r="H81" i="4" a="1"/>
  <c r="H81" i="4" s="1"/>
  <c r="H82" i="4" a="1"/>
  <c r="H82" i="4" s="1"/>
  <c r="H83" i="4" a="1"/>
  <c r="H83" i="4" s="1"/>
  <c r="H84" i="4" a="1"/>
  <c r="H84" i="4" s="1"/>
  <c r="H85" i="4" a="1"/>
  <c r="H85" i="4" s="1"/>
  <c r="H86" i="4" a="1"/>
  <c r="H86" i="4" s="1"/>
  <c r="H87" i="4" a="1"/>
  <c r="H87" i="4" s="1"/>
  <c r="H88" i="4" a="1"/>
  <c r="H88" i="4" s="1"/>
  <c r="H89" i="4" a="1"/>
  <c r="H89" i="4" s="1"/>
  <c r="F3" i="4" a="1"/>
  <c r="F3" i="4" s="1"/>
  <c r="F4" i="4" a="1"/>
  <c r="F4" i="4" s="1"/>
  <c r="F2" i="4" s="1"/>
  <c r="F5" i="4" a="1"/>
  <c r="F5" i="4" s="1"/>
  <c r="F6" i="4" a="1"/>
  <c r="F6" i="4" s="1"/>
  <c r="F7" i="4" a="1"/>
  <c r="F7" i="4" s="1"/>
  <c r="F8" i="4" a="1"/>
  <c r="F8" i="4" s="1"/>
  <c r="F10" i="4" a="1"/>
  <c r="F10" i="4" s="1"/>
  <c r="F11" i="4" a="1"/>
  <c r="F11" i="4" s="1"/>
  <c r="F12" i="4" a="1"/>
  <c r="F12" i="4" s="1"/>
  <c r="F13" i="4" a="1"/>
  <c r="F13" i="4" s="1"/>
  <c r="F14" i="4" a="1"/>
  <c r="F14" i="4" s="1"/>
  <c r="F15" i="4" a="1"/>
  <c r="F15" i="4" s="1"/>
  <c r="F16" i="4" a="1"/>
  <c r="F16" i="4" s="1"/>
  <c r="F17" i="4" a="1"/>
  <c r="F17" i="4" s="1"/>
  <c r="F18" i="4" a="1"/>
  <c r="F18" i="4" s="1"/>
  <c r="F19" i="4" a="1"/>
  <c r="F19" i="4" s="1"/>
  <c r="F20" i="4" a="1"/>
  <c r="F20" i="4" s="1"/>
  <c r="F21" i="4" a="1"/>
  <c r="F21" i="4" s="1"/>
  <c r="F22" i="4" a="1"/>
  <c r="F22" i="4" s="1"/>
  <c r="F23" i="4" a="1"/>
  <c r="F23" i="4"/>
  <c r="F24" i="4" a="1"/>
  <c r="F24" i="4" s="1"/>
  <c r="F25" i="4" a="1"/>
  <c r="F25" i="4" s="1"/>
  <c r="F26" i="4" a="1"/>
  <c r="F26" i="4" s="1"/>
  <c r="F27" i="4" a="1"/>
  <c r="F27" i="4" s="1"/>
  <c r="F28" i="4" a="1"/>
  <c r="F28" i="4" s="1"/>
  <c r="F29" i="4" a="1"/>
  <c r="F29" i="4" s="1"/>
  <c r="F30" i="4" a="1"/>
  <c r="F30" i="4" s="1"/>
  <c r="F31" i="4" a="1"/>
  <c r="F31" i="4" s="1"/>
  <c r="F32" i="4" a="1"/>
  <c r="F32" i="4" s="1"/>
  <c r="F33" i="4" a="1"/>
  <c r="F33" i="4" s="1"/>
  <c r="F34" i="4" a="1"/>
  <c r="F34" i="4" s="1"/>
  <c r="F35" i="4" a="1"/>
  <c r="F35" i="4" s="1"/>
  <c r="F36" i="4" a="1"/>
  <c r="F36" i="4" s="1"/>
  <c r="F37" i="4" a="1"/>
  <c r="F37" i="4" s="1"/>
  <c r="F38" i="4" a="1"/>
  <c r="F38" i="4" s="1"/>
  <c r="F39" i="4" a="1"/>
  <c r="F39" i="4" s="1"/>
  <c r="F40" i="4" a="1"/>
  <c r="F40" i="4" s="1"/>
  <c r="F41" i="4" a="1"/>
  <c r="F41" i="4" s="1"/>
  <c r="F42" i="4" a="1"/>
  <c r="F42" i="4" s="1"/>
  <c r="F43" i="4" a="1"/>
  <c r="F43" i="4" s="1"/>
  <c r="F44" i="4" a="1"/>
  <c r="F44" i="4" s="1"/>
  <c r="F45" i="4" a="1"/>
  <c r="F45" i="4" s="1"/>
  <c r="F46" i="4" a="1"/>
  <c r="F46" i="4" s="1"/>
  <c r="F47" i="4" a="1"/>
  <c r="F47" i="4" s="1"/>
  <c r="F48" i="4" a="1"/>
  <c r="F48" i="4" s="1"/>
  <c r="F49" i="4" a="1"/>
  <c r="F49" i="4" s="1"/>
  <c r="F50" i="4" a="1"/>
  <c r="F50" i="4" s="1"/>
  <c r="F51" i="4" a="1"/>
  <c r="F51" i="4" s="1"/>
  <c r="F52" i="4" a="1"/>
  <c r="F52" i="4" s="1"/>
  <c r="F53" i="4" a="1"/>
  <c r="F53" i="4" s="1"/>
  <c r="F54" i="4" a="1"/>
  <c r="F54" i="4" s="1"/>
  <c r="F55" i="4" a="1"/>
  <c r="F55" i="4" s="1"/>
  <c r="F56" i="4" a="1"/>
  <c r="F56" i="4" s="1"/>
  <c r="F57" i="4" a="1"/>
  <c r="F57" i="4" s="1"/>
  <c r="F58" i="4" a="1"/>
  <c r="F58" i="4" s="1"/>
  <c r="F59" i="4" a="1"/>
  <c r="F59" i="4" s="1"/>
  <c r="F60" i="4" a="1"/>
  <c r="F60" i="4" s="1"/>
  <c r="F61" i="4" a="1"/>
  <c r="F61" i="4" s="1"/>
  <c r="F62" i="4" a="1"/>
  <c r="F62" i="4" s="1"/>
  <c r="F63" i="4" a="1"/>
  <c r="F63" i="4" s="1"/>
  <c r="F64" i="4" a="1"/>
  <c r="F64" i="4" s="1"/>
  <c r="F65" i="4" a="1"/>
  <c r="F65" i="4" s="1"/>
  <c r="F66" i="4" a="1"/>
  <c r="F66" i="4" s="1"/>
  <c r="F67" i="4" a="1"/>
  <c r="F67" i="4" s="1"/>
  <c r="F68" i="4" a="1"/>
  <c r="F68" i="4" s="1"/>
  <c r="F69" i="4" a="1"/>
  <c r="F69" i="4" s="1"/>
  <c r="F70" i="4" a="1"/>
  <c r="F70" i="4" s="1"/>
  <c r="F71" i="4" a="1"/>
  <c r="F71" i="4" s="1"/>
  <c r="F72" i="4" a="1"/>
  <c r="F72" i="4" s="1"/>
  <c r="F73" i="4" a="1"/>
  <c r="F73" i="4" s="1"/>
  <c r="F74" i="4" a="1"/>
  <c r="F74" i="4" s="1"/>
  <c r="F75" i="4" a="1"/>
  <c r="F75" i="4" s="1"/>
  <c r="F76" i="4" a="1"/>
  <c r="F76" i="4" s="1"/>
  <c r="F77" i="4" a="1"/>
  <c r="F77" i="4" s="1"/>
  <c r="F78" i="4" a="1"/>
  <c r="F78" i="4" s="1"/>
  <c r="F79" i="4" a="1"/>
  <c r="F79" i="4" s="1"/>
  <c r="F80" i="4" a="1"/>
  <c r="F80" i="4" s="1"/>
  <c r="F81" i="4" a="1"/>
  <c r="F81" i="4" s="1"/>
  <c r="F82" i="4" a="1"/>
  <c r="F82" i="4" s="1"/>
  <c r="F83" i="4" a="1"/>
  <c r="F83" i="4" s="1"/>
  <c r="F84" i="4" a="1"/>
  <c r="F84" i="4" s="1"/>
  <c r="F85" i="4" a="1"/>
  <c r="F85" i="4" s="1"/>
  <c r="F86" i="4" a="1"/>
  <c r="F86" i="4" s="1"/>
  <c r="F87" i="4" a="1"/>
  <c r="F87" i="4" s="1"/>
  <c r="F88" i="4" a="1"/>
  <c r="F88" i="4" s="1"/>
  <c r="F89" i="4" a="1"/>
  <c r="F89" i="4" s="1"/>
  <c r="J63" i="1"/>
  <c r="I63" i="4" s="1" a="1"/>
  <c r="I63" i="4" s="1"/>
  <c r="J64" i="1"/>
  <c r="I64" i="4" s="1" a="1"/>
  <c r="I64" i="4" s="1"/>
  <c r="J65" i="1"/>
  <c r="I65" i="4" s="1" a="1"/>
  <c r="I65" i="4" s="1"/>
  <c r="J66" i="1"/>
  <c r="I66" i="4" s="1" a="1"/>
  <c r="I66" i="4" s="1"/>
  <c r="J67" i="1"/>
  <c r="I67" i="4" s="1" a="1"/>
  <c r="I67" i="4" s="1"/>
  <c r="J68" i="1"/>
  <c r="I68" i="4" s="1" a="1"/>
  <c r="I68" i="4" s="1"/>
  <c r="J69" i="1"/>
  <c r="I69" i="4" s="1" a="1"/>
  <c r="I69" i="4" s="1"/>
  <c r="J70" i="1"/>
  <c r="I70" i="4" s="1" a="1"/>
  <c r="I70" i="4" s="1"/>
  <c r="J71" i="1"/>
  <c r="I71" i="4" s="1" a="1"/>
  <c r="I71" i="4" s="1"/>
  <c r="J72" i="1"/>
  <c r="I72" i="4" s="1" a="1"/>
  <c r="I72" i="4" s="1"/>
  <c r="J73" i="1"/>
  <c r="I73" i="4" s="1" a="1"/>
  <c r="I73" i="4" s="1"/>
  <c r="J74" i="1"/>
  <c r="I74" i="4" s="1" a="1"/>
  <c r="I74" i="4" s="1"/>
  <c r="J75" i="1"/>
  <c r="I75" i="4" s="1" a="1"/>
  <c r="I75" i="4" s="1"/>
  <c r="J76" i="1"/>
  <c r="I76" i="4" s="1" a="1"/>
  <c r="I76" i="4" s="1"/>
  <c r="J77" i="1"/>
  <c r="I77" i="4" s="1" a="1"/>
  <c r="I77" i="4" s="1"/>
  <c r="J78" i="1"/>
  <c r="I78" i="4" s="1" a="1"/>
  <c r="I78" i="4" s="1"/>
  <c r="J79" i="1"/>
  <c r="I79" i="4" s="1" a="1"/>
  <c r="I79" i="4" s="1"/>
  <c r="J80" i="1"/>
  <c r="I80" i="4" s="1" a="1"/>
  <c r="I80" i="4" s="1"/>
  <c r="J81" i="1"/>
  <c r="I81" i="4" s="1" a="1"/>
  <c r="I81" i="4" s="1"/>
  <c r="J82" i="1"/>
  <c r="I82" i="4" s="1" a="1"/>
  <c r="I82" i="4" s="1"/>
  <c r="J83" i="1"/>
  <c r="I83" i="4" s="1" a="1"/>
  <c r="I83" i="4" s="1"/>
  <c r="J84" i="1"/>
  <c r="I84" i="4" s="1" a="1"/>
  <c r="I84" i="4" s="1"/>
  <c r="J85" i="1"/>
  <c r="I85" i="4" s="1" a="1"/>
  <c r="I85" i="4" s="1"/>
  <c r="J86" i="1"/>
  <c r="I86" i="4" s="1" a="1"/>
  <c r="I86" i="4" s="1"/>
  <c r="J87" i="1"/>
  <c r="I87" i="4" s="1" a="1"/>
  <c r="I87" i="4" s="1"/>
  <c r="J88" i="1"/>
  <c r="I88" i="4" s="1" a="1"/>
  <c r="I88" i="4" s="1"/>
  <c r="J89" i="1"/>
  <c r="I89" i="4" s="1" a="1"/>
  <c r="I89" i="4" s="1"/>
  <c r="J52" i="1"/>
  <c r="I52" i="4" s="1" a="1"/>
  <c r="I52" i="4" s="1"/>
  <c r="J47" i="1"/>
  <c r="I47" i="4" s="1" a="1"/>
  <c r="I47" i="4" s="1"/>
  <c r="J58" i="1"/>
  <c r="I58" i="4" s="1" a="1"/>
  <c r="I58" i="4" s="1"/>
  <c r="J10" i="1"/>
  <c r="I10" i="4" s="1" a="1"/>
  <c r="I10" i="4" s="1"/>
  <c r="E30" i="3"/>
  <c r="E26" i="3"/>
  <c r="E23" i="3"/>
  <c r="E17" i="3"/>
  <c r="E6" i="3"/>
  <c r="E2" i="3"/>
  <c r="T92" i="1"/>
  <c r="J3" i="1"/>
  <c r="I3" i="4" s="1" a="1"/>
  <c r="I3" i="4" s="1"/>
  <c r="J4" i="1"/>
  <c r="I4" i="4" s="1" a="1"/>
  <c r="I4" i="4" s="1"/>
  <c r="J5" i="1"/>
  <c r="I5" i="4" s="1" a="1"/>
  <c r="I5" i="4" s="1"/>
  <c r="J6" i="1"/>
  <c r="I6" i="4" s="1" a="1"/>
  <c r="I6" i="4" s="1"/>
  <c r="I7" i="4" a="1"/>
  <c r="I7" i="4" s="1"/>
  <c r="J8" i="1"/>
  <c r="I8" i="4" s="1" a="1"/>
  <c r="I8" i="4" s="1"/>
  <c r="J9" i="1"/>
  <c r="I9" i="4" s="1" a="1"/>
  <c r="I9" i="4" s="1"/>
  <c r="J11" i="1"/>
  <c r="I11" i="4" s="1" a="1"/>
  <c r="I11" i="4" s="1"/>
  <c r="J12" i="1"/>
  <c r="I12" i="4" s="1" a="1"/>
  <c r="I12" i="4" s="1"/>
  <c r="J14" i="1"/>
  <c r="I14" i="4" s="1" a="1"/>
  <c r="I14" i="4" s="1"/>
  <c r="J15" i="1"/>
  <c r="I15" i="4" s="1" a="1"/>
  <c r="I15" i="4" s="1"/>
  <c r="J16" i="1"/>
  <c r="I16" i="4" s="1" a="1"/>
  <c r="I16" i="4" s="1"/>
  <c r="J17" i="1"/>
  <c r="I17" i="4" s="1" a="1"/>
  <c r="I17" i="4" s="1"/>
  <c r="J18" i="1"/>
  <c r="I18" i="4" s="1" a="1"/>
  <c r="I18" i="4" s="1"/>
  <c r="J19" i="1"/>
  <c r="I19" i="4" s="1" a="1"/>
  <c r="I19" i="4" s="1"/>
  <c r="J20" i="1"/>
  <c r="I20" i="4" s="1" a="1"/>
  <c r="I20" i="4" s="1"/>
  <c r="J21" i="1"/>
  <c r="I21" i="4" s="1" a="1"/>
  <c r="I21" i="4" s="1"/>
  <c r="J22" i="1"/>
  <c r="I22" i="4" s="1" a="1"/>
  <c r="I22" i="4" s="1"/>
  <c r="J23" i="1"/>
  <c r="I23" i="4" s="1" a="1"/>
  <c r="I23" i="4" s="1"/>
  <c r="J24" i="1"/>
  <c r="I24" i="4" s="1" a="1"/>
  <c r="I24" i="4" s="1"/>
  <c r="J25" i="1"/>
  <c r="I25" i="4" s="1" a="1"/>
  <c r="I25" i="4" s="1"/>
  <c r="J26" i="1"/>
  <c r="I26" i="4" s="1" a="1"/>
  <c r="I26" i="4" s="1"/>
  <c r="J27" i="1"/>
  <c r="I27" i="4" s="1" a="1"/>
  <c r="I27" i="4" s="1"/>
  <c r="J28" i="1"/>
  <c r="I28" i="4" s="1" a="1"/>
  <c r="I28" i="4" s="1"/>
  <c r="J29" i="1"/>
  <c r="I29" i="4" s="1" a="1"/>
  <c r="I29" i="4" s="1"/>
  <c r="J30" i="1"/>
  <c r="I30" i="4" s="1" a="1"/>
  <c r="I30" i="4" s="1"/>
  <c r="J31" i="1"/>
  <c r="I31" i="4" s="1" a="1"/>
  <c r="I31" i="4" s="1"/>
  <c r="J32" i="1"/>
  <c r="I32" i="4" s="1" a="1"/>
  <c r="I32" i="4" s="1"/>
  <c r="J33" i="1"/>
  <c r="I33" i="4" s="1" a="1"/>
  <c r="I33" i="4" s="1"/>
  <c r="J34" i="1"/>
  <c r="I34" i="4" s="1" a="1"/>
  <c r="I34" i="4" s="1"/>
  <c r="J35" i="1"/>
  <c r="I35" i="4" s="1" a="1"/>
  <c r="I35" i="4" s="1"/>
  <c r="J36" i="1"/>
  <c r="I36" i="4" s="1" a="1"/>
  <c r="I36" i="4" s="1"/>
  <c r="J37" i="1"/>
  <c r="I37" i="4" s="1" a="1"/>
  <c r="I37" i="4" s="1"/>
  <c r="J38" i="1"/>
  <c r="I38" i="4" s="1" a="1"/>
  <c r="I38" i="4" s="1"/>
  <c r="J39" i="1"/>
  <c r="I39" i="4" s="1" a="1"/>
  <c r="I39" i="4" s="1"/>
  <c r="J40" i="1"/>
  <c r="I40" i="4" s="1" a="1"/>
  <c r="I40" i="4" s="1"/>
  <c r="J41" i="1"/>
  <c r="I41" i="4" s="1" a="1"/>
  <c r="I41" i="4" s="1"/>
  <c r="J42" i="1"/>
  <c r="I42" i="4" s="1" a="1"/>
  <c r="I42" i="4" s="1"/>
  <c r="J43" i="1"/>
  <c r="I43" i="4" s="1" a="1"/>
  <c r="I43" i="4" s="1"/>
  <c r="J44" i="1"/>
  <c r="I44" i="4" s="1" a="1"/>
  <c r="I44" i="4" s="1"/>
  <c r="J45" i="1"/>
  <c r="I45" i="4" s="1" a="1"/>
  <c r="I45" i="4" s="1"/>
  <c r="J46" i="1"/>
  <c r="I46" i="4" s="1" a="1"/>
  <c r="I46" i="4" s="1"/>
  <c r="J48" i="1"/>
  <c r="I48" i="4" s="1" a="1"/>
  <c r="I48" i="4" s="1"/>
  <c r="J49" i="1"/>
  <c r="I49" i="4" s="1" a="1"/>
  <c r="I49" i="4" s="1"/>
  <c r="J50" i="1"/>
  <c r="I50" i="4" s="1" a="1"/>
  <c r="I50" i="4" s="1"/>
  <c r="J51" i="1"/>
  <c r="I51" i="4" s="1" a="1"/>
  <c r="I51" i="4" s="1"/>
  <c r="J53" i="1"/>
  <c r="I53" i="4" s="1" a="1"/>
  <c r="I53" i="4" s="1"/>
  <c r="J54" i="1"/>
  <c r="I54" i="4" s="1" a="1"/>
  <c r="I54" i="4" s="1"/>
  <c r="J55" i="1"/>
  <c r="I55" i="4" s="1" a="1"/>
  <c r="I55" i="4" s="1"/>
  <c r="J56" i="1"/>
  <c r="I56" i="4" s="1" a="1"/>
  <c r="I56" i="4" s="1"/>
  <c r="J57" i="1"/>
  <c r="I57" i="4" s="1" a="1"/>
  <c r="I57" i="4" s="1"/>
  <c r="J59" i="1"/>
  <c r="I59" i="4" s="1" a="1"/>
  <c r="I59" i="4" s="1"/>
  <c r="J60" i="1"/>
  <c r="I60" i="4" s="1" a="1"/>
  <c r="I60" i="4" s="1"/>
  <c r="J61" i="1"/>
  <c r="I61" i="4" s="1" a="1"/>
  <c r="I61" i="4" s="1"/>
  <c r="J62" i="1"/>
  <c r="I62" i="4" s="1" a="1"/>
  <c r="I62" i="4" s="1"/>
  <c r="J2" i="1"/>
  <c r="I2" i="4" s="1" a="1"/>
  <c r="I2" i="4"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<sst xmlns="http://schemas.openxmlformats.org/spreadsheetml/2006/main" count="3475" uniqueCount="620">
  <si>
    <t>species_name</t>
  </si>
  <si>
    <t>average_group_size</t>
  </si>
  <si>
    <t>migratory_behaviour</t>
  </si>
  <si>
    <t>prey_choice</t>
  </si>
  <si>
    <t>Balaena_mysticetus</t>
  </si>
  <si>
    <t>Balaenoptera_acutorostrata</t>
  </si>
  <si>
    <t>Balaenoptera_bonaerensis</t>
  </si>
  <si>
    <t>Balaenoptera_borealis</t>
  </si>
  <si>
    <t>Balaenoptera_edeni</t>
  </si>
  <si>
    <t>Balaenoptera_musculus</t>
  </si>
  <si>
    <t>Balaenoptera_omurai</t>
  </si>
  <si>
    <t>Balaenoptera_physalus</t>
  </si>
  <si>
    <t>Berardius_arnuxii</t>
  </si>
  <si>
    <t>Berardius_bairdii</t>
  </si>
  <si>
    <t>Caperea_marginata</t>
  </si>
  <si>
    <t>Cephalorhynchus_commersonii</t>
  </si>
  <si>
    <t>Cephalorhynchus_eutropia</t>
  </si>
  <si>
    <t>Cephalorhynchus_heavisidii</t>
  </si>
  <si>
    <t>Cephalorhynchus_hectori</t>
  </si>
  <si>
    <t>Delphinapterus_leucas</t>
  </si>
  <si>
    <t>Delphinus_delphis</t>
  </si>
  <si>
    <t>Eschrichtius_robustus</t>
  </si>
  <si>
    <t>Eubalaena_australis</t>
  </si>
  <si>
    <t>Eubalaena_glacialis</t>
  </si>
  <si>
    <t>Eubalaena_japonica</t>
  </si>
  <si>
    <t>Feresa_attenuata</t>
  </si>
  <si>
    <t>Globicephala_macrorhynchus</t>
  </si>
  <si>
    <t>Globicephala_melas</t>
  </si>
  <si>
    <t>Grampus_griseus</t>
  </si>
  <si>
    <t>Hyperoodon_ampullatus</t>
  </si>
  <si>
    <t>Hyperoodon_planifrons</t>
  </si>
  <si>
    <t>Indopacetus_pacificus</t>
  </si>
  <si>
    <t>Kogia_breviceps</t>
  </si>
  <si>
    <t>Kogia_sima</t>
  </si>
  <si>
    <t>Lagenodelphis_hosei</t>
  </si>
  <si>
    <t>Lagenorhynchus_acutus</t>
  </si>
  <si>
    <t>Lagenorhynchus_albirostris</t>
  </si>
  <si>
    <t>Lagenorhynchus_australis</t>
  </si>
  <si>
    <t>Lagenorhynchus_cruciger</t>
  </si>
  <si>
    <t>Lagenorhynchus_obscurus</t>
  </si>
  <si>
    <t>Lissodelphis_borealis</t>
  </si>
  <si>
    <t>Lissodelphis_peronii</t>
  </si>
  <si>
    <t>Megaptera_novaeangliae</t>
  </si>
  <si>
    <t>Mesoplodon_bidens</t>
  </si>
  <si>
    <t>Mesoplodon_bowdoini</t>
  </si>
  <si>
    <t>Mesoplodon_carlhubbsi</t>
  </si>
  <si>
    <t>Mesoplodon_densirostris</t>
  </si>
  <si>
    <t>Mesoplodon_europaeus</t>
  </si>
  <si>
    <t>Mesoplodon_ginkgodens</t>
  </si>
  <si>
    <t>Mesoplodon_grayi</t>
  </si>
  <si>
    <t>Mesoplodon_hectori</t>
  </si>
  <si>
    <t>Mesoplodon_layardii</t>
  </si>
  <si>
    <t>Mesoplodon_mirus</t>
  </si>
  <si>
    <t>Mesoplodon_perrini</t>
  </si>
  <si>
    <t>Mesoplodon_peruvianus</t>
  </si>
  <si>
    <t>Mesoplodon_stejnegeri</t>
  </si>
  <si>
    <t>Mesoplodon_traversii</t>
  </si>
  <si>
    <t>Monodon_monoceros</t>
  </si>
  <si>
    <t>Neophocaena_asiaeorientalis</t>
  </si>
  <si>
    <t>Neophocaena_phocaenoides</t>
  </si>
  <si>
    <t>Orcaella_brevirostris</t>
  </si>
  <si>
    <t>Orcaella_heinsohni</t>
  </si>
  <si>
    <t>Orcinus_orca</t>
  </si>
  <si>
    <t>Peponocephala_electra</t>
  </si>
  <si>
    <t>Phocoena_dioptrica</t>
  </si>
  <si>
    <t>Phocoena_phocoena</t>
  </si>
  <si>
    <t>Phocoena_sinus</t>
  </si>
  <si>
    <t>Phocoena_spinipinnis</t>
  </si>
  <si>
    <t>Phocoenoides_dalli</t>
  </si>
  <si>
    <t>Physeter_macrocephalus</t>
  </si>
  <si>
    <t>Pontoporia_blainvillei</t>
  </si>
  <si>
    <t>Pseudorca_crassidens</t>
  </si>
  <si>
    <t>Sotalia_guianensis</t>
  </si>
  <si>
    <t>Sousa_chinensis</t>
  </si>
  <si>
    <t>Sousa_teuszii</t>
  </si>
  <si>
    <t>Stenella_attenuata</t>
  </si>
  <si>
    <t>Stenella_clymene</t>
  </si>
  <si>
    <t>Stenella_coeruleoalba</t>
  </si>
  <si>
    <t>Stenella_frontalis</t>
  </si>
  <si>
    <t>Stenella_longirostris</t>
  </si>
  <si>
    <t>Steno_bredanensis</t>
  </si>
  <si>
    <t>Tasmacetus_shepherdi</t>
  </si>
  <si>
    <t>Tursiops_aduncus</t>
  </si>
  <si>
    <t>Tursiops_truncatus</t>
  </si>
  <si>
    <t>Ziphius_cavirostris</t>
  </si>
  <si>
    <t>A</t>
  </si>
  <si>
    <t>D</t>
  </si>
  <si>
    <t>B</t>
  </si>
  <si>
    <t>C</t>
  </si>
  <si>
    <t>zooplankton</t>
  </si>
  <si>
    <t>cephalopods</t>
  </si>
  <si>
    <t>non_cephalopod_invertebrates</t>
  </si>
  <si>
    <t>high_vertebrates</t>
  </si>
  <si>
    <t>fish</t>
  </si>
  <si>
    <t>Species</t>
  </si>
  <si>
    <t>Species 1</t>
  </si>
  <si>
    <t>Species 2</t>
  </si>
  <si>
    <t>Species 3</t>
  </si>
  <si>
    <t>…</t>
  </si>
  <si>
    <t>Trait1</t>
  </si>
  <si>
    <t>Trait2</t>
  </si>
  <si>
    <t>Trait3</t>
  </si>
  <si>
    <t>Species 4</t>
  </si>
  <si>
    <t>Balaenoptera acutorostrata</t>
  </si>
  <si>
    <t>Balaenoptera borealis</t>
  </si>
  <si>
    <t>Balaenoptera edeni</t>
  </si>
  <si>
    <t>Balaenoptera musculus</t>
  </si>
  <si>
    <t>Balaenoptera physalus</t>
  </si>
  <si>
    <t>Berardius bairdii</t>
  </si>
  <si>
    <t>Delphinapterus leucas</t>
  </si>
  <si>
    <t>Delphinus delphis</t>
  </si>
  <si>
    <t>Eschrichtius robustus</t>
  </si>
  <si>
    <t>Eubalaena japonica</t>
  </si>
  <si>
    <t>Feresa attenuata</t>
  </si>
  <si>
    <t>Globicephala macrorhynchus</t>
  </si>
  <si>
    <t>Grampus griseus</t>
  </si>
  <si>
    <t>Indopacetus pacificus</t>
  </si>
  <si>
    <t>Kogia breviceps</t>
  </si>
  <si>
    <t>Kogia sima</t>
  </si>
  <si>
    <t>Lagenodelphis hosei</t>
  </si>
  <si>
    <t>Lagenorhynchus obliquidens</t>
  </si>
  <si>
    <t>Lissodelphis borealis</t>
  </si>
  <si>
    <t>Megaptera novaeangliae</t>
  </si>
  <si>
    <t>Mesoplodon carlhubbsi</t>
  </si>
  <si>
    <t>Mesoplodon densirostris</t>
  </si>
  <si>
    <t>Mesoplodon perrini</t>
  </si>
  <si>
    <t>Mesoplodon peruvianus</t>
  </si>
  <si>
    <t>Mesoplodon stejnegeri</t>
  </si>
  <si>
    <t>Orcinus orca</t>
  </si>
  <si>
    <t>Peponocephala electra</t>
  </si>
  <si>
    <t>Phocoena phocoena</t>
  </si>
  <si>
    <t>Phocoenoides dalli</t>
  </si>
  <si>
    <t>Physeter macrocephalus</t>
  </si>
  <si>
    <t>Pseudorca crassidens</t>
  </si>
  <si>
    <t>Stenella attenuata</t>
  </si>
  <si>
    <t>Stenella coeruleoalba</t>
  </si>
  <si>
    <t>Stenella longirostris</t>
  </si>
  <si>
    <t>Steno bredanensis</t>
  </si>
  <si>
    <t>Tursiops truncatus</t>
  </si>
  <si>
    <t>Ziphius cavirostris</t>
  </si>
  <si>
    <t>Cephalorhynchus hectori</t>
  </si>
  <si>
    <t>Balaena mysticetus</t>
  </si>
  <si>
    <t>Balaenoptera bonaerensis</t>
  </si>
  <si>
    <t>Caperea marginata</t>
  </si>
  <si>
    <t>Cephalorhynchus eutropia</t>
  </si>
  <si>
    <t>Cephalorhynchus heavisidii</t>
  </si>
  <si>
    <t>Eubalaena australis</t>
  </si>
  <si>
    <t>Globicephala melas</t>
  </si>
  <si>
    <t>Hyperoodon ampullatus</t>
  </si>
  <si>
    <t>Hyperoodon planifrons</t>
  </si>
  <si>
    <t>Lagenorhynchus acutus</t>
  </si>
  <si>
    <t>Lagenorhynchus albirostris</t>
  </si>
  <si>
    <t>Lagenorhynchus australis</t>
  </si>
  <si>
    <t>Lagenorhynchus cruciger</t>
  </si>
  <si>
    <t>Lissodelphis peronii</t>
  </si>
  <si>
    <t>Mesoplodon bidens</t>
  </si>
  <si>
    <t>Mesoplodon bowdoini</t>
  </si>
  <si>
    <t>Mesoplodon europaeus</t>
  </si>
  <si>
    <t>Mesoplodon grayi</t>
  </si>
  <si>
    <t>Mesoplodon hectori</t>
  </si>
  <si>
    <t>Mesoplodon layardii</t>
  </si>
  <si>
    <t>Monodon monoceros</t>
  </si>
  <si>
    <t>Phocoena spinipinnis</t>
  </si>
  <si>
    <t>Stenella clymene</t>
  </si>
  <si>
    <t>Stenella frontalis</t>
  </si>
  <si>
    <t>Tasmacetus shepherdi</t>
  </si>
  <si>
    <t>Tursiops aduncus</t>
  </si>
  <si>
    <t>Phocoena dioptrica</t>
  </si>
  <si>
    <t>Neophocaena asiaeorientalis</t>
  </si>
  <si>
    <t>Mesoplodon traversii</t>
  </si>
  <si>
    <t>Neophocaena phocaenoides</t>
  </si>
  <si>
    <t>Sousa sahulensis</t>
  </si>
  <si>
    <t>Orcaella brevirostris</t>
  </si>
  <si>
    <t>Pontoporia blainvillei</t>
  </si>
  <si>
    <t>Sousa teuszii</t>
  </si>
  <si>
    <t>Orcaella heinsohni</t>
  </si>
  <si>
    <t>Sousa chinensis</t>
  </si>
  <si>
    <t>Mesoplodon ginkgodens</t>
  </si>
  <si>
    <t>Cephalorhynchus commersonii</t>
  </si>
  <si>
    <t>Sotalia guianensis</t>
  </si>
  <si>
    <t>Balaenoptera omurai</t>
  </si>
  <si>
    <t>Lagenorhynchus obscurus</t>
  </si>
  <si>
    <t>Eubalaena glacialis</t>
  </si>
  <si>
    <t>Berardius minimus</t>
  </si>
  <si>
    <t>Mesoplodon hotaula</t>
  </si>
  <si>
    <t>Berardius arnuxii</t>
  </si>
  <si>
    <t>Balaenoptera ricei</t>
  </si>
  <si>
    <t>Mesoplodon mirus</t>
  </si>
  <si>
    <t>Phocoena sinus</t>
  </si>
  <si>
    <t>Mesoplodon eueu</t>
  </si>
  <si>
    <t>Sousa plumbea</t>
  </si>
  <si>
    <t>Balaenoptera_ricei</t>
  </si>
  <si>
    <t>Berardius_minimus</t>
  </si>
  <si>
    <t>Sagmatias_obliquidens</t>
  </si>
  <si>
    <t>Mesoplodon_eueu</t>
  </si>
  <si>
    <t xml:space="preserve">Reference </t>
  </si>
  <si>
    <t>Konishi, K., Minamikawa, S., Kleivane, L., &amp; Takahashi, M. (2024). Annual phenology and migration routes to breeding grounds in western-central North Pacific sei whales. Scientific Reports, 14(1), 11212.</t>
  </si>
  <si>
    <t>Browne, C. E., Erbe, C., &amp; McCauley, R. D. (2024). Distribution and Seasonality of the Omura’s Whale (Balaenoptera omurai) in Australia Based on Passive Acoustic Recordings. Animals, 14(20), 2944.</t>
  </si>
  <si>
    <t>Feij, B., Kühn, S., Meijboom, A., van Franeker, J. A., Bornemann, H., Kelly, N., &amp; Schaafsma, F. L. (2024). Distribution of Arnoux's beaked whales (Berardius arnuxii). Marine Mammal Science, e13158.</t>
  </si>
  <si>
    <t>Reference</t>
  </si>
  <si>
    <t>Hauser, D. D., Laidre, K. L., Suydam, R. S., &amp; Richard, P. R. (2014). Population-specific home ranges and migration timing of Pacific Arctic beluga whales (Delphinapterus leucas). Polar Biology, 37, 1171-1183.; Suydam, R. S., Lowry, L. F., Frost, K. J., O'Corry-Crowe, G. M., &amp; Pikok Jr, D. (2001). Satellite tracking of eastern Chukchi Sea beluga whales into the Arctic Ocean. Arctic, 237-243.; Lowry, L., Reeves, R. &amp; Laidre, K. 2017. Delphinapterus leucas. The IUCN Red List of Threatened Species 2017: e.T6335A50352346. https://dx.doi.org/10.2305/IUCN.UK.2017-3.RLTS.T6335A50352346.en. Accessed on 05 November 2024.</t>
  </si>
  <si>
    <t>Migratory</t>
  </si>
  <si>
    <t>Cooke, J.G. &amp; Zerbini, A.N. 2018. Eubalaena australis. The IUCN Red List of Threatened Species 2018: e.T8153A50354147. https://dx.doi.org/10.2305/IUCN.UK.2018-1.RLTS.T8153A50354147.en. Accessed on 05 November 2024.</t>
  </si>
  <si>
    <t>Cooke, J.G. 2020. Eubalaena glacialis (errata version published in 2020). The IUCN Red List of Threatened Species 2020: e.T41712A178589687. https://dx.doi.org/10.2305/IUCN.UK.2020-2.RLTS.T41712A178589687.en. Accessed on 05 November 2024.</t>
  </si>
  <si>
    <t>Cooke, J.G. &amp; Clapham, P.J. 2018. Eubalaena japonica. The IUCN Red List of Threatened Species 2018: e.T41711A50380694. https://dx.doi.org/10.2305/IUCN.UK.2018-1.RLTS.T41711A50380694.en. Accessed on 05 November 2024.</t>
  </si>
  <si>
    <t>Mixed</t>
  </si>
  <si>
    <t>Heinrich, S. &amp; Dellabianca, N. 2019. Lagenorhynchus australis. The IUCN Red List of Threatened Species 2019: e.T11143A50361589. https://dx.doi.org/10.2305/IUCN.UK.2019-1.RLTS.T11143A50361589.en. Accessed on 07 November 2024.</t>
  </si>
  <si>
    <r>
      <t>Rosel, P. E., Wilcox, L. A., Yamada, T. K., &amp; Mullin, K. D. (2021). A new species of baleen whale (Balaenoptera) from the Gulf of Mexico, with a review of its geographic distribution. </t>
    </r>
    <r>
      <rPr>
        <i/>
        <sz val="8"/>
        <color rgb="FF222222"/>
        <rFont val="Arial"/>
        <family val="2"/>
      </rPr>
      <t>Marine Mammal Science</t>
    </r>
    <r>
      <rPr>
        <sz val="8"/>
        <color rgb="FF222222"/>
        <rFont val="Arial"/>
        <family val="2"/>
      </rPr>
      <t>, </t>
    </r>
    <r>
      <rPr>
        <i/>
        <sz val="8"/>
        <color rgb="FF222222"/>
        <rFont val="Arial"/>
        <family val="2"/>
      </rPr>
      <t>37</t>
    </r>
    <r>
      <rPr>
        <sz val="8"/>
        <color rgb="FF222222"/>
        <rFont val="Arial"/>
        <family val="2"/>
      </rPr>
      <t>(2), 577-610.</t>
    </r>
  </si>
  <si>
    <r>
      <t>Yamada, T. K., Kitamura, S., Abe, S., Tajima, Y., Matsuda, A., Mead, J. G., &amp; Matsuishi, T. F. (2019). Description of a new species of beaked whale (Berardius) found in the North Pacific. </t>
    </r>
    <r>
      <rPr>
        <i/>
        <sz val="8"/>
        <color rgb="FF222222"/>
        <rFont val="Arial"/>
        <family val="2"/>
      </rPr>
      <t>Scientific Reports</t>
    </r>
    <r>
      <rPr>
        <sz val="8"/>
        <color rgb="FF222222"/>
        <rFont val="Arial"/>
        <family val="2"/>
      </rPr>
      <t>, </t>
    </r>
    <r>
      <rPr>
        <i/>
        <sz val="8"/>
        <color rgb="FF222222"/>
        <rFont val="Arial"/>
        <family val="2"/>
      </rPr>
      <t>9</t>
    </r>
    <r>
      <rPr>
        <sz val="8"/>
        <color rgb="FF222222"/>
        <rFont val="Arial"/>
        <family val="2"/>
      </rPr>
      <t>(1), 12723.</t>
    </r>
  </si>
  <si>
    <t>MacLeod, C. D. (2005). How big is a beaked whale? A review of body length and sexual size dimorphism in the family Ziphiidae. Journal of Cetacean Research and Management., 7(3), 301-308.</t>
  </si>
  <si>
    <r>
      <t xml:space="preserve">Carroll, E. L. </t>
    </r>
    <r>
      <rPr>
        <i/>
        <sz val="11"/>
        <color theme="1"/>
        <rFont val="Aptos Narrow"/>
        <family val="2"/>
        <scheme val="minor"/>
      </rPr>
      <t xml:space="preserve"> et al.</t>
    </r>
    <r>
      <rPr>
        <sz val="11"/>
        <color theme="1"/>
        <rFont val="Aptos Narrow"/>
        <family val="2"/>
        <scheme val="minor"/>
      </rPr>
      <t xml:space="preserve"> (2021). Speciation in the deep: genomics and morphology reveal a new species of beaked whale Mesoplodon eueu. Proceedings of the Royal Society. B, Biological Sciences, 288, 20211213</t>
    </r>
  </si>
  <si>
    <t>Dalebout, M. L., Scott Baker, C., Steel, D., Thompson, K., Robertson, K. M., Chivers, S. J., Perrin, W. F., Goonatilake, M., Charles Anderson, R., Mead, J. G., Potter, C. W., Thompson, L., Jupiter, D., &amp; Yamada, T. K. (2014). Resurrection of Mesoplodon hotaula Deraniyagala 1963: A new species of beaked whale in the tropical Indo-Pacific. Marine Mammal Science, 30(3), 1081–1108.</t>
  </si>
  <si>
    <t>Jefferson, T. A., &amp; Wang, J. Y. (2011). Revision of the taxonomy of finless porpoises (genus Neophocaena): the existence of two species. Journal of Marine Animals and Their Ecology, 4(1), 3-16.</t>
  </si>
  <si>
    <t>max_length_m</t>
  </si>
  <si>
    <t>max_mass_kg</t>
  </si>
  <si>
    <t>Non-Migratory</t>
  </si>
  <si>
    <t>Kasamatsu, F., Nishiwaki, S., &amp; Ishikawa, H. (1995). Breeding areas and southbound migrations of southern minke whales Balaenoptera acutorostrata. Marine ecology progress series. Oldendorf, 119(1), 1-10.; Cooke, J.G., Zerbini, A.N. &amp; Taylor, B.L. 2018. Balaenoptera bonaerensis. The IUCN Red List of Threatened Species 2018: e.T2480A50350661. https://dx.doi.org/10.2305/IUCN.UK.2018-1.RLTS.T2480A50350661.en. Accessed on 12 November 2024.</t>
  </si>
  <si>
    <t>Risch, D., Wilson, S. C., Hoogerwerf, M., Van Geel, N. C., Edwards, E. W., &amp; Brookes, K. L. (2019). Seasonal and diel acoustic presence of North Atlantic minke whales in the North Sea. Scientific Reports, 9(1), 3571.; Cooke, J.G. 2018. Balaenoptera acutorostrata. The IUCN Red List of Threatened Species 2018: e.T2474A50348265. https://dx.doi.org/10.2305/IUCN.UK.2018-2.RLTS.T2474A50348265.en. Accessed on 12 November 2024.</t>
  </si>
  <si>
    <t>Notes</t>
  </si>
  <si>
    <t>Cooke, J.G. 2018. Balaenoptera musculus (errata version published in 2019). The IUCN Red List of Threatened Species 2018: e.T2477A156923585. https://dx.doi.org/10.2305/IUCN.UK.2018-2.RLTS.T2477A156923585.en. Accessed on 04 November 2024.; Forney, K. A., &amp; Barlow, J. (1998). Seasonal patterns in the abundance and distribution of California cetaceans, 1991–1992. Marine Mammal Science, 14(3), 460-489.</t>
  </si>
  <si>
    <t>Largely based on studies of one population, suggestions that they may have a large overall range but no seasonal movement pattern within</t>
  </si>
  <si>
    <r>
      <t>Findlay, K. P., Best, P. B., Ross, G. J. B., &amp; Cockcroft, V. G. (1992). The distribution of small odontocete cetaceans off the coasts of South Africa and Namibia. </t>
    </r>
    <r>
      <rPr>
        <i/>
        <sz val="8"/>
        <color rgb="FF222222"/>
        <rFont val="Arial"/>
        <family val="2"/>
      </rPr>
      <t>South African Journal of Marine Science</t>
    </r>
    <r>
      <rPr>
        <sz val="8"/>
        <color rgb="FF222222"/>
        <rFont val="Arial"/>
        <family val="2"/>
      </rPr>
      <t>, </t>
    </r>
    <r>
      <rPr>
        <i/>
        <sz val="8"/>
        <color rgb="FF222222"/>
        <rFont val="Arial"/>
        <family val="2"/>
      </rPr>
      <t>12</t>
    </r>
    <r>
      <rPr>
        <sz val="8"/>
        <color rgb="FF222222"/>
        <rFont val="Arial"/>
        <family val="2"/>
      </rPr>
      <t>(1), 237-270.</t>
    </r>
  </si>
  <si>
    <t>Wang, J.Y. &amp; Reeves, R. 2017. Neophocaena asiaeorientalis. The IUCN Red List of Threatened Species 2017: e.T41754A50381766. https://dx.doi.org/10.2305/IUCN.UK.2017-3.RLTS.T41754A50381766.en. Accessed on 14 November 2024.</t>
  </si>
  <si>
    <t>Wang, J.Y. &amp; Reeves, R. 2017. Neophocaena phocaenoides. The IUCN Red List of Threatened Species 2017: e.T198920A50386795. https://dx.doi.org/10.2305/IUCN.UK.2017-3.RLTS.T198920A50386795.en. Accessed on 14 November 2024.</t>
  </si>
  <si>
    <t>Minton, G., Smith, B.D., Braulik, G.T., Kreb, D., Sutaria, D. &amp; Reeves, R. 2017. Orcaella brevirostris (errata version published in 2018). The IUCN Red List of Threatened Species 2017: e.T15419A123790805. https://dx.doi.org/10.2305/IUCN.UK.2017-3.RLTS.T15419A50367860.en. Accessed on 14 November 2024.</t>
  </si>
  <si>
    <t>Parra, G., Cagnazzi, D. &amp; Beasley, I. 2017. Orcaella heinsohni (errata version published in 2018). The IUCN Red List of Threatened Species 2017: e.T136315A123793740. https://dx.doi.org/10.2305/IUCN.UK.2017-3.RLTS.T136315A50385982.en. Accessed on 14 November 2024.</t>
  </si>
  <si>
    <t>Reeves, R., Pitman, R.L. &amp; Ford, J.K.B. 2017. Orcinus orca. The IUCN Red List of Threatened Species 2017: e.T15421A50368125. https://dx.doi.org/10.2305/IUCN.UK.2017-3.RLTS.T15421A50368125.en. Accessed on 14 November 2024.</t>
  </si>
  <si>
    <r>
      <t>Martien, K. K., Hancock-Hanser, B. L., Baird, R. W., Kiszka, J. J., Aschettino, J. M., Oremus, M., &amp; Hill, M. C. (2017). Unexpected patterns of global population structure in melon-headed whales Peponocephala electra. </t>
    </r>
    <r>
      <rPr>
        <i/>
        <sz val="8"/>
        <color rgb="FF222222"/>
        <rFont val="Arial"/>
        <family val="2"/>
      </rPr>
      <t>Marine Ecology Progress Series</t>
    </r>
    <r>
      <rPr>
        <sz val="8"/>
        <color rgb="FF222222"/>
        <rFont val="Arial"/>
        <family val="2"/>
      </rPr>
      <t>, </t>
    </r>
    <r>
      <rPr>
        <i/>
        <sz val="8"/>
        <color rgb="FF222222"/>
        <rFont val="Arial"/>
        <family val="2"/>
      </rPr>
      <t>577</t>
    </r>
    <r>
      <rPr>
        <sz val="8"/>
        <color rgb="FF222222"/>
        <rFont val="Arial"/>
        <family val="2"/>
      </rPr>
      <t>, 205-220.; Kiszka, J. &amp; Brownell Jr., R.L. 2019. Peponocephala electra. The IUCN Red List of Threatened Species 2019: e.T16564A50369125. https://dx.doi.org/10.2305/IUCN.UK.2019-2.RLTS.T16564A50369125.en. Accessed on 14 November 2024.</t>
    </r>
  </si>
  <si>
    <t>based on resident populations being known, and the absence of evidence for seasonal dispersion patterns.</t>
  </si>
  <si>
    <t>Dellabianca, N., Pitman, R.L. &amp; Braulik, G. 2018. Phocoena dioptrica. The IUCN Red List of Threatened Species 2018: e.T41715A50381544. https://dx.doi.org/10.2305/IUCN.UK.2018-2.RLTS.T41715A50381544.en. Accessed on 14 November 2024.</t>
  </si>
  <si>
    <t>inshore migration in summer predicted from stranding data</t>
  </si>
  <si>
    <t>0-50m, 50-200m; 200-1000m</t>
  </si>
  <si>
    <t>0-50m, 50-200m, 200-1000m</t>
  </si>
  <si>
    <t>0-50m, 50-200m, 200-1000m, 1000-2000m</t>
  </si>
  <si>
    <t>0-50m, 50-200m</t>
  </si>
  <si>
    <t>0-50m, 50-200m, 200-1000m; 1000m-2000m</t>
  </si>
  <si>
    <t>0-50m, 50-200m, 200-1000m, 1000-2000m, 2000-3000m</t>
  </si>
  <si>
    <t>0-50m, 50-200m; 200-1000m; 1000-2000m; 2000-3000m</t>
  </si>
  <si>
    <t>0-200m</t>
  </si>
  <si>
    <t>Small</t>
  </si>
  <si>
    <t>Solitary</t>
  </si>
  <si>
    <t>Medium_Small</t>
  </si>
  <si>
    <t>Medium</t>
  </si>
  <si>
    <t>Large</t>
  </si>
  <si>
    <t>Medium_Large</t>
  </si>
  <si>
    <t>reference</t>
  </si>
  <si>
    <t>Braulik, G.T., Natoli, A., Sutaria, D. &amp; Vermeulen, E. 2023. Sousa plumbea. The IUCN Red List of Threatened Species 2023:e.T82031633A230253271. https://dx.doi.org/10.2305/IUCN.UK.2023-1.RLTS.T82031633A230253271.en. Accessed on 26 November 2024.</t>
  </si>
  <si>
    <t>Jefferson, T.A., Smith, B.D., Braulik, G.T. &amp; Perrin, W. 2017. Sousa chinensis (errata version published in 2018). The IUCN Red List of Threatened Species 2017: e.T82031425A123794774. https://dx.doi.org/10.2305/IUCN.UK.2017-3.RLTS.T82031425A50372332.en. Accessed on 26 November 2024.</t>
  </si>
  <si>
    <t>Mesoplodon_hotaula</t>
  </si>
  <si>
    <t>Sousa_plumbea</t>
  </si>
  <si>
    <t>Sousa_sahulensis</t>
  </si>
  <si>
    <t xml:space="preserve">Albouy, C., Delattre, V., Donati, G., Frölicher, T. L., Albouy-Boyer, S., Rufino, M., Pellissier, L., Mouillot, D., &amp; Leprieur, F. (2020). Global vulnerability of marine mammals to global warming (Open Access Data). Scientific Reports, 10, 548. </t>
  </si>
  <si>
    <r>
      <t>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</si>
  <si>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t>Collins, T., Braulik, G.T. &amp; Perrin, W. 2017. Sousa teuszii (errata version published in 2018). The IUCN Red List of Threatened Species 2017: e.T20425A123792572. https://dx.doi.org/10.2305/IUCN.UK.2017-3.RLTS.T20425A50372734.en. Accessed on 26 November 2024.</t>
  </si>
  <si>
    <t>Jefferson, T. A., &amp; Rosenbaum, H. C. (2014). Taxonomic revision of the humpback dolphins (Sousa spp.), and description of a new species from Australia. Marine Mammal Science, 30(4), 1494-1541.</t>
  </si>
  <si>
    <r>
      <t>Jefferson, T. A., &amp; Karczmarski, L. (2001). Sousa chinensis. </t>
    </r>
    <r>
      <rPr>
        <i/>
        <sz val="8"/>
        <color rgb="FF222222"/>
        <rFont val="Arial"/>
        <family val="2"/>
      </rPr>
      <t>Mammalian species</t>
    </r>
    <r>
      <rPr>
        <sz val="8"/>
        <color rgb="FF222222"/>
        <rFont val="Arial"/>
        <family val="2"/>
      </rPr>
      <t>, no.655, 1-9.; Jefferson, T. A., &amp; Rosenbaum, H. C. (2014). Taxonomic revision of the humpback dolphins (Sousa spp.), and description of a new species from Australia. Marine Mammal Science, 30(4), 1494-1541.</t>
    </r>
  </si>
  <si>
    <t>Parra, G., Cagnazzi, D., Perrin, W. &amp; Braulik, G.T. 2017. Sousa sahulensis. The IUCN Red List of Threatened Species 2017: e.T82031667A82031671. https://dx.doi.org/10.2305/IUCN.UK.2017-3.RLTS.T82031667A82031671.en. Accessed on 26 November 2024.</t>
  </si>
  <si>
    <t>Parra, G. J. (2005). Behavioural ecology of Irrawaddy, Orcaella brevirostris (Owen in Gray, 1866), and Indo-Pacific humpback dolphins, Sousa chinensis (Osbeck, 1765), in northeast Queensland, Australia: a comparative study (Doctoral dissertation, James Cook University). Cited in: Jefferson, T. A., &amp; Rosenbaum, H. C. (2014). Taxonomic revision of the humpback dolphins (Sousa spp.), and description of a new species from Australia. Marine Mammal Science, 30(4), 1494-1541.</t>
  </si>
  <si>
    <t>Jefferson, T. A., Odell, D. K., &amp; Prunier, K. T. (1995). Notes on the biology of the Clymene dolphin (Stenella clymene) in the northern Gulf of Mexico. Marine Mammal Science, 11(4), 564-573.</t>
  </si>
  <si>
    <t>Perrin, W. F. (1998). Stenella longirostris. Mammalian Species, (599), 1-7.</t>
  </si>
  <si>
    <t>Rojas-Bracho, L., Taylor, B.L. &amp; Jaramillo-Legorreta, A. 2022. Phocoena sinus. The IUCN Red List of Threatened Species 2022: e.T17028A214541137. https://dx.doi.org/10.2305/IUCN.UK.2022-1.RLTS.T17028A214541137.en. Accessed on 26 November 2024.</t>
  </si>
  <si>
    <t>non migratory based on the statement of year round observations being the norm for this species</t>
  </si>
  <si>
    <t>Zerbini, A.N., Secchi, E., Crespo, E., Danilewicz, D. &amp; Reeves, R. 2017. Pontoporia blainvillei (errata version published in 2018). The IUCN Red List of Threatened Species 2017: e.T17978A123792204. https://dx.doi.org/10.2305/IUCN.UK.2017-3.RLTS.T17978A50371075.en. Accessed on 27 November 2024.</t>
  </si>
  <si>
    <t>Resident populations are frequently reported, but little info exists for what is observed in the offshore populations</t>
  </si>
  <si>
    <t>Secchi, E., Santos, M.C. de O. &amp; Reeves, R. 2018. Sotalia guianensis (errata version published in 2019). The IUCN Red List of Threatened Species 2018: e.T181359A144232542. https://dx.doi.org/10.2305/IUCN.UK.2018-2.RLTS.T181359A144232542.en. Accessed on 27 November 2024.</t>
  </si>
  <si>
    <t>Parra, G., Cagnazzi, D., Perrin, W. &amp; Braulik, G.T. 2017. Sousa sahulensis. The IUCN Red List of Threatened Species 2017: e.T82031667A82031671. https://dx.doi.org/10.2305/IUCN.UK.2017-3.RLTS.T82031667A82031671.en. Accessed on 27 November 2024.</t>
  </si>
  <si>
    <t>Braulik, G. 2019. Stenella coeruleoalba. The IUCN Red List of Threatened Species 2019: e.T20731A50374282. https://dx.doi.org/10.2305/IUCN.UK.2019-1.RLTS.T20731A50374282.en. Accessed on 27 November 2024.</t>
  </si>
  <si>
    <t>max_diving_depth</t>
  </si>
  <si>
    <r>
      <t>Friedlaender, A. S., Goldbogen, J. A., Nowacek, D. P., Read, A. J., Johnston, D., &amp; Gales, N. (2014). Feeding rates and under-ice foraging strategies of the smallest lunge filter feeder, the Antarctic minke whale (Balaenoptera bonaerensis). </t>
    </r>
    <r>
      <rPr>
        <i/>
        <sz val="8"/>
        <color rgb="FF222222"/>
        <rFont val="Arial"/>
        <family val="2"/>
      </rPr>
      <t>Journal of Experimental Biology</t>
    </r>
    <r>
      <rPr>
        <sz val="8"/>
        <color rgb="FF222222"/>
        <rFont val="Arial"/>
        <family val="2"/>
      </rPr>
      <t>, </t>
    </r>
    <r>
      <rPr>
        <i/>
        <sz val="8"/>
        <color rgb="FF222222"/>
        <rFont val="Arial"/>
        <family val="2"/>
      </rPr>
      <t>217</t>
    </r>
    <r>
      <rPr>
        <sz val="8"/>
        <color rgb="FF222222"/>
        <rFont val="Arial"/>
        <family val="2"/>
      </rPr>
      <t>(16), 2851-2854.</t>
    </r>
  </si>
  <si>
    <t>Cooke, J.G. 2018. Balaenoptera acutorostrata. The IUCN Red List of Threatened Species 2018: e.T2474A50348265. https://dx.doi.org/10.2305/IUCN.UK.2018-2.RLTS.T2474A50348265.en. Accessed on 28 November 2024.</t>
  </si>
  <si>
    <t>Cooke, J.G. 2018. Eschrichtius robustus. The IUCN Red List of Threatened Species 2018: e.T8097A50353881. https://dx.doi.org/10.2305/IUCN.UK.2018-2.RLTS.T8097A50353881.en. Accessed on 28 November 2024.</t>
  </si>
  <si>
    <t>Cooke, J.G. 2018. Megaptera novaeangliae. The IUCN Red List of Threatened Species 2018: e.T13006A50362794. https://dx.doi.org/10.2305/IUCN.UK.2018-2.RLTS.T13006A50362794.en. Accessed on 28 November 2024.</t>
  </si>
  <si>
    <t>Both seasonal migratory and resident populations appear to have been described</t>
  </si>
  <si>
    <t>Kok, A. C., Hildebrand, M. J., MacArdle, M., Martinez, A., Garrison, L. P., Soldevilla, M. S., &amp; Hildebrand, J. A. (2023). Kinematics and energetics of foraging behavior in Rice’s whales of the Gulf of Mexico. Scientific reports, 13(1), 8996.</t>
  </si>
  <si>
    <t>Shirihai &amp; Jarrett</t>
  </si>
  <si>
    <t>Baird, R.W., Brownell Jr., R.L. &amp; Taylor, B.L. 2020. Ziphius cavirostris. The IUCN Red List of Threatened Species 2020: e.T23211A50379111. https://dx.doi.org/10.2305/IUCN.UK.2020-3.RLTS.T23211A50379111.en. Accessed on 28 November 2024.; Baird, R. W. 2019. Behavior and ecology of not-so-social odontocetes: Cuvier’s and Blainville’s beaked whales. In: B. Würsig (ed.), Ethology and Behavioral Ecology of Toothed Whales and Dolphins, pp. 305-329. Springer.; Schorr, G. S., Falcone, E. A., Moretti, D. J., &amp; Andrews, R. D. (2014). First long-term behavioral records from Cuvier’s beaked whales (Ziphius cavirostris) reveal record-breaking dives. PloS one, 9(3), e92633.</t>
  </si>
  <si>
    <t>Pitman, R.L., Brownell Jr., R.L. &amp; Cholewiak, D. 2022. Mesoplodon mirus. The IUCN Red List of Threatened Species 2022: e.T13250A210428691. https://dx.doi.org/10.2305/IUCN.UK.2022-2.RLTS.T13250A210428691.en. Accessed on 28 November 2024.</t>
  </si>
  <si>
    <t>Deep diving predicted based on food choices</t>
  </si>
  <si>
    <t>Offshore populations seasonlly migrate while inshores are resident</t>
  </si>
  <si>
    <t>Heinrich, S. &amp; Dellabianca, N. 2019. Lagenorhynchus australis. The IUCN Red List of Threatened Species 2019: e.T11143A50361589. https://dx.doi.org/10.2305/IUCN.UK.2019-1.RLTS.T11143A50361589.en. Accessed on 28 November 2024.</t>
  </si>
  <si>
    <t>Minton, G., Smith, B.D., Braulik, G.T., Kreb, D., Sutaria, D. &amp; Reeves, R. 2017. Orcaella brevirostris (errata version published in 2018). The IUCN Red List of Threatened Species 2017: e.T15419A123790805. https://dx.doi.org/10.2305/IUCN.UK.2017-3.RLTS.T15419A50367860.en. Accessed on 28 November 2024.</t>
  </si>
  <si>
    <t>Parra, G., Cagnazzi, D. &amp; Beasley, I. 2017. Orcaella heinsohni (errata version published in 2018). The IUCN Red List of Threatened Species 2017: e.T136315A123793740. https://dx.doi.org/10.2305/IUCN.UK.2017-3.RLTS.T136315A50385982.en. Accessed on 28 November 2024.</t>
  </si>
  <si>
    <t>Wang, J.Y. &amp; Reeves, R. 2017. Neophocaena phocaenoides. The IUCN Red List of Threatened Species 2017: e.T198920A50386795. https://dx.doi.org/10.2305/IUCN.UK.2017-3.RLTS.T198920A50386795.en. Accessed on 28 November 2024.</t>
  </si>
  <si>
    <r>
      <t>Fedutin, I. D., Filatova, O. A., Meschersky, I. G., &amp; Hoyt, E. (2022). First confirmed observations of living Sato's beaked whales Berardius minimus. </t>
    </r>
    <r>
      <rPr>
        <i/>
        <sz val="8"/>
        <color rgb="FF222222"/>
        <rFont val="Arial"/>
        <family val="2"/>
      </rPr>
      <t>Marine Mammal Science</t>
    </r>
    <r>
      <rPr>
        <sz val="8"/>
        <color rgb="FF222222"/>
        <rFont val="Arial"/>
        <family val="2"/>
      </rPr>
      <t>, </t>
    </r>
    <r>
      <rPr>
        <i/>
        <sz val="8"/>
        <color rgb="FF222222"/>
        <rFont val="Arial"/>
        <family val="2"/>
      </rPr>
      <t>38</t>
    </r>
    <r>
      <rPr>
        <sz val="8"/>
        <color rgb="FF222222"/>
        <rFont val="Arial"/>
        <family val="2"/>
      </rPr>
      <t>(4).</t>
    </r>
  </si>
  <si>
    <t>Kiszka, J. J., Caputo, M., Vollenweider, J., Heithaus, M. R., Aichinger Dias, L., &amp; Garrison, L. P. (2023). Critically endangered Rice’s whales (Balaenoptera ricei) selectively feed on high-quality prey in the Gulf of Mexico. Scientific Reports, 13(1), 6710.</t>
  </si>
  <si>
    <t>Brownell Jr., R.L. &amp; Pitman, R.L. 2022. Mesoplodon eueu. The IUCN Red List of Threatened Species 2022: e.T215824818A215824841. https://dx.doi.org/10.2305/IUCN.UK.2022-2.RLTS.T215824818A215824841.en. Accessed on 28 November 2024.</t>
  </si>
  <si>
    <t>Yes</t>
  </si>
  <si>
    <t>No</t>
  </si>
  <si>
    <r>
      <t xml:space="preserve">Rugh, D.J. &amp; Shelden, K.E.W. (2009). Bowhead Whale </t>
    </r>
    <r>
      <rPr>
        <i/>
        <sz val="11"/>
        <color theme="1"/>
        <rFont val="Aptos Narrow"/>
        <family val="2"/>
        <scheme val="minor"/>
      </rPr>
      <t>Balaena mysticetus</t>
    </r>
    <r>
      <rPr>
        <sz val="11"/>
        <color theme="1"/>
        <rFont val="Aptos Narrow"/>
        <family val="2"/>
        <scheme val="minor"/>
      </rPr>
      <t>. In: W.F. Perrin, B. Würsig, &amp; J.G.M. Thewissen (Eds.) Encylopedia of Marine Mammals (2nd ed.) (pp. 131-133). Academic Press, Elselvier.</t>
    </r>
  </si>
  <si>
    <r>
      <t xml:space="preserve">Horwood, H. (2009). Sei Whale </t>
    </r>
    <r>
      <rPr>
        <i/>
        <sz val="11"/>
        <color theme="1"/>
        <rFont val="Aptos Narrow"/>
        <family val="2"/>
        <scheme val="minor"/>
      </rPr>
      <t>Balaenoptera borealis.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1001-1003). Academic Press, Elselvier.</t>
    </r>
  </si>
  <si>
    <r>
      <t>Kato, H. &amp; Perrin, W.F. (2009). Bryde's Whale B</t>
    </r>
    <r>
      <rPr>
        <i/>
        <sz val="11"/>
        <color theme="1"/>
        <rFont val="Aptos Narrow"/>
        <family val="2"/>
        <scheme val="minor"/>
      </rPr>
      <t>alaenoptera edeni/brydei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158-163). Academic Press, Elselvier.</t>
    </r>
  </si>
  <si>
    <r>
      <t xml:space="preserve">Sears, R. &amp; Perrin, W.F. (2009). Blue Whale </t>
    </r>
    <r>
      <rPr>
        <i/>
        <sz val="11"/>
        <color theme="1"/>
        <rFont val="Aptos Narrow"/>
        <family val="2"/>
        <scheme val="minor"/>
      </rPr>
      <t xml:space="preserve">Balaenoptera musculus.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120-124). Academic Press, Elselvier.</t>
    </r>
  </si>
  <si>
    <r>
      <t xml:space="preserve">Yamada, T.K. (2009). Omura's Whale </t>
    </r>
    <r>
      <rPr>
        <i/>
        <sz val="11"/>
        <color theme="1"/>
        <rFont val="Aptos Narrow"/>
        <family val="2"/>
        <scheme val="minor"/>
      </rPr>
      <t>Balaenoptera omurai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799-801). Academic Press, Elselvier.</t>
    </r>
  </si>
  <si>
    <r>
      <t xml:space="preserve">Kasuya, T. (2009). Giant Beaked Whales </t>
    </r>
    <r>
      <rPr>
        <i/>
        <sz val="11"/>
        <color theme="1"/>
        <rFont val="Aptos Narrow"/>
        <family val="2"/>
        <scheme val="minor"/>
      </rPr>
      <t>Berardius bairdii and B. arnuxii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498-499). Academic Press, Elselvier.</t>
    </r>
  </si>
  <si>
    <r>
      <t xml:space="preserve">Dawson, S.M. (2009). </t>
    </r>
    <r>
      <rPr>
        <i/>
        <sz val="11"/>
        <color theme="1"/>
        <rFont val="Aptos Narrow"/>
        <family val="2"/>
        <scheme val="minor"/>
      </rPr>
      <t>Cephalorhynchus</t>
    </r>
    <r>
      <rPr>
        <sz val="11"/>
        <color theme="1"/>
        <rFont val="Aptos Narrow"/>
        <family val="2"/>
        <scheme val="minor"/>
      </rPr>
      <t xml:space="preserve"> Dolphins </t>
    </r>
    <r>
      <rPr>
        <i/>
        <sz val="11"/>
        <color theme="1"/>
        <rFont val="Aptos Narrow"/>
        <family val="2"/>
        <scheme val="minor"/>
      </rPr>
      <t>C. heavisidii, C. eutropia, C. hectori, C. commersonii.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191-196). Academic Press, Elselvier.</t>
    </r>
  </si>
  <si>
    <r>
      <t xml:space="preserve">O'Corry-Crowe, G.M. (2009). Beluga Whale </t>
    </r>
    <r>
      <rPr>
        <i/>
        <sz val="11"/>
        <color theme="1"/>
        <rFont val="Aptos Narrow"/>
        <family val="2"/>
        <scheme val="minor"/>
      </rPr>
      <t>Delphinapterus leucas.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108-112). Academic Press, Elselvier.</t>
    </r>
  </si>
  <si>
    <r>
      <t xml:space="preserve">Perrin, W.F. (2009). Common Dolphins </t>
    </r>
    <r>
      <rPr>
        <i/>
        <sz val="11"/>
        <color theme="1"/>
        <rFont val="Aptos Narrow"/>
        <family val="2"/>
        <scheme val="minor"/>
      </rPr>
      <t>Delphinus delphis and D. capensis.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255-259). Academic Press, Elselvier.</t>
    </r>
  </si>
  <si>
    <r>
      <t xml:space="preserve">Jones, M.L. &amp; Swartz, S.L. (2009). Gray Whale </t>
    </r>
    <r>
      <rPr>
        <i/>
        <sz val="11"/>
        <color theme="1"/>
        <rFont val="Aptos Narrow"/>
        <family val="2"/>
        <scheme val="minor"/>
      </rPr>
      <t>Eschrichtius robustus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503-511). Academic Press, Elselvier.</t>
    </r>
  </si>
  <si>
    <r>
      <t xml:space="preserve">Kenney, R.D. (2009). Right Whales </t>
    </r>
    <r>
      <rPr>
        <i/>
        <sz val="11"/>
        <color theme="1"/>
        <rFont val="Aptos Narrow"/>
        <family val="2"/>
        <scheme val="minor"/>
      </rPr>
      <t xml:space="preserve">Eubalaena glacialis, E. japonica, E. australis.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(pp.962-972). Academic Press, Elselvier.</t>
    </r>
  </si>
  <si>
    <r>
      <t xml:space="preserve">Mcalpine, D.F. (2009). Pygmy and Dwarf sperm Whales </t>
    </r>
    <r>
      <rPr>
        <i/>
        <sz val="11"/>
        <color theme="1"/>
        <rFont val="Aptos Narrow"/>
        <family val="2"/>
        <scheme val="minor"/>
      </rPr>
      <t>Kogia breviceps and K. sima.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396-939). Academic Press, Elselvier.</t>
    </r>
  </si>
  <si>
    <r>
      <t xml:space="preserve">Louella, M. &amp; Dolar, L. (2009). Fraser's Dolphin </t>
    </r>
    <r>
      <rPr>
        <i/>
        <sz val="11"/>
        <color theme="1"/>
        <rFont val="Aptos Narrow"/>
        <family val="2"/>
        <scheme val="minor"/>
      </rPr>
      <t xml:space="preserve">Lagenodelphis hosei.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469-471). Academic Press, Elselvier.</t>
    </r>
  </si>
  <si>
    <r>
      <t xml:space="preserve">Kinze, C.C. (2009). White-Beaked Dolphin. </t>
    </r>
    <r>
      <rPr>
        <i/>
        <sz val="11"/>
        <color theme="1"/>
        <rFont val="Aptos Narrow"/>
        <family val="2"/>
        <scheme val="minor"/>
      </rPr>
      <t>Lagenorhychus albirostris.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1255-1258). Academic Press, Elselvier.</t>
    </r>
  </si>
  <si>
    <r>
      <t xml:space="preserve">Cipriano, F. (2009). Atlantic White-Sided Dolphin </t>
    </r>
    <r>
      <rPr>
        <i/>
        <sz val="11"/>
        <color theme="1"/>
        <rFont val="Aptos Narrow"/>
        <family val="2"/>
        <scheme val="minor"/>
      </rPr>
      <t>Lagenorhyncus acutus.</t>
    </r>
    <r>
      <rPr>
        <sz val="11"/>
        <color theme="1"/>
        <rFont val="Aptos Narrow"/>
        <family val="2"/>
        <scheme val="minor"/>
      </rPr>
      <t xml:space="preserve"> In: W.F. Perrin, B. Würsig, &amp; J.G.M. Thewissen (Eds.) Encylopedia of Marine Mammals (2nd ed.) (pp. 56-58). Academic Press, Elselvier.</t>
    </r>
  </si>
  <si>
    <r>
      <t xml:space="preserve">Natalie, R. &amp; Goodall, P. (2009). Peale's Dolphin </t>
    </r>
    <r>
      <rPr>
        <i/>
        <sz val="11"/>
        <color theme="1"/>
        <rFont val="Aptos Narrow"/>
        <family val="2"/>
        <scheme val="minor"/>
      </rPr>
      <t xml:space="preserve">Lagenorhynchus australis.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844-847). Academic Press, Elselvier.</t>
    </r>
  </si>
  <si>
    <r>
      <t xml:space="preserve">Natalie, R. &amp; Goodall, P. (2009). Hourglass Dolphin </t>
    </r>
    <r>
      <rPr>
        <i/>
        <sz val="11"/>
        <color theme="1"/>
        <rFont val="Aptos Narrow"/>
        <family val="2"/>
        <scheme val="minor"/>
      </rPr>
      <t xml:space="preserve">Lagenorhynchus cruciger.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573-576). Academic Press, Elselvier.</t>
    </r>
  </si>
  <si>
    <r>
      <t xml:space="preserve">Von Waerebeek, K. &amp; Würsig, B. (2009). Dusky Dolphin </t>
    </r>
    <r>
      <rPr>
        <i/>
        <sz val="11"/>
        <color theme="1"/>
        <rFont val="Aptos Narrow"/>
        <family val="2"/>
        <scheme val="minor"/>
      </rPr>
      <t>Lagenorhynchus obscurus.</t>
    </r>
    <r>
      <rPr>
        <sz val="11"/>
        <color theme="1"/>
        <rFont val="Aptos Narrow"/>
        <family val="2"/>
        <scheme val="minor"/>
      </rPr>
      <t xml:space="preserve"> In: W.F. Perrin, B. Würsig, &amp; J.G.M. Thewissen (Eds.) Encylopedia of Marine Mammals (2nd ed.) (pp. 335-338). Academic Press, Elselvier.</t>
    </r>
  </si>
  <si>
    <t>Lipsky, J.D. (2009). Right Whale Dolphins Lissodelphis borealis and L. peronii. In: W.F. Perrin, B. Würsig, &amp; J.G.M. Thewissen (Eds.) Encylopedia of Marine Mammals (2nd ed.) (pp. 958-962). Academic Press, Elselvier.</t>
  </si>
  <si>
    <r>
      <t xml:space="preserve">Forney, K. A., &amp; Barlow, J. (1998). Seasonal patterns in the abundance and distribution of California cetaceans, 1991–1992. Marine Mammal Science, 14(3), 460-489.; Lipsky, J.D. (2009). Right Whale Dolphins </t>
    </r>
    <r>
      <rPr>
        <i/>
        <sz val="11"/>
        <color theme="1"/>
        <rFont val="Aptos Narrow"/>
        <family val="2"/>
        <scheme val="minor"/>
      </rPr>
      <t>Lissodelphis borealis and L. peronii.</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958-962). Academic Press, Elselvier.</t>
    </r>
  </si>
  <si>
    <t xml:space="preserve">Shirihai, H. &amp; Jarrett, B. (2006). Whales, Dolphins, and Other Marine Mammals of the World. (G.M. Kirwan, Ed.). Princeton University Press. </t>
  </si>
  <si>
    <r>
      <t xml:space="preserve">Reeves, R.R., Stewart, B.S., Clapham, P.J. &amp; Powell, J.A. (2002). </t>
    </r>
    <r>
      <rPr>
        <i/>
        <sz val="11"/>
        <color theme="1"/>
        <rFont val="Aptos Narrow"/>
        <family val="2"/>
        <scheme val="minor"/>
      </rPr>
      <t xml:space="preserve">Guide to Marine Mammals of the World. </t>
    </r>
    <r>
      <rPr>
        <sz val="11"/>
        <color theme="1"/>
        <rFont val="Aptos Narrow"/>
        <family val="2"/>
        <scheme val="minor"/>
      </rPr>
      <t>Alfred A. Knopf, Inc.</t>
    </r>
  </si>
  <si>
    <r>
      <t xml:space="preserve">Smith, B.D. (2009). Irrawaddy Dolphin </t>
    </r>
    <r>
      <rPr>
        <i/>
        <sz val="11"/>
        <color theme="1"/>
        <rFont val="Aptos Narrow"/>
        <family val="2"/>
        <scheme val="minor"/>
      </rPr>
      <t>Orcaella brevirostris.</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638-642). Academic Press, Elselvier.</t>
    </r>
  </si>
  <si>
    <r>
      <t xml:space="preserve">Robertson, K.M. &amp; Arnold, P.W. (2009). Australian Snubfin Dolphin </t>
    </r>
    <r>
      <rPr>
        <i/>
        <sz val="11"/>
        <color theme="1"/>
        <rFont val="Aptos Narrow"/>
        <family val="2"/>
        <scheme val="minor"/>
      </rPr>
      <t xml:space="preserve">Orcaella heinsohni.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62-64). Academic Press, Elselvier.</t>
    </r>
  </si>
  <si>
    <r>
      <t xml:space="preserve">Foird, J.K.B. (2009). Killer Whale </t>
    </r>
    <r>
      <rPr>
        <i/>
        <sz val="11"/>
        <color theme="1"/>
        <rFont val="Aptos Narrow"/>
        <family val="2"/>
        <scheme val="minor"/>
      </rPr>
      <t>Orcinus orca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650-657). Academic Press, Elselvier.</t>
    </r>
  </si>
  <si>
    <r>
      <t xml:space="preserve">Natalie, R. &amp; Goodall, P. (2009). Spectacled Porpoise </t>
    </r>
    <r>
      <rPr>
        <i/>
        <sz val="11"/>
        <color theme="1"/>
        <rFont val="Aptos Narrow"/>
        <family val="2"/>
        <scheme val="minor"/>
      </rPr>
      <t xml:space="preserve">Phocoena dioptrica.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(pp.1087-1091). Academic Press, Elselvier.</t>
    </r>
  </si>
  <si>
    <r>
      <t xml:space="preserve">Jefferson, T.A. (2009). Dall's Porpoise </t>
    </r>
    <r>
      <rPr>
        <i/>
        <sz val="11"/>
        <color theme="1"/>
        <rFont val="Aptos Narrow"/>
        <family val="2"/>
        <scheme val="minor"/>
      </rPr>
      <t xml:space="preserve">Phocoenoides dalli. </t>
    </r>
    <r>
      <rPr>
        <sz val="11"/>
        <color theme="1"/>
        <rFont val="Aptos Narrow"/>
        <family val="2"/>
        <scheme val="minor"/>
      </rPr>
      <t>In: W.F. Perrin, B. Würsig, &amp; J.G.M. Thewissen (Eds.)</t>
    </r>
    <r>
      <rPr>
        <i/>
        <sz val="11"/>
        <color theme="1"/>
        <rFont val="Aptos Narrow"/>
        <family val="2"/>
        <scheme val="minor"/>
      </rPr>
      <t xml:space="preserve"> Encylopedia of Marine Mammals</t>
    </r>
    <r>
      <rPr>
        <sz val="11"/>
        <color theme="1"/>
        <rFont val="Aptos Narrow"/>
        <family val="2"/>
        <scheme val="minor"/>
      </rPr>
      <t xml:space="preserve"> (2nd ed.). (pp. 296-298). Academic Press, Elselvier.</t>
    </r>
  </si>
  <si>
    <r>
      <t xml:space="preserve">Crespo, E.A. (2009). Franciscana Dolphin: Pontoporia blainvillei. In: W.F. Perrin, B. Würsig, &amp; J.G.M. Thewissen (Eds.). </t>
    </r>
    <r>
      <rPr>
        <i/>
        <sz val="11"/>
        <color theme="1"/>
        <rFont val="Aptos Narrow"/>
        <family val="2"/>
        <scheme val="minor"/>
      </rPr>
      <t>Encylopedia of Marine Mammals</t>
    </r>
    <r>
      <rPr>
        <sz val="11"/>
        <color theme="1"/>
        <rFont val="Aptos Narrow"/>
        <family val="2"/>
        <scheme val="minor"/>
      </rPr>
      <t xml:space="preserve"> (2nd ed.). (pp. 466-469). Academic Press, Elselvier.</t>
    </r>
  </si>
  <si>
    <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Academic Press, Elselvier.</t>
    </r>
  </si>
  <si>
    <r>
      <t xml:space="preserve">Baird, R.W. (2009). False Killer Whale: Pseudorca crassidens.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405-406). Academic Press, Elselvier.</t>
    </r>
  </si>
  <si>
    <r>
      <t xml:space="preserve">Black, N.A. (2009). Pacific White-Sided Dolphin:Lagenorhynchus obliquidens.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817-819). Academic Press, Elselvier.</t>
    </r>
  </si>
  <si>
    <r>
      <t xml:space="preserve">Flores, P.A.C. &amp; Da Silva, V.M.F. (2009). Tucuxi and Guiana Dolphin: Sotalia fluviatilis and S. guianensis.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1188-1192). Academic Press, Elselvier.</t>
    </r>
  </si>
  <si>
    <r>
      <t xml:space="preserve">Wang, J.Y. &amp; Chu, Y.S. (2009). Indo-Pacific Bottlenose Dolphin: Tursiops aduncus.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602-608). Academic Press, Elselvier.</t>
    </r>
  </si>
  <si>
    <r>
      <t xml:space="preserve">Heyning, J.E. &amp; Mead, J.G. (2009). Cuvier's Beaked Whale: Ziphius cavirostris.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294-295). Academic Press, Elselvier.</t>
    </r>
  </si>
  <si>
    <t>Jefferson, T.A., Leatherwood, S. &amp; Weber, M.A. (1993).  FAO species identification guide: Marine mammals of the world. Rome, FAO.</t>
  </si>
  <si>
    <t>Kemper, C. M. (2002). Distribution of the pygmy right whale, Caperea marginata, in the Australasian region. Marine Mammal Science, 18(1), 99-111.; Jefferson, T.A., Leatherwood, S. &amp; Weber, M.A. (1993).  FAO species identification guide: Marine mammals of the world. Rome, FAO.</t>
  </si>
  <si>
    <t>Jefferson, T. A., &amp; Newcomer, M. W. (1993). Lissodelphis borealis. Mammalian Species, 425, 1-6.; Jefferson, T.A., Leatherwood, S. &amp; Weber, M.A. (1993).  FAO species identification guide: Marine mammals of the world. Rome, FAO.</t>
  </si>
  <si>
    <r>
      <t xml:space="preserve">Clapham, P.J. (2009). Humpback Whale </t>
    </r>
    <r>
      <rPr>
        <i/>
        <sz val="11"/>
        <color theme="1"/>
        <rFont val="Aptos Narrow"/>
        <family val="2"/>
        <scheme val="minor"/>
      </rPr>
      <t xml:space="preserve">Megaptera novaeangliae.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(pp.582-585). Academic Press, Elselvier. ; Jefferson, T.A., Leatherwood, S. &amp; Weber, M.A. (1993).  FAO species identification guide: Marine mammals of the world. Rome, FAO.</t>
    </r>
  </si>
  <si>
    <r>
      <t xml:space="preserve">Bjørge, A. &amp; Tolley, K.A. (2009). Harbour Porpoise </t>
    </r>
    <r>
      <rPr>
        <i/>
        <sz val="11"/>
        <color theme="1"/>
        <rFont val="Aptos Narrow"/>
        <family val="2"/>
        <scheme val="minor"/>
      </rPr>
      <t xml:space="preserve">Phocoena phocoena. </t>
    </r>
    <r>
      <rPr>
        <sz val="11"/>
        <color theme="1"/>
        <rFont val="Aptos Narrow"/>
        <family val="2"/>
        <scheme val="minor"/>
      </rPr>
      <t xml:space="preserve">In: W.F. Perrin, B. Würsig, &amp; J.G.M. Thewissen (Eds.) </t>
    </r>
    <r>
      <rPr>
        <i/>
        <sz val="11"/>
        <color theme="1"/>
        <rFont val="Aptos Narrow"/>
        <family val="2"/>
        <scheme val="minor"/>
      </rPr>
      <t>Encylopedia of Marine Mammals</t>
    </r>
    <r>
      <rPr>
        <sz val="11"/>
        <color theme="1"/>
        <rFont val="Aptos Narrow"/>
        <family val="2"/>
        <scheme val="minor"/>
      </rPr>
      <t xml:space="preserve"> (2nd ed.) (pp. 530-533). Academic Press, Elselvier.; Jefferson, T.A., Leatherwood, S. &amp; Weber, M.A. (1993).  FAO species identification guide: Marine mammals of the world. Rome, FAO.</t>
    </r>
  </si>
  <si>
    <r>
      <t xml:space="preserve">Jefferson, T.A., Leatherwood, S. &amp; Weber, M.A. (1993).  FAO species identification guide: Marine mammals of the world. Rome, FAO.; Reyes, J.C. (2009). Burmeister's Porpoise: Phocoena spinipinnis.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163-167). Academic Press, Elselvier.</t>
    </r>
  </si>
  <si>
    <r>
      <t xml:space="preserve">Perrin, W.F. (2009). Atlantic Spotted Dolphin: Stenella frontalis.In: W.F. Perrin, B. Würsig, &amp; J.G.M. Thewissen (Eds.). </t>
    </r>
    <r>
      <rPr>
        <i/>
        <sz val="11"/>
        <color theme="1"/>
        <rFont val="Aptos Narrow"/>
        <family val="2"/>
        <scheme val="minor"/>
      </rPr>
      <t>Encylopedia of Marine Mammals</t>
    </r>
    <r>
      <rPr>
        <sz val="11"/>
        <color theme="1"/>
        <rFont val="Aptos Narrow"/>
        <family val="2"/>
        <scheme val="minor"/>
      </rPr>
      <t xml:space="preserve"> (2nd ed.). (pp. 54-56). Academic Press, Elselvier.; Jefferson, T.A., Leatherwood, S. &amp; Weber, M.A. (1993).  FAO species identification guide: Marine mammals of the world. Rome, FAO.</t>
    </r>
  </si>
  <si>
    <r>
      <t xml:space="preserve">Jefferson, T.A. (2009). Rough-Toothed Dolphin: Steno bredanensis. In: W.F. Perrin, B. Würsig, &amp; J.G.M. Thewissen (Eds.). </t>
    </r>
    <r>
      <rPr>
        <i/>
        <sz val="11"/>
        <color theme="1"/>
        <rFont val="Aptos Narrow"/>
        <family val="2"/>
        <scheme val="minor"/>
      </rPr>
      <t xml:space="preserve">Encylopedia of Marine Mammals </t>
    </r>
    <r>
      <rPr>
        <sz val="11"/>
        <color theme="1"/>
        <rFont val="Aptos Narrow"/>
        <family val="2"/>
        <scheme val="minor"/>
      </rPr>
      <t>(2nd ed.). (pp. 990-992). Academic Press, Elselvier.; Jefferson, T.A., Leatherwood, S. &amp; Weber, M.A. (1993).  FAO species identification guide: Marine mammals of the world. Rome, FAO.</t>
    </r>
  </si>
  <si>
    <t>MacLeod, C. D. (2005). How big is a beaked whale? A review of body length and sexual size dimorphism in the family Ziphiidae. Journal of Cetacean Research and Management., 7(3), 301-308.; Jefferson, T.A., Leatherwood, S. &amp; Weber, M.A. (1993).  FAO species identification guide: Marine mammals of the world. Rome, FAO.</t>
  </si>
  <si>
    <r>
      <t xml:space="preserve">Wells, R.S. &amp; Scott, M.D. (2009). Common Bottlenose Dolphin: Tursiops truncatus. In: W.F. Perrin, B. Würsig, &amp; J.G.M. Thewissen (Eds.). </t>
    </r>
    <r>
      <rPr>
        <i/>
        <sz val="11"/>
        <color theme="1"/>
        <rFont val="Aptos Narrow"/>
        <family val="2"/>
        <scheme val="minor"/>
      </rPr>
      <t>Encylopedia of Marine Mammals</t>
    </r>
    <r>
      <rPr>
        <sz val="11"/>
        <color theme="1"/>
        <rFont val="Aptos Narrow"/>
        <family val="2"/>
        <scheme val="minor"/>
      </rPr>
      <t xml:space="preserve"> (2nd ed.). (pp. 249-255). Academic Press, Elselvier. ; Jefferson, T.A., Leatherwood, S. &amp; Weber, M.A. (1993).  FAO species identification guide: Marine mammals of the world. Rome, FAO.</t>
    </r>
  </si>
  <si>
    <r>
      <t xml:space="preserve">Donahue, M.A. &amp; Perryman, W.L. (2009). Pygmy Killer Whale </t>
    </r>
    <r>
      <rPr>
        <i/>
        <sz val="11"/>
        <color theme="1"/>
        <rFont val="Aptos Narrow"/>
        <family val="2"/>
        <scheme val="minor"/>
      </rPr>
      <t>Feresa attenuata.</t>
    </r>
    <r>
      <rPr>
        <sz val="11"/>
        <color theme="1"/>
        <rFont val="Aptos Narrow"/>
        <family val="2"/>
        <scheme val="minor"/>
      </rPr>
      <t xml:space="preserve"> In: W.F. Perrin, B. Würsig, &amp; J.G.M. Thewissen (Eds.) </t>
    </r>
    <r>
      <rPr>
        <i/>
        <sz val="11"/>
        <color theme="1"/>
        <rFont val="Aptos Narrow"/>
        <family val="2"/>
        <scheme val="minor"/>
      </rPr>
      <t>Encylopedia of Marine Mammals</t>
    </r>
    <r>
      <rPr>
        <sz val="11"/>
        <color theme="1"/>
        <rFont val="Aptos Narrow"/>
        <family val="2"/>
        <scheme val="minor"/>
      </rPr>
      <t xml:space="preserve"> (2nd ed.) (pp. 938-939). Academic Press, Elselvier.; Jefferson, T.A., Leatherwood, S. &amp; Weber, M.A. (1993).  FAO species identification guide: Marine mammals of the world. Rome, FAO.; Shirihai, H. &amp; Jarrett, B. (2006). Whales, Dolphins, and Other Marine Mammals of the World. (G.M. Kirwan, Ed.). Princeton University Press. </t>
    </r>
  </si>
  <si>
    <t>Shirihai, H. &amp; Jarrett, B. (2006). Whales, Dolphins, and Other Marine Mammals of the World. (G.M. Kirwan, Ed.). Princeton University Press.; Bearzi, G., Reeves, R. R., Remonato, E., Pierantonio, N., &amp; Airoldi, S. (2011). Risso's dolphin Grampus griseus in the Mediterranean Sea. Mammalian Biology, 76(4), 385-400.</t>
  </si>
  <si>
    <t xml:space="preserve">Jefferson, T.A., Leatherwood, S. &amp; Weber, M.A. (1993).  FAO species identification guide: Marine mammals of the world. Rome, FAO.; Shirihai, H. &amp; Jarrett, B. (2006). Whales, Dolphins, and Other Marine Mammals of the World. (G.M. Kirwan, Ed.). Princeton University Press.  </t>
  </si>
  <si>
    <r>
      <t xml:space="preserve">Perrin, W.F. (2009). Pantropical Spotted Dolphin: Stenella attenuata. In: W.F. Perrin, B. Würsig, &amp; J.G.M. Thewissen (Eds.). </t>
    </r>
    <r>
      <rPr>
        <i/>
        <sz val="11"/>
        <color theme="1"/>
        <rFont val="Aptos Narrow"/>
        <family val="2"/>
        <scheme val="minor"/>
      </rPr>
      <t xml:space="preserve">Encylopedia of Marine Mammals </t>
    </r>
    <r>
      <rPr>
        <sz val="11"/>
        <color theme="1"/>
        <rFont val="Aptos Narrow"/>
        <family val="2"/>
        <scheme val="minor"/>
      </rPr>
      <t>(2nd ed.). (pp. 819-821). Academic Press, Elselvier.; Jefferson, T.A., Leatherwood, S. &amp; Weber, M.A. (1993).  FAO species identification guide: Marine mammals of the world. Rome, FAO.</t>
    </r>
  </si>
  <si>
    <t>Flores, P.A.C. &amp; Da Silva, V.M.F. (2009). Tucuxi and Guiana Dolphin: Sotalia fluviatilis and S. guianensis. In: W.F. Perrin, B. Würsig, &amp; J.G.M. Thewissen (Eds.). Encylopedia of Marine Mammals (2nd ed.). (pp. 1188-1192). Academic Press, Elselvier.</t>
  </si>
  <si>
    <t>max_mass_max_length_ratio</t>
  </si>
  <si>
    <t>Würsig, B., Duprey, N., &amp; Weir, J. (2007). Dusky dolphins (Lagenorhynchus obscurus) in New Zealand waters. Present knowledge and research goals. New Zealand Dep. Cons. Res. Dev. Ser, 270. As cited in Von Waerebeek, K. &amp; Würsig, B. (2009). Dusky Dolphin Lagenorhynchus obscurus. In: W.F. Perrin, B. Würsig, &amp; J.G.M. Thewissen (Eds.) Encylopedia of Marine Mammals (2nd ed.) (pp. 335-338). Academic Press, Elselvier.; Alafaro-Shiguieto, J., Crespo, E., Elwen, S., Lundquist, D. &amp; Mangel, J. 2019. Lagenorhynchus obscurus (errata version published in 2020). The IUCN Red List of Threatened Species 2019: e.T11146A175604493. https://dx.doi.org/10.2305/IUCN.UK.2019-3.RLTS.T11146A175604493.en. Accessed on 28 November 2024.</t>
  </si>
  <si>
    <t>Shirihai, H. &amp; Jarrett, B. (2006). Whales, Dolphins, and Other Marine Mammals of the World. (G.M. Kirwan, Ed.). Princeton University Press. ; Pitman, R.L. &amp; Brownell Jr., R.L. 2020. Mesoplodon layardii. The IUCN Red List of Threatened Species 2020: e.T13249A50366790. https://dx.doi.org/10.2305/IUCN.UK.2020-3.RLTS.T13249A50366790.en. Accessed on 28 November 2024.</t>
  </si>
  <si>
    <t xml:space="preserve">Baird, R.W. (2009). False Killer Whale: Pseudorca crassidens. In: W.F. Perrin, B. Würsig, &amp; J.G.M. Thewissen (Eds.). Encylopedia of Marine Mammals (2nd ed.). (pp. 405-406). Academic Press, Elselvier.; Shirihai, H. &amp; Jarrett, B. (2006). Whales, Dolphins, and Other Marine Mammals of the World. (G.M. Kirwan, Ed.). Princeton University Press. </t>
  </si>
  <si>
    <t>Bjørge, A. &amp; Tolley, K.A. (2009). Harbour Porpoise Phocoena phocoena. In: W.F. Perrin, B. Würsig, &amp; J.G.M. Thewissen (Eds.) Encylopedia of Marine Mammals (2nd ed.) (pp. 530-533). Academic Press, Elselvier.</t>
  </si>
  <si>
    <t>Shirihai, H. &amp; Jarrett, B. (2006). Whales, Dolphins, and Other Marine Mammals of the World. (G.M. Kirwan, Ed.). Princeton University Press. ; Perrin, W.F. (2009). Common Dolphins Delphinus delphis and D. capensis. In: W.F. Perrin, B. Würsig, &amp; J.G.M. Thewissen (Eds.) Encylopedia of Marine Mammals (2nd ed.) (pp. 255-259). Academic Press, Elselvier.</t>
  </si>
  <si>
    <t>Shirihai, H. &amp; Jarrett, B. (2006). Whales, Dolphins, and Other Marine Mammals of the World. (G.M. Kirwan, Ed.). Princeton University Press. ; Jones, M.L. &amp; Swartz, S.L. (2009). Gray Whale Eschrichtius robustus. In: W.F. Perrin, B. Würsig, &amp; J.G.M. Thewissen (Eds.) Encylopedia of Marine Mammals (2nd ed.) (pp. 503-511). Academic Press, Elselvier.</t>
  </si>
  <si>
    <t xml:space="preserve"> Cooke, J.G. 2018. Caperea marginata. The IUCN Red List of Threatened Species 2018: e.T3778A50351626. https://dx.doi.org/10.2305/IUCN.UK.2018-2.RLTS.T3778A50351626.en. Accessed on 28 November 2024.</t>
  </si>
  <si>
    <r>
      <t>Alves, F., Dinis, A., Cascão, I., &amp; Freitas, L. (2010). Bryde's whale (Balaenoptera brydei) stable associations and dive profiles: New insights into foraging behavior. </t>
    </r>
    <r>
      <rPr>
        <i/>
        <sz val="8"/>
        <color rgb="FF222222"/>
        <rFont val="Arial"/>
        <family val="2"/>
      </rPr>
      <t>Marine Mammal Science</t>
    </r>
    <r>
      <rPr>
        <sz val="8"/>
        <color rgb="FF222222"/>
        <rFont val="Arial"/>
        <family val="2"/>
      </rPr>
      <t>, </t>
    </r>
    <r>
      <rPr>
        <i/>
        <sz val="8"/>
        <color rgb="FF222222"/>
        <rFont val="Arial"/>
        <family val="2"/>
      </rPr>
      <t>26</t>
    </r>
    <r>
      <rPr>
        <sz val="8"/>
        <color rgb="FF222222"/>
        <rFont val="Arial"/>
        <family val="2"/>
      </rPr>
      <t>(1), 202-212.; Kato, H. &amp; Perrin, W.F. (2009). Bryde's Whale Balaenoptera edeni/brydei. In: W.F. Perrin, B. Würsig, &amp; J.G.M. Thewissen (Eds.) Encylopedia of Marine Mammals (2nd ed.) (pp. 158-163). Academic Press, Elselvier.</t>
    </r>
  </si>
  <si>
    <t>Olson, P.A. (2009). Pilot Whales Globicephala melas and G. macrorhynchus. In: W.F. Perrin, B. Würsig, &amp; J.G.M. Thewissen (Eds.). Encylopedia of Marine Mammals (2nd ed.). (pp.). Academic Press, Elselvier.</t>
  </si>
  <si>
    <t>Mcalpine, D.F. (2009). Pygmy and Dwarf sperm Whales Kogia breviceps and K. sima. In: W.F. Perrin, B. Würsig, &amp; J.G.M. Thewissen (Eds.) Encylopedia of Marine Mammals (2nd ed.) (pp. 396-939). Academic Press, Elselvier.; Reeves, R.R., Stewart, B.S., Clapham, P.J. &amp; Powell, J.A. (2002). Guide to Marine Mammals of the World. Alfred A. Knopf, Inc.</t>
  </si>
  <si>
    <t>Kinze, C.C. (2009). White-Beaked Dolphin. Lagenorhychus albirostris. In: W.F. Perrin, B. Würsig, &amp; J.G.M. Thewissen (Eds.) Encylopedia of Marine Mammals (2nd ed.) (pp. 1255-1258). Academic Press, Elselvier.</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</si>
  <si>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 xml:space="preserve">(3), 666-687.; Shirihai, H. &amp; Jarrett, B. (2006). Whales, Dolphins, and Other Marine Mammals of the World. (G.M. Kirwan, Ed.). Princeton University Press. </t>
    </r>
  </si>
  <si>
    <t>Reyes, J.C. (2009). Burmeister's Porpoise: Phocoena spinipinnis. In: W.F. Perrin, B. Würsig, &amp; J.G.M. Thewissen (Eds.) Encylopedia of Marine Mammals (2nd ed.). (pp. 163-167). Academic Press, Elselvier.</t>
  </si>
  <si>
    <r>
      <t xml:space="preserve">Whitehead, H. (2009). Sperm Whales </t>
    </r>
    <r>
      <rPr>
        <i/>
        <sz val="11"/>
        <color theme="1"/>
        <rFont val="Aptos Narrow"/>
        <family val="2"/>
        <scheme val="minor"/>
      </rPr>
      <t>Physter macrocephalus</t>
    </r>
    <r>
      <rPr>
        <sz val="11"/>
        <color theme="1"/>
        <rFont val="Aptos Narrow"/>
        <family val="2"/>
        <scheme val="minor"/>
      </rPr>
      <t>. In: W.F. Perrin, B. Würsig, &amp; J.G.M. Thewissen (Eds.). Encylopedia of Marine Mammals (2nd ed.). (pp. 1091-1097). Academic Press, Elselvier.</t>
    </r>
  </si>
  <si>
    <r>
      <t>N. Miyazaki, T. Kasuya, and M. Nishiwaki . 1974. Distribution and migration of two species of </t>
    </r>
    <r>
      <rPr>
        <i/>
        <sz val="10"/>
        <color rgb="FF000000"/>
        <rFont val="Aptos Narrow"/>
        <family val="2"/>
        <scheme val="minor"/>
      </rPr>
      <t>Stenella</t>
    </r>
    <r>
      <rPr>
        <sz val="10"/>
        <color rgb="FF000000"/>
        <rFont val="Aptos Narrow"/>
        <family val="2"/>
        <scheme val="minor"/>
      </rPr>
      <t> in the Pacific coast of Japan. Scientific Reports of the Whales Research Institute, Tokyo 26:227–243.; Perrin, W. F. (2001). Stenella attenuata. Mammalian species, 2001(683), 1-8.; Courtin, B., Millon, C., Feunteun, A., Safi, M., Duporge, N., Bolanos-Jiménez, J., ... &amp; de Montgolfier, B. (2022). Insights on the residency status and inter-island movement patterns of pantropical spotted dolphins Stenella attenuata in the Agoa Sanctuary, Eastern Caribbean. Latin American Journal of Aquatic Mammals, 17(1), 22-34.; Reeves, R.R., Stewart, B.S., Clapham, P.J. &amp; Powell, J.A. (2002). Guide to Marine Mammals of the World. Alfred A. Knopf, Inc.</t>
    </r>
  </si>
  <si>
    <t>Reeves, R.R., Stewart, B.S., Clapham, P.J. &amp; Powell, J.A. (2002). Guide to Marine Mammals of the World. Alfred A. Knopf, Inc.</t>
  </si>
  <si>
    <t xml:space="preserve">Wells, R.S., Natoli, A. &amp; Braulik, G. 2019. Tursiops truncatus (errata version published in 2019). The IUCN Red List of Threatened Species 2019: e.T22563A156932432. https://dx.doi.org/10.2305/IUCN.UK.2019-1.RLTS.T22563A156932432.en. Accessed on 28 November 2024.; Shirihai, H. &amp; Jarrett, B. (2006). Whales, Dolphins, and Other Marine Mammals of the World. (G.M. Kirwan, Ed.). Princeton University Press. </t>
  </si>
  <si>
    <r>
      <t>Cerchio, S., Andrianantenaina, B., Lindsay, A., Rekdahl, M., Andrianarivelo, N., &amp; Rasoloarijao, T. (2015). Omura’s whales (Balaenoptera omurai) off northwest Madagascar: ecology, behaviour and conservation needs. </t>
    </r>
    <r>
      <rPr>
        <i/>
        <sz val="8"/>
        <color rgb="FF222222"/>
        <rFont val="Arial"/>
        <family val="2"/>
      </rPr>
      <t>Royal Society Open Science</t>
    </r>
    <r>
      <rPr>
        <sz val="8"/>
        <color rgb="FF222222"/>
        <rFont val="Arial"/>
        <family val="2"/>
      </rPr>
      <t>, </t>
    </r>
    <r>
      <rPr>
        <i/>
        <sz val="8"/>
        <color rgb="FF222222"/>
        <rFont val="Arial"/>
        <family val="2"/>
      </rPr>
      <t>2</t>
    </r>
    <r>
      <rPr>
        <sz val="8"/>
        <color rgb="FF222222"/>
        <rFont val="Arial"/>
        <family val="2"/>
      </rPr>
      <t>(10), 150301.</t>
    </r>
  </si>
  <si>
    <r>
      <t>Hartman, K. L., Fernandez, M., Wittich, A., &amp; Azevedo, J. M. N. (2015). Sex differences in residency patterns of Risso's dolphins (Grampus griseus) in the Azores: Causes and management implications. </t>
    </r>
    <r>
      <rPr>
        <i/>
        <sz val="11"/>
        <color rgb="FF222222"/>
        <rFont val="Aptos Narrow"/>
        <family val="2"/>
        <scheme val="minor"/>
      </rPr>
      <t>Marine Mammal Science</t>
    </r>
    <r>
      <rPr>
        <sz val="11"/>
        <color rgb="FF222222"/>
        <rFont val="Aptos Narrow"/>
        <family val="2"/>
        <scheme val="minor"/>
      </rPr>
      <t>, </t>
    </r>
    <r>
      <rPr>
        <i/>
        <sz val="11"/>
        <color rgb="FF222222"/>
        <rFont val="Aptos Narrow"/>
        <family val="2"/>
        <scheme val="minor"/>
      </rPr>
      <t>31</t>
    </r>
    <r>
      <rPr>
        <sz val="11"/>
        <color rgb="FF222222"/>
        <rFont val="Aptos Narrow"/>
        <family val="2"/>
        <scheme val="minor"/>
      </rPr>
      <t xml:space="preserve">(3), 1153-1167.; Rone, B. K., Sweeney, D. A., Falcone, E. A., Watwood, S. L., &amp; Schorr, G. S. (2022). Movements and diving behavior of Risso’s dolphins in the Southern California Bight. Frontiers in Marine Science, 9, 873548.; Shirihai, H. &amp; Jarrett, B. (2006). Whales, Dolphins, and Other Marine Mammals of the World. (G.M. Kirwan, Ed.). Princeton University Press. </t>
    </r>
  </si>
  <si>
    <r>
      <t xml:space="preserve">Wimmer, T., &amp; Whitehead, H. (2004). Movements and distribution of northern bottlenose whales, Hyperoodon ampullatus, on the Scotian Slope and in adjacent waters. Canadian Journal of Zoology, 82(11), 1782-1794.; Gowans, S. (2009). Bottlenose Whales </t>
    </r>
    <r>
      <rPr>
        <i/>
        <sz val="11"/>
        <color theme="1"/>
        <rFont val="Aptos Narrow"/>
        <family val="2"/>
        <scheme val="minor"/>
      </rPr>
      <t>Hyperoodon ampullatus and H. planifrons</t>
    </r>
    <r>
      <rPr>
        <sz val="11"/>
        <color theme="1"/>
        <rFont val="Aptos Narrow"/>
        <family val="2"/>
        <scheme val="minor"/>
      </rPr>
      <t xml:space="preserve">. In: W.F. Perrin, B. Würsig, &amp; J.G.M. Thewissen (Eds.). </t>
    </r>
    <r>
      <rPr>
        <i/>
        <sz val="11"/>
        <color theme="1"/>
        <rFont val="Aptos Narrow"/>
        <family val="2"/>
        <scheme val="minor"/>
      </rPr>
      <t xml:space="preserve">Encylopedia of Marine Mammals </t>
    </r>
    <r>
      <rPr>
        <sz val="11"/>
        <color theme="1"/>
        <rFont val="Aptos Narrow"/>
        <family val="2"/>
        <scheme val="minor"/>
      </rPr>
      <t>(2nd ed.). (pp. 129-131). Academic Press, Elselvier. Shirihai, H. &amp; Jarrett, B. (2006). Whales, Dolphins, and Other Marine Mammals of the World. (G.M. Kirwan, Ed.). Princeton University Press.; Reeves, R.R., Stewart, B.S., Clapham, P.J. &amp; Powell, J.A. (2002). Guide to Marine Mammals of the World. Alfred A. Knopf, Inc.</t>
    </r>
  </si>
  <si>
    <t>BALAENIDAE</t>
  </si>
  <si>
    <t>BALAENOPTERIDAE</t>
  </si>
  <si>
    <t>ZIPHIIDAE</t>
  </si>
  <si>
    <t>NEOBALAENIDAE</t>
  </si>
  <si>
    <t>DELPHINIDAE</t>
  </si>
  <si>
    <t>MONODONTIDAE</t>
  </si>
  <si>
    <t>ESCHRICHTIIDAE</t>
  </si>
  <si>
    <t>KOGIIDAE</t>
  </si>
  <si>
    <t>PHOCOENIDAE</t>
  </si>
  <si>
    <t>PHYSETERIDAE</t>
  </si>
  <si>
    <t>PONTOPORIIDAE</t>
  </si>
  <si>
    <t>Family</t>
  </si>
  <si>
    <t>Present_in_PCEEZ_Region</t>
  </si>
  <si>
    <r>
      <t>Schmidly, D.J. and B. Würsig 2009 Mammals (Vertebrata: Mammalia) of the Gulf of Mexico. pp. 1343-1353 In Felder, D.L.; Camp, D.K. (eds.) Gulf of Mexico - Origins, Waters, and Biota. Biodiversity. Texas A&amp;M University Press, College Station, Texas. As cited in: M.L.D. Palomares &amp; D. Pauly. (Eds.). (2024).</t>
    </r>
    <r>
      <rPr>
        <i/>
        <sz val="11"/>
        <color theme="1"/>
        <rFont val="Aptos Narrow"/>
        <family val="2"/>
        <scheme val="minor"/>
      </rPr>
      <t xml:space="preserve"> SeaLifeBase</t>
    </r>
    <r>
      <rPr>
        <sz val="11"/>
        <color theme="1"/>
        <rFont val="Aptos Narrow"/>
        <family val="2"/>
        <scheme val="minor"/>
      </rPr>
      <t>. World Wide Web electronic publication. www.sealifebase.org, version (08/2024).</t>
    </r>
  </si>
  <si>
    <t>Wang, P. (1999). Chinese cetaceans. Ocean Enterprises Ltd. Hong Kong. 325 p. As cited in: M.L.D. Palomares &amp; D. Pauly. (Eds.). (2024). SeaLifeBase. World Wide Web electronic publication. www.sealifebase.org, version (08/2024).</t>
  </si>
  <si>
    <t>Dalebout, M. L., Mead, J. G., Baker, C. S., Baker, A. N., &amp; van Helden, A. L. (2002). A new species of beaked whale Mesoplodon perrini sp. n.(Cetacea: Ziphiidae) discovered through phylogenetic analyses of mitochondrial DNA sequences. Marine mammal science, 18(3), 577-608.</t>
  </si>
  <si>
    <t>Jefferson, T. A., &amp; Curry, B. E. (2003). Stenella clymene. Mammalian Species, 2003(726), 1-5.</t>
  </si>
  <si>
    <t>Dalebout, M. L., Mead, J. G., Baker, C. S., Baker, A. N., &amp; van Helden, A. L. (2002). A new species of beaked whale Mesoplodon perrini sp. n.(Cetacea: Ziphiidae) discovered through phylogenetic analyses of mitochondrial DNA sequences. Marine mammal science, 18(3), 577-608.;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</si>
  <si>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Pitman, R.L. &amp; Brownell Jr., R.L. 2020. Mesoplodon stejnegeri. The IUCN Red List of Threatened Species 2020: e.T13252A50367496. https://dx.doi.org/10.2305/IUCN.UK.2020-3.RLTS.T13252A50367496.en. Accessed on 14 November 2024.; Gissi, E., McDevitt-Irwin, J. M., Kaschner, K., Kesner-Reyes, K., Hazen, E., Santoleri, R., &amp; Micheli, F. (2023). Identifying climate refugia through analysis of functional diversity. [preprint on researchsquare]. https://www.researchgate.net/publication/375425639_Identifying_climate_refugia_through_analysis_of_functional_diversity.</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</si>
  <si>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</si>
  <si>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https://www.taipeitimes.com/News/world/archives/2024/12/04/2003827951</t>
  </si>
  <si>
    <t>Recorded depths as deep as 202m, but likely reflects limited study, deepest dives are likley similar in capability to the bryde's whale</t>
  </si>
  <si>
    <t>Shirihai, H. &amp; Jarrett, B. (2006). Whales, Dolphins, and Other Marine Mammals of the World. (G.M. Kirwan, Ed.). Princeton University Press.; Wang, P. 1999 Chinese cetaceans. Ocean Enterprises Ltd. Hong Kong. 325 p. As cited in: M.L.D. Palomares &amp; D. Pauly. (Eds.). (2024). SeaLifeBase. World Wide Web electronic publication. www.sealifebase.org, version (08/2024).</t>
  </si>
  <si>
    <t>Shirihai, H. &amp; Jarrett, B. (2006). Whales, Dolphins, and Other Marine Mammals of the World. (G.M. Kirwan, Ed.). Princeton University Press. ; Reeves, R.R., Stewart, B.S., Clapham, P.J. &amp; Powell, J.A. (2002). Guide to Marine Mammals of the World. Alfred A. Knopf, Inc.</t>
  </si>
  <si>
    <t xml:space="preserve">Lowry, L., Laidre, K. &amp; Reeves, R. 2017. Monodon monoceros. The IUCN Red List of Threatened Species 2017: e.T13704A50367651. https://dx.doi.org/10.2305/IUCN.UK.2017-3.RLTS.T13704A50367651.en. Accessed on 14 November 2024.; Heide-Jørgensen, M. P. (2009). Narwhal: Monodon monoceros. In: W. F. Perrin, B. Würsig, &amp; J. G. M. Thewissen (Eds.), Encyclopedia of Marine Mammals (Second Edition) (pp. 754–758). Academic Press. https://doi.org/10.1016/B978-0-12-373553-9.00177-2
</t>
  </si>
  <si>
    <t xml:space="preserve">Rojas-Bracho, L., Taylor, B.L. &amp; Jaramillo-Legorreta, A. 2022. Phocoena sinus. The IUCN Red List of Threatened Species 2022: e.T17028A214541137. https://dx.doi.org/10.2305/IUCN.UK.2022-1.RLTS.T17028A214541137.en. Accessed on 26 November 2024.; Rojas-Bracho, L., &amp; Jaramillo-Legoretta, A. M. (2009). Vaquita: Phocoena sinus. In: W. F. Perrin, B. Würsig, &amp; J. G. M. Thewissen (Eds.), Encyclopedia of Marine Mammals (Second Edition) (pp. 1196–1200). Academic Press. https://doi.org/10.1016/B978-0-12-373553-9.00274-1
</t>
  </si>
  <si>
    <t>Lodi, L., Siciliano, S. &amp; Capistrano, L. (1990). Mass stranding of Peponocephala electra (Cetacea, Globicephalinae) on Piracanga Beach, Bahia, northeastern Brazil. Scientific Reports of Cetacean Research, 1, 79-84. Shirihai, H. &amp; Jarrett, B. (2006). Whales, Dolphins, and Other Marine Mammals of the World. (G.M. Kirwan, Ed.). Princeton University Press. Jefferson, T.A., Leatherwood, S. &amp; Weber, M.A. (1993).  FAO species identification guide: Marine mammals of the world. Rome, FAO.</t>
  </si>
  <si>
    <r>
      <t>Cockcroft, V. G. (1989, December). Biology of Indo-Pacific humpback dolphin (Sousa plumbea) off Natal, South Africa. In: biennial conference on the biology of marine mammals (Vol. 8, p. 13). As cited in: Jefferson, T. A. &amp; Rosenbaum, H. C. (2014). Taxonomic revision of the humpback dolphins (Sousa spp.), and description of a new species from Australia. </t>
    </r>
    <r>
      <rPr>
        <i/>
        <sz val="8"/>
        <color rgb="FF222222"/>
        <rFont val="Arial"/>
        <family val="2"/>
      </rPr>
      <t>Marine Mammal Science</t>
    </r>
    <r>
      <rPr>
        <sz val="8"/>
        <color rgb="FF222222"/>
        <rFont val="Arial"/>
        <family val="2"/>
      </rPr>
      <t>, </t>
    </r>
    <r>
      <rPr>
        <i/>
        <sz val="8"/>
        <color rgb="FF222222"/>
        <rFont val="Arial"/>
        <family val="2"/>
      </rPr>
      <t>30</t>
    </r>
    <r>
      <rPr>
        <sz val="8"/>
        <color rgb="FF222222"/>
        <rFont val="Arial"/>
        <family val="2"/>
      </rPr>
      <t>(4), 1494-1541.</t>
    </r>
  </si>
  <si>
    <r>
      <t xml:space="preserve">Jefferson, T.A., Leatherwood, S. &amp; Weber, M.A. (1993).  FAO species identification guide: Marine mammals of the world. Rome, FAO.;  Archer II, F.I. (2009). Striped Dolphin: Stenella coeruleoalba.In: W.F. Perrin, B. Würsig, &amp; J.G.M. Thewissen (Eds.). </t>
    </r>
    <r>
      <rPr>
        <i/>
        <sz val="11"/>
        <color theme="1"/>
        <rFont val="Aptos Narrow"/>
        <family val="2"/>
        <scheme val="minor"/>
      </rPr>
      <t>Encylopedia of Marine Mammals</t>
    </r>
    <r>
      <rPr>
        <sz val="11"/>
        <color theme="1"/>
        <rFont val="Aptos Narrow"/>
        <family val="2"/>
        <scheme val="minor"/>
      </rPr>
      <t xml:space="preserve"> (2nd ed.). (pp. 1127-1129). Academic Press, Elselvier.</t>
    </r>
  </si>
  <si>
    <r>
      <t xml:space="preserve">Plön, S., Cockcroft, V. G., &amp; Froneman, W. P. (2015). The natural history and conservation of Indian Ocean humpback dolphins (Sousa plumbea) in South African waters. In: </t>
    </r>
    <r>
      <rPr>
        <i/>
        <sz val="11"/>
        <color theme="1"/>
        <rFont val="Aptos Narrow"/>
        <family val="2"/>
        <scheme val="minor"/>
      </rPr>
      <t xml:space="preserve">Advances in marine biology. </t>
    </r>
    <r>
      <rPr>
        <sz val="11"/>
        <color theme="1"/>
        <rFont val="Aptos Narrow"/>
        <family val="2"/>
        <scheme val="minor"/>
      </rPr>
      <t>72. 143-162. Academic Press.</t>
    </r>
  </si>
  <si>
    <t>Ishii, M., Murase, H., Fukuda, Y., Sawada, K., Sasakura, T., Tamura, T., ... &amp; Mitani, Y. (2017). Diving behavior of sei whales Balaenoptera borealis relative to the vertical distribution of their potential prey. Mammal study, 42(4), 1-9.;  Cooke, J.G. 2018. Balaenoptera borealis. The IUCN Red List of Threatened Species 2018: e.T2475A130482064. https://dx.doi.org/10.2305/IUCN.UK.2018-2.RLTS.T2475A130482064.en. Accessed on 11 December 2024.</t>
  </si>
  <si>
    <t>Hobson, R. P., &amp; Martin, A. R. (1996). Behaviour and dive times of Arnoux’s beaked whales, Berardius arnuxii, at narrow leads in fast ice. Canadian Journal of Zoology, 74(2), 388–393. https://doi.org/10.1139/z96-045; Brownell Jr., R.L. &amp; Taylor, B.L. 2021. Berardius arnuxii (amended version of 2020 assessment). The IUCN Red List of Threatened Species 2021: e.T2762A197190014. https://dx.doi.org/10.2305/IUCN.UK.2021-1.RLTS.T2762A197190014.en. Accessed on 11 December 2024.</t>
  </si>
  <si>
    <t>Brownell Jr., R.L. 2020. Berardius minimus. The IUCN Red List of Threatened Species 2020: e.T178756893A178756918. https://dx.doi.org/10.2305/IUCN.UK.2020-3.RLTS.T178756893A178756918.en. Accessed on 11 December 2024.</t>
  </si>
  <si>
    <t>Depth predicted from extensive diving time and IUCN suitable habitat designation of bathypelagic.</t>
  </si>
  <si>
    <t>Elwen, S. &amp; Gopal, K. 2018. Cephalorhynchus heavisidii. The IUCN Red List of Threatened Species 2018: e.T4161A50352086. https://dx.doi.org/10.2305/IUCN.UK.2018-2.RLTS.T4161A50352086.en. Accessed on 05 November 2024.; Davis, R. W., David, J. H. M., Meÿer, M. A., Sekiguchi, K., Best, P. B., Dassis, M., &amp; Rodriguez, D. H. (2014). Home range and diving behaviour of Heaviside's dolphins monitored by satellite off the west coast of South Africa. African Journal of Marine Science, 36(4), 455-466.; Dawson, S.M. (2009). Cephalorhynchus Dolphins C. heavisidii, C. eutropia, C. hectori, C. commersonii. In: W.F. Perrin, B. Würsig, &amp; J.G.M. Thewissen (Eds.) Encylopedia of Marine Mammals (2nd ed.) (pp. 191-196). Academic Press, Elselvier.</t>
  </si>
  <si>
    <t>Bräger, S., Dawson, S. M., Slooten, E., Smith, S., Stone, G. S., &amp; Yoshinaga, A. (2002). Site fidelity and along-shore range in Hector's dolphin, an endangered marine dolphin from New Zealand. Biological Conservation, 108(3), 281-287.; Slooten, E., Dawson, S. M., &amp; Whitehead, H. (1993). Associations among photographically identified Hector's dolphins. Canadian Journal of Zoology, 71(11), 2311-2318.; Dawson, S.M. (2009). Cephalorhynchus Dolphins C. heavisidii, C. eutropia, C. hectori, C. commersonii. In: W.F. Perrin, B. Würsig, &amp; J.G.M. Thewissen (Eds.) Encylopedia of Marine Mammals (2nd ed.) (pp. 191-196). Academic Press, Elselvier.</t>
  </si>
  <si>
    <t xml:space="preserve">Dawson, S.M. (2009). Cephalorhynchus Dolphins C. heavisidii, C. eutropia, C. hectori, C. commersonii. In: W.F. Perrin, B. Würsig, &amp; J.G.M. Thewissen (Eds.) Encylopedia of Marine Mammals (2nd ed.) (pp. 191-196). Academic Press, Elselvier.; Shirihai, H. &amp; Jarrett, B. (2006). Whales, Dolphins, and Other Marine Mammals of the World. (G.M. Kirwan, Ed.). Princeton University Press. </t>
  </si>
  <si>
    <t>Peterson, L. and A. Salemi 2011. "Cephalorhynchus commersonii" (On-line), Animal Diversity Web. Accessed December 11, 2024 at https://animaldiversity.org/accounts/Cephalorhynchus_commersonii/</t>
  </si>
  <si>
    <t>Blanken, S. 2011. "Cephalorhynchus heavisidii" (On-line), Animal Diversity Web. Accessed December 11, 2024 at https://animaldiversity.org/accounts/Cephalorhynchus_heavisidii/</t>
  </si>
  <si>
    <t>Fan, B. 2009. "Cephalorhynchus eutropia" (On-line), Animal Diversity Web. Accessed December 11, 2024 at https://animaldiversity.org/accounts/Cephalorhynchus_eutropia/</t>
  </si>
  <si>
    <t>Lees, L. 2011. "Cephalorhynchus hectori" (On-line), Animal Diversity Web. Accessed December 11, 2024 at https://animaldiversity.org/accounts/Cephalorhynchus_hectori/</t>
  </si>
  <si>
    <t>Shirihai, H. &amp; Jarrett, B. (2006). Whales, Dolphins, and Other Marine Mammals of the World. (G.M. Kirwan, Ed.). Princeton University Press. ; O'Corry-Crowe, G.M. (2009). Beluga Whale Delphinapterus leucas. In: W.F. Perrin, B. Würsig, &amp; J.G.M. Thewissen (Eds.) Encylopedia of Marine Mammals (2nd ed.) (pp. 108-112). Academic Press, Elselvier.</t>
  </si>
  <si>
    <t>Shirihai, H. &amp; Jarrett, B. (2006). Whales, Dolphins, and Other Marine Mammals of the World. (G.M. Kirwan, Ed.). Princeton University Press.; Baumgartner, M. F., &amp; Mate, B. R. (2003). Summertime foraging ecology of North Atlantic right whales. Marine Ecology Progress Series, 264, 123-135.</t>
  </si>
  <si>
    <t>Gregr, E. J., &amp; Coyle, K. O. (2009). The biogeography of the North Pacific right whale (Eubalaena japonica). Progress in Oceanography, 80(3–4), 188–198. https://doi.org/10.1016/j.pocean.2008.12.004</t>
  </si>
  <si>
    <t xml:space="preserve">Krutzikowsky, G. K., &amp; Mate, B. R. (2000). Dive and surfacing characteristics of bowhead whales (Balaena mysticetus) in the Beaufort and Chukchi seas. Canadian Journal of Zoology, 78(7), 1182-1198.; Heide-Jørgensen, M. P., Laidre, K. L., Wiig, Ø., Jensen, M. V., Dueck, L., Maiers, L. D., Schmidt, H. C., &amp; Hobbs, R. C. (2003). From Greenland to Canada in Ten Days: Tracks of Bowhead Whales, Balaena mysticetus, across Baffin Bay. Arctic, 56(1), 21–31. https://www.jstor.org/stable/40512155
</t>
  </si>
  <si>
    <t xml:space="preserve">Cooke, J.G. &amp; Reeves, R. 2018. Balaena mysticetus. The IUCN Red List of Threatened Species 2018: e.T2467A50347659. https://dx.doi.org/10.2305/IUCN.UK.2018-1.RLTS.T2467A50347659.en. Accessed on 04 November 2024.; Heide-Jørgensen, M. P., Laidre, K. L., Wiig, Ø., Jensen, M. V., Dueck, L., Maiers, L. D., Schmidt, H. C., &amp; Hobbs, R. C. (2003). From Greenland to Canada in Ten Days: Tracks of Bowhead Whales, Balaena mysticetus, across Baffin Bay. Arctic, 56(1), 21–31. https://www.jstor.org/stable/40512155
</t>
  </si>
  <si>
    <t xml:space="preserve">Gissi, E., McDevitt-Irwin, J. M., Kaschner, K., Kesner-Reyes, K., Hazen, E., Santoleri, R., &amp; Micheli, F. (2023). Identifying climate refugia through analysis of functional diversity. https://doi.org/10.21203/rs.3.rs-3554317/v1
</t>
  </si>
  <si>
    <t>Schmidly, D.J. and B. Würsig 2009 Mammals (Vertebrata: Mammalia) of the Gulf of Mexico. pp. 1343-1353 In: Felder, D.L.; Camp, D.K. (eds.) Gulf of Mexico - Origins, Waters, and Biota. Biodiversity. Texas A&amp;M University Press, College Station, Texas. As cited in: M.L.D. Palomares &amp; D. Pauly. (Eds.). (2024). SeaLifeBase. World Wide Web electronic publication. www.sealifebase.org, version (08/2024).</t>
  </si>
  <si>
    <t>Shirihai, H. &amp; Jarrett, B. (2006). Whales, Dolphins, and Other Marine Mammals of the World. (G.M. Kirwan, Ed.). Princeton University Press.; Pitman, R.L. &amp; Taylor, B.L. 2020. Mesoplodon grayi. The IUCN Red List of Threatened Species 2020: e.T13247A50366236. https://dx.doi.org/10.2305/IUCN.UK.2020-3.RLTS.T13247A50366236.en. Accessed on 28 November 2024.</t>
  </si>
  <si>
    <t>Shirihai, H. &amp; Jarrett, B. (2006). Whales, Dolphins, and Other Marine Mammals of the World. (G.M. Kirwan, Ed.). Princeton University Press.; Heide-Jørgensen, M. P. (2009). Narwhal: Monodon monoceros. In W. F. Perrin, B. Würsig, &amp; J. G. M. Thewissen (Eds.), Encyclopedia of Marine Mammals (Second Edition) (pp. 754–758). Academic Press. https://doi.org/10.1016/B978-0-12-373553-9.00177-2</t>
  </si>
  <si>
    <t>Mizroch, S. A., Rice, D. W., Zwiefelhofer, D., Waite, J., &amp; Perryman, W. L. (2009). Distribution and movements of fin whales in the North Pacific Ocean. Mammal Review, 39(3), 193-227.; Silva, M. A., Prieto, R., Jonsen, I., Baumgartner, M. F., &amp; Santos, R. S. (2013). North Atlantic blue and fin whales suspend their spring migration to forage in middle latitudes: building up energy reserves for the journey?. PloS one, 8(10), e76507.; Cooke, J.G. 2018. Balaenoptera physalus. The IUCN Red List of Threatened Species 2018: e.T2478A50349982. https://dx.doi.org/10.2305/IUCN.UK.2018-2.RLTS.T2478A50349982.en. Accessed on 12 November 2024.</t>
  </si>
  <si>
    <t>Rosel, P. E., Wilcox, L. A., Yamada, T. K., &amp; Mullin, K. D. (2021). A new species of baleen whale (Balaenoptera) from the Gulf of Mexico, with a review of its geographic distribution. Marine Mammal Science, 37(2), 577-610.</t>
  </si>
  <si>
    <t>Yamada, T. K., Kitamura, S., Abe, S., Tajima, Y., Matsuda, A., Mead, J. G., &amp; Matsuishi, T. F. (2019). Description of a new species of beaked whale (Berardius) found in the North Pacific. Scientific Reports, 9(1), 12723.</t>
  </si>
  <si>
    <t xml:space="preserve">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
</t>
  </si>
  <si>
    <t>Heinrich, S. &amp; Reeves, R. 2017. Cephalorhynchus eutropia. The IUCN Red List of Threatened Species 2017: e.T4160A50351955. https://dx.doi.org/10.2305/IUCN.UK.2017-3.RLTS.T4160A50351955.en. Accessed on 05 November 2024.; Dawson, S.M. (2009). Cephalorhynchus Dolphins C. heavisidii, C. eutropia, C. hectori, C. commersonii. In: W.F. Perrin, B. Würsig, &amp; J.G.M. Thewissen (Eds.) Encylopedia of Marine Mammals (2nd ed.) (pp. 191-196). Academic Press, Elselvier.</t>
  </si>
  <si>
    <t xml:space="preserve">Trait </t>
  </si>
  <si>
    <t xml:space="preserve"> Trait Description</t>
  </si>
  <si>
    <t>Maximum Length</t>
  </si>
  <si>
    <t>The ratio of the maximum mass of the species to the maximum length</t>
  </si>
  <si>
    <t>Dentition</t>
  </si>
  <si>
    <t>The average size of pod in which an individual of the species is regularly observed</t>
  </si>
  <si>
    <t>Migratory Behaviour</t>
  </si>
  <si>
    <t>Diving Depth</t>
  </si>
  <si>
    <t>Prey Choice</t>
  </si>
  <si>
    <t>Maximum reliably measured body length of a mature adult specimen</t>
  </si>
  <si>
    <t>Functional Calcareous teeth</t>
  </si>
  <si>
    <t>Non-Functional Calcareous Teeth</t>
  </si>
  <si>
    <t>Long Bristled Baleen</t>
  </si>
  <si>
    <t xml:space="preserve"> Short Bristled Baleen</t>
  </si>
  <si>
    <t>Average Pod Size</t>
  </si>
  <si>
    <t>Small-Medium</t>
  </si>
  <si>
    <t>Medium-Large</t>
  </si>
  <si>
    <t>201-500m</t>
  </si>
  <si>
    <t>501-1000m</t>
  </si>
  <si>
    <t>&gt;1000m</t>
  </si>
  <si>
    <t>Zooplankton</t>
  </si>
  <si>
    <t>Non-Cephalopod Invertebrates</t>
  </si>
  <si>
    <t>Cephalopods</t>
  </si>
  <si>
    <t>Higher Vertebrates</t>
  </si>
  <si>
    <t>Fish</t>
  </si>
  <si>
    <t>Description of Individual Categories</t>
  </si>
  <si>
    <t xml:space="preserve">Baleen bristles longer than 2m </t>
  </si>
  <si>
    <t xml:space="preserve">Baleen bristles shorter than 2m </t>
  </si>
  <si>
    <t xml:space="preserve"> Possesses calcareous teeth which are utilized in prey capture/consumption</t>
  </si>
  <si>
    <t>Average pod size less than 2</t>
  </si>
  <si>
    <t>Average pod size between 5-9.9</t>
  </si>
  <si>
    <t xml:space="preserve">Avergae pod size between 2-4.9 </t>
  </si>
  <si>
    <t>Average pod size between 10-19.9</t>
  </si>
  <si>
    <t>Average pod size between 20-50</t>
  </si>
  <si>
    <t>Average pod size greater than 50</t>
  </si>
  <si>
    <t>Remians in shallow waters</t>
  </si>
  <si>
    <t>Can dive into upper mesopelagic</t>
  </si>
  <si>
    <t>Can dive into the lower mesopelagic</t>
  </si>
  <si>
    <t>Can dive into the bathypelagic</t>
  </si>
  <si>
    <t>Species which demonstrate high rates of site specific residency or nomadic behaviours which have no discernable seasonal pattern.</t>
  </si>
  <si>
    <t>Includes copepods, euphasids, and other common zooplanktonic species</t>
  </si>
  <si>
    <t>Includes bethic and pelagic macroinvertebrates, minus cephalopods</t>
  </si>
  <si>
    <t>Includes squid, octopi, and other cephalopod molluscs</t>
  </si>
  <si>
    <t>Species which undergo a temporally regular seasonal shift between home ranges or a regular seasonal distribution pattern shift.</t>
  </si>
  <si>
    <t>Any combination of fish species making up the majority of diet</t>
  </si>
  <si>
    <t>Consumption of primarily tetrapod prey</t>
  </si>
  <si>
    <t>The prey type which makes up the greatest net proportion of the total diet of the species</t>
  </si>
  <si>
    <t>Maximum body mass of a mature adult</t>
  </si>
  <si>
    <t>Maximum Body Mass</t>
  </si>
  <si>
    <t>Mass/Length Ratio</t>
  </si>
  <si>
    <t xml:space="preserve">The type of hard feeding structure displayed by the organism </t>
  </si>
  <si>
    <t xml:space="preserve"> Reduced Calcareous teeth which are not utilized in prey capture (suction feeders)</t>
  </si>
  <si>
    <t>The presence or absence of a  significant (100's of kilometers or more) shift in the home range or spatial distribution of a species which occurs in a regular seasonal cycle.</t>
  </si>
  <si>
    <t>The maximum depth in which a mature adult has been recorded/reliably estimated while diving.</t>
  </si>
  <si>
    <t xml:space="preserve">Forney, K. A., &amp; Barlow, J. (1998). Seasonal patterns in the abundance and distribution of California cetaceans, 1991–1992. Marine Mammal Science, 14(3), 460-489.; Shirihai, H. &amp; Jarrett, B. (2006). Whales, Dolphins, and Other Marine Mammals of the World. (G.M. Kirwan, Ed.). Princeton University Press. </t>
  </si>
  <si>
    <t>Wang, P. (1999). Chinese cetaceans. Ocean Enterprises Ltd. Hong Kong. 325 p. As cited in: M.L.D. Palomares &amp; D. Pauly. (Eds.). (2024). SeaLifeBase. World Wide Web electronic publication. www.sealifebase.org, version (08/2024).; Gissi, E., McDevitt-Irwin, J. M., Kaschner, K., Kesner-Reyes, K., Hazen, E., Santoleri, R., &amp; Micheli, F. (2023). Identifying climate refugia through analysis of functional diversity. https://doi.org/10.21203/rs.3.rs-3554317/v1</t>
  </si>
  <si>
    <r>
      <t xml:space="preserve">Olson, P.A. (2009). Pilot Whales </t>
    </r>
    <r>
      <rPr>
        <i/>
        <sz val="11"/>
        <color theme="1"/>
        <rFont val="Aptos Narrow"/>
        <family val="2"/>
        <scheme val="minor"/>
      </rPr>
      <t>Globicephala melas and G. macrorhynchus.</t>
    </r>
    <r>
      <rPr>
        <sz val="11"/>
        <color theme="1"/>
        <rFont val="Aptos Narrow"/>
        <family val="2"/>
        <scheme val="minor"/>
      </rPr>
      <t xml:space="preserve"> In: W.F. Perrin, B. Würsig, &amp; J.G.M. Thewissen (Eds.). Encylopedia of Marine Mammals (2nd ed.). (pp.). Academic Press, Elselvier.; Shirihai, H. &amp; Jarrett, B. (2006). Whales, Dolphins, and Other Marine Mammals of the World. (G.M. Kirwan, Ed.). Princeton University Press. </t>
    </r>
  </si>
  <si>
    <t>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t>
  </si>
  <si>
    <t xml:space="preserve">Jefferson, T.A., Leatherwood, S. &amp; Weber, M.A. (1993).  FAO species identification guide: Marine mammals of the world. Rome, FAO.; Kenney, R.D. (2009). Right Whales Eubalaena glacialis, E. japonica, E. australis. In: W.F. Perrin, B. Würsig, &amp; J.G.M. Thewissen (Eds.) Encylopedia of Marine Mammals (2nd ed.) (pp.962-972). Academic Press, Elselvier. </t>
  </si>
  <si>
    <t>Kenney, R.D. (2009). Right Whales Eubalaena glacialis, E. japonica, E. australis. In: W.F. Perrin, B. Würsig, &amp; J.G.M. Thewissen (Eds.) Encylopedia of Marine Mammals (2nd ed.) (pp.962-972). Academic Press, Elselvier.</t>
  </si>
  <si>
    <t>Bannister, J. L., Kemper, C. M., &amp; Warneke, R. M. (1996). The action plan for Australian cetaceans (pp. 1-242). Canberra: Australian Nature Conservation Agency.; Shirihai, H. &amp; Jarrett, B. (2006). Whales, Dolphins, and Other Marine Mammals of the World. (G.M. Kirwan, Ed.). Princeton University Press.; Cooke, J.G. &amp; Brownell Jr., R.L. 2018. Balaenoptera edeni. The IUCN Red List of Threatened Species 2018: e.T2476A50349178. https://dx.doi.org/10.2305/IUCN.UK.2018-1.RLTS.T2476A50349178.en. Accessed on 12 December 2024.; Kato, H. &amp; Perrin, W.F. (2009). Bryde's Whale Balaenoptera edeni/brydei. In: W.F. Perrin, B. Würsig, &amp; J.G.M. Thewissen (Eds.) Encylopedia of Marine Mammals (2nd ed.) (pp. 158-163). Academic Press, Elselvier.</t>
  </si>
  <si>
    <t>Kato, H. &amp; Perrin, W.F. (2009). Bryde's Whale Balaenoptera edeni/brydei. In: W.F. Perrin, B. Würsig, &amp; J.G.M. Thewissen (Eds.) Encylopedia of Marine Mammals (2nd ed.) (pp. 158-163). Academic Press, Elselvier.</t>
  </si>
  <si>
    <t xml:space="preserve">Rice, D. W. (2009). Baleen. In Encyclopedia of Marine Mammals (pp. 78–80). Elsevier. https://doi.org/10.1016/B978-0-12-373553-9.00023-7
</t>
  </si>
  <si>
    <t>Jefferson, T.A., Leatherwood, S. &amp; Weber, M.A. (1993).  FAO species identification guide: Marine mammals of the world. Rome, FAO.; Rice, D. W. (2009). Baleen. In Encyclopedia of Marine Mammals (pp. 78–80). Elsevier. https://doi.org/10.1016/B978-0-12-373553-9.00023-7</t>
  </si>
  <si>
    <t xml:space="preserve">Reeves, R.R., Stewart, B.S., Clapham, P.J. &amp; Powell, J.A. (2002). Guide to Marine Mammals of the World. Alfred A. Knopf, Inc.; Rice, D. W. (2009). Baleen. In Encyclopedia of Marine Mammals (pp. 78–80). Elsevier. https://doi.org/10.1016/B978-0-12-373553-9.00023-7;  Vandenberg, M. L., Cohen, K. E., Rubin, R. D., Goldbogen, J. A., Summers, A. P., Paig‐Tran, E. W. M., &amp; Kahane‐Rapport, S. R. (2023). Formation of a fringe: A look inside baleen morphology using a multimodal visual approach. Journal of Morphology, 284(4), e21574. https://doi.org/10.1002/jmor.21574.
</t>
  </si>
  <si>
    <t>Jefferson, T.A., Leatherwood, S. &amp; Weber, M.A. (1993).  FAO species identification guide: Marine mammals of the world. Rome, FAO.; Vandenberg, M. L., Cohen, K. E., Rubin, R. D., Goldbogen, J. A., Summers, A. P., Paig‐Tran, E. W. M., &amp; Kahane‐Rapport, S. R. (2023). Formation of a fringe: A look inside baleen morphology using a multimodal visual approach. Journal of Morphology, 284(4), e21574. https://doi.org/10.1002/jmor.21574.</t>
  </si>
  <si>
    <t>Vandenberg, M. L., Cohen, K. E., Rubin, R. D., Goldbogen, J. A., Summers, A. P., Paig‐Tran, E. W. M., &amp; Kahane‐Rapport, S. R. (2023). Formation of a fringe: A look inside baleen morphology using a multimodal visual approach. Journal of Morphology, 284(4), e21574. https://doi.org/10.1002/jmor.21574.</t>
  </si>
  <si>
    <t xml:space="preserve">Aguilar, A. (2009). Fin Whale: Balaenoptera physalus. In W. F. Perrin, B. Würsig, &amp; J. G. M. Thewissen (Eds.), Encyclopedia of Marine Mammals (Second Edition) (pp. 433–437). Academic Press. https://doi.org/10.1016/B978-0-12-373553-9.00102-4.; Vandenberg, M. L., Cohen, K. E., Rubin, R. D., Goldbogen, J. A., Summers, A. P., Paig‐Tran, E. W. M., &amp; Kahane‐Rapport, S. R. (2023). Formation of a fringe: A look inside baleen morphology using a multimodal visual approach. Journal of Morphology, 284(4), e21574. https://doi.org/10.1002/jmor.21574.
</t>
  </si>
  <si>
    <t>Rice, D. W. (2009). Baleen. In Encyclopedia of Marine Mammals (pp. 78–80). Elsevier. https://doi.org/10.1016/B978-0-12-373553-9.00023-7</t>
  </si>
  <si>
    <t>Hans, K. 2011. "Grampus griseus" (On-line), Animal Diversity Web. Accessed December 12, 2024 at https://animaldiversity.org/accounts/Grampus_griseus/; Jefferson, T.A., Leatherwood, S. &amp; Weber, M.A. (1993).  FAO species identification guide: Marine mammals of the world. Rome, FAO.</t>
  </si>
  <si>
    <t>Jefferson, T.A. (2002). Preliminary analysis of geographic variation in cranial morphometrics of the finlessporpoise (Neophocaena phocaenoides). Raffles Bulletin of Zoology Supplement 10:3-14. As Cited in: Jefferson, T. A., &amp; Wang, J. Y. (2011). Revision of the taxonomy of finless porpoises (genus Neophocaena): the existence of two species. Journal of Marine Animals and Their Ecology, 4(1), 3-16.</t>
  </si>
  <si>
    <t>Robertson, K.M. &amp; Arnold, P.W. (2009). Australian Snubfin Dolphin Orcaella heinsohni. In: W.F. Perrin, B. Würsig, &amp; J.G.M. Thewissen (Eds.) Encylopedia of Marine Mammals (2nd ed.) (pp. 62-64). Academic Press, Elselvier.</t>
  </si>
  <si>
    <t>Carroll, E. L.  et al. (2021). Speciation in the deep: genomics and morphology reveal a new species of beaked whale Mesoplodon eueu. Proceedings of the Royal Society. B, Biological Sciences, 288, 20211213</t>
  </si>
  <si>
    <t xml:space="preserve">Van Helden, A. L., Baker, A. N., Dalebout, M. L., Reyes, J. C., Waerebeek, K. V., &amp; Baker, C. S. (2002). RESURRECTION OF MESOPLODON TRAVERSII (GRAY, 1874), SENIOR SYNONYM OF M. BAHAMONDI REYES, VAN WAEREBEEK, CÁRDENAS AND YÁÑEZ, 1995 (CETACEA: ZIPHIIDAE). Marine Mammal Science, 18(3), 609–621. https://doi.org/10.1111/j.1748-7692.2002.tb01062.x
</t>
  </si>
  <si>
    <t>Wang, J.Y. &amp; Chu, Y.S. (2009). Indo-Pacific Bottlenose Dolphin: Tursiops aduncus. In: W.F. Perrin, B. Würsig, &amp; J.G.M. Thewissen (Eds.). Encylopedia of Marine Mammals (2nd ed.). (pp. 602-608). Academic Press, Elselvier.</t>
  </si>
  <si>
    <t xml:space="preserve">cephalopods </t>
  </si>
  <si>
    <t xml:space="preserve"> % Sp. Unscored </t>
  </si>
  <si>
    <t>Species where a significant population level variation in seasonal migratory behaviour and residency is observed</t>
  </si>
  <si>
    <t>Nutrient storage and transport, linkage of distinct habitats, habitat usage differences, estimates constribution of species to surface nutrient pump</t>
  </si>
  <si>
    <t>Nutreint storage, trophic-dynamic regulation of population size, control of pest or dominant species, niche partitioning and functional redundency, community composition, fear based effects</t>
  </si>
  <si>
    <t>Trophic level at which a species imposses pressure, nutrient acquisition rate, proxy for feeding strategies, feeding efficiency/messiness (which will influence nutrient transfer).</t>
  </si>
  <si>
    <t xml:space="preserve"> Dentition</t>
  </si>
  <si>
    <t>Coordinated group foraging alters trophic pressure exerted by a species, potential to concentrate nutrients, ability to alter habitat, scaling of body size impacts in a specific area</t>
  </si>
  <si>
    <t xml:space="preserve">Dalebout, M. L., Baker, C. S., Anderson, R. C., Best, P. B., Cockcroft, V. G., Hinsz, H. L., Peddemors, V., &amp; Pitman, R. L. (2003). APPEARANCE, DISTRIBUTION, AND GENETIC DISTINCTIVENESS OF LONGMAN’S BEAKED WHALE, INDOPACETUS PACIFICUS. Marine Mammal Science, 19(3), 421–461. https://doi.org/10.1111/j.1748-7692.2003.tb01314.x
</t>
  </si>
  <si>
    <t>Confidence</t>
  </si>
  <si>
    <t>High</t>
  </si>
  <si>
    <t>Low</t>
  </si>
  <si>
    <t>Expert guess</t>
  </si>
  <si>
    <t>Expert Guess</t>
  </si>
  <si>
    <t>Body mass assumed to be similar to the Omura's Whale due to similarity in body profile and maximum length.</t>
  </si>
  <si>
    <t xml:space="preserve">Length estimate based on news article describing recently washed up whole specimen in New Zealand. </t>
  </si>
  <si>
    <t>Garrison, L. P., Soldevilla, M. S., Martinez, A., &amp; Mullin, K. D. (2024). A density surface model describing the habitat of the Critically Endangered Rice’s whale Balaenoptera ricei in the Gulf of Mexico. Endangered Species Research, 54, 41-58.</t>
  </si>
  <si>
    <t>Jones, M.L. &amp; Swartz, S.L. (2009). Gray Whale Eschrichtius robustus. In: W.F. Perrin, B. Würsig, &amp; J.G.M. Thewissen (Eds.) Encylopedia of Marine Mammals (2nd ed.) (pp. 503-511). Academic Press, Elselvier.</t>
  </si>
  <si>
    <t>Soliatary group size designation predicted based on known solitary behaviour of the other Eubalaena species.</t>
  </si>
  <si>
    <t>Pitman R.L. Personal Observations. In: Brownell Jr., R.L. &amp; Pitman, R.L. 2022. Mesoplodon eueu. The IUCN Red List of Threatened Species 2022: e.T215824818A215824841. https://dx.doi.org/10.2305/IUCN.UK.2022-2.RLTS.T215824818A215824841.en. Accessed on 28 November 2024.</t>
  </si>
  <si>
    <t>Baldwin, R. M., Collins, M., Van Waerebeek, K., &amp; Minton, G. (2004). The Indo-Pacific humpback dolphin of the Arabian region: a status review. Aquatic Mammals, 30(1), 111-124.</t>
  </si>
  <si>
    <t>Based on the maximum mass of Sousa chinensis which has the same maximum length</t>
  </si>
  <si>
    <t>Small group size designation predicted from average of Mesoplodon genus. Maximum mass predicted from maximum mass of closely related Mesoplodon mirus.</t>
  </si>
  <si>
    <t>Prey Choice likely reflects that of the other Mesoplodon whales. Small group size designation predicted from average of Mesoplodon genus. Mass estimate based on lengths of comperably long species of Mesoplodon.</t>
  </si>
  <si>
    <t>Depth predicted from IUCN suitable habitat desigantion of bathypelagic. Likely consumes a similar prey profile to Berardius bairdii. Maximum Mass was calculated under the assumption that the mass to length ratio would be similar to that of Berardius Bairdii. Migratory behaviour trait predicted to be non-migratory like the rest of the genus.</t>
  </si>
  <si>
    <t>Pitman, R.L. &amp; Brownell Jr., R.L. 2020. Indopacetus pacificus. The IUCN Red List of Threatened Species 2020: e.T40635A50380449. https://dx.doi.org/10.2305/IUCN.UK.2020-3.RLTS.T40635A50380449.en. Accessed on 19 December 2024.</t>
  </si>
  <si>
    <t>Pitman, R.L. &amp; Brownell Jr., R.L. 2020. Mesoplodon bowdoini. The IUCN Red List of Threatened Species 2020: e.T13242A50363892. https://dx.doi.org/10.2305/IUCN.UK.2020-3.RLTS.T13242A50363892.en. Accessed on 19 December 2024.</t>
  </si>
  <si>
    <t>Pitman, R.L. &amp; Brownell Jr., R.L. 2020. Mesoplodon carlhubbsi. The IUCN Red List of Threatened Species 2020: e.T13243A50364109. https://dx.doi.org/10.2305/IUCN.UK.2020-3.RLTS.T13243A50364109.en. Accessed on 19 December 2024.</t>
  </si>
  <si>
    <t>Brownell Jr., R.L. &amp; Pitman, R.L. 2022. Mesoplodon eueu. The IUCN Red List of Threatened Species 2022: e.T215824818A215824841. https://dx.doi.org/10.2305/IUCN.UK.2022-2.RLTS.T215824818A215824841.en. Accessed on 19 December 2024.</t>
  </si>
  <si>
    <t>Pitman, R.L. &amp; Brownell Jr., R.L. 2020. Mesoplodon ginkgodens. The IUCN Red List of Threatened Species 2020: e.T127827012A127827154. https://dx.doi.org/10.2305/IUCN.UK.2020-3.RLTS.T127827012A127827154.en. Accessed on 19 December 2024.</t>
  </si>
  <si>
    <t>Pitman, R.L. &amp; Brownell Jr., R.L. 2020. Mesoplodon hectori. The IUCN Red List of Threatened Species 2020: e.T13248A50366525. https://dx.doi.org/10.2305/IUCN.UK.2020-3.RLTS.T13248A50366525.en. Accessed on 19 December 2024.</t>
  </si>
  <si>
    <t>Pitman, R.L. &amp; Brownell Jr., R.L. 2020. Mesoplodon hotaula. The IUCN Red List of Threatened Species 2020: e.T127826787A182525770. https://dx.doi.org/10.2305/IUCN.UK.2020-3.RLTS.T127826787A182525770.en. Accessed on 19 December 2024.</t>
  </si>
  <si>
    <t>Pitman, R.L., Taylor, B.L., Barlow, J. &amp; Cooke, J.G. 2020. Mesoplodon perrini. The IUCN Red List of Threatened Species 2020: e.T41759A50383813. https://dx.doi.org/10.2305/IUCN.UK.2020-3.RLTS.T41759A50383813.en. Accessed on 20 December 2024.</t>
  </si>
  <si>
    <t>Pitman, R.L. &amp; Taylor, B.L. 2020. Mesoplodon peruvianus. The IUCN Red List of Threatened Species 2020: e.T13251A50367335. https://dx.doi.org/10.2305/IUCN.UK.2020-3.RLTS.T13251A50367335.en. Accessed on 20 December 2024.</t>
  </si>
  <si>
    <t>Pitman, R.L. &amp; Taylor, B.L. 2020. Mesoplodon traversii. The IUCN Red List of Threatened Species 2020: e.T41760A50383956. https://dx.doi.org/10.2305/IUCN.UK.2020-3.RLTS.T41760A50383956.en. Accessed on 20 December 2024.</t>
  </si>
  <si>
    <t>Braulik, G. 2018. Tasmacetus shepherdi. The IUCN Red List of Threatened Species 2018: e.T21500A50377701. https://dx.doi.org/10.2305/IUCN.UK.2018-2.RLTS.T21500A50377701.en. Accessed on 20 December 2024.</t>
  </si>
  <si>
    <t xml:space="preserve">Migration apperas to be inshore offshore to follow zooplankton as apposed to North South like other whales. </t>
  </si>
  <si>
    <t>Ross, G. J. B., Best, P. B., &amp; Donnelly, B. G. (1975). New records of the pygmy right whale (Caperea marginata) from South Africa, with comments on distribution, migration, appearance, and behavior. Journal of the Fisheries Board of Canada, 32(7), 1005-1017.; Kemper, C.M. (2009). Pygmy Right Whale: Caperea marginata. In: W.F. Perrin, B. Würsig, &amp; J.G.M. Thewissen (Eds.). Encylopedia of Marine Mammals (2nd ed.). (pp.). Academic Press, Elselvier.</t>
  </si>
  <si>
    <t xml:space="preserve">Sekiguchi, K., Klages, N., Findlay, K., and Best, P. B. 1993. Feeding habits and possible movements of southern bottlenose whales (Hyperoodon planifrons). Proceedings of the NIPR Symposium on Polar Biology. 6: 84-97.; Lowry, L. &amp; Brownell Jr., R.L. 2020. Hyperoodon planifrons. The IUCN Red List of Threatened Species 2020: e.T10708A50357964. https://dx.doi.org/10.2305/IUCN.UK.2020-3.RLTS.T10708A50357964.en. Accessed on 07 November 2024.; Shirihai, H. &amp; Jarrett, B. (2006). Whales, Dolphins, and Other Marine Mammals of the World. (G.M. Kirwan, Ed.). Princeton University Press. </t>
  </si>
  <si>
    <t>No observation of seasonality in pattern, and most of the other delphinids with similar ecology are non-migratory; likley nomadic</t>
  </si>
  <si>
    <t>Diving depth predicted based on known diving depths of other lagenorhynchus species</t>
  </si>
  <si>
    <t>Diving depth predicted based on known diving depths of other Lagenorhynchus species</t>
  </si>
  <si>
    <t>Layton, T. 2019. "Lagenorhynchus obliquidens" (On-line), Animal Diversity Web. Accessed December 20, 2024 at https://animaldiversity.org/accounts/Lagenorhynchus_obliquidens/</t>
  </si>
  <si>
    <t>Expert Guess; Braulik, G. 2019. Lagenorhynchus acutus. The IUCN Red List of Threatened Species 2019: e.T11141A50361160. https://dx.doi.org/10.2305/IUCN.UK.2019-3.RLTS.T11141A50361160.en. Accessed on 20 December 2024.</t>
  </si>
  <si>
    <t>Expert Guess; Kiszka, J. &amp; Braulik, G. 2018. Lagenorhynchus albirostris. The IUCN Red List of Threatened Species 2018: e.T11142A50361346. https://dx.doi.org/10.2305/IUCN.UK.2018-2.RLTS.T11142A50361346.en. Accessed on 20 December 2024.</t>
  </si>
  <si>
    <t>Expert Guess; Braulik, G. 2018. Lagenorhynchus cruciger. The IUCN Red List of Threatened Species 2018: e.T11144A50361701. https://dx.doi.org/10.2305/IUCN.UK.2018-2.RLTS.T11144A50361701.en. Accessed on 20 December 2024.</t>
  </si>
  <si>
    <t>Depth predicted from Neophocaena asiaeorientalis</t>
  </si>
  <si>
    <t>Braulik, G. &amp; Jefferson, T.A. 2018. Lissodelphis borealis. The IUCN Red List of Threatened Species 2018: e.T12125A50362415. https://dx.doi.org/10.2305/IUCN.UK.2018-2.RLTS.T12125A50362415.en. Accessed on 21 December 2024.</t>
  </si>
  <si>
    <t>Braulik, G. 2018. Lissodelphis peronii. The IUCN Red List of Threatened Species 2018: e.T12126A50362558. https://dx.doi.org/10.2305/IUCN.UK.2018-2.RLTS.T12126A50362558.en. Accessed on 21 December 2024.; https://killerwhalemuseum.com.au/all-about-whales/southern-right-whale/#:~:text=They%20can%20dive%20to%20at,submerged%20up%20to%2040%20minutes.</t>
  </si>
  <si>
    <t xml:space="preserve">Expert Guess </t>
  </si>
  <si>
    <t>West, K. L., Walker, W. A., Baird, R. W., Webster, D. L., &amp; Schorr, G. S. (2018). Stomach contents and diel diving behavior of melon‐headed whales (Peponocephala electra) in Hawaiian waters. Marine Mammal Science, 34(4), 1082–1096. https://doi.org/10.1111/mms.12507</t>
  </si>
  <si>
    <t>Expert Guess; Dellabianca, N., Pitman, R.L. &amp; Braulik, G. 2018. Phocoena dioptrica. The IUCN Red List of Threatened Species 2018: e.T41715A50381544. https://dx.doi.org/10.2305/IUCN.UK.2018-2.RLTS.T41715A50381544.en. Accessed on 21 December 2024.</t>
  </si>
  <si>
    <t>Expert Guess; Félix, F., Alfaro, J., Reyes, J., Mangel, J., Dellabianca, N., Heinrich, S. &amp; Crespo, E. 2018. Phocoena spinipinnis. The IUCN Red List of Threatened Species 2018: e.T17029A50370481. https://dx.doi.org/10.2305/IUCN.UK.2018-2.RLTS.T17029A50370481.en. Accessed on 21 December 2024.</t>
  </si>
  <si>
    <t>Expert Guess; Kiszka, J. &amp; Braulik, G. 2018. Stenella attenuata. The IUCN Red List of Threatened Species 2018: e.T20729A50373009. https://dx.doi.org/10.2305/IUCN.UK.2018-2.RLTS.T20729A50373009.en. Accessed on 21 December 2024.</t>
  </si>
  <si>
    <t>Expert Guess; Jefferson, T.A. &amp; Braulik, G. 2018. Stenella clymene. The IUCN Red List of Threatened Species 2018: e.T20730A50373865. https://dx.doi.org/10.2305/IUCN.UK.2018-2.RLTS.T20730A50373865.en. Accessed on 21 December 2024.</t>
  </si>
  <si>
    <t>It is a deep water column species whose prey are likely non uniform in temporal and spatial scales, thus it is likely nomadic or resident.</t>
  </si>
  <si>
    <r>
      <t>McSweeney, D. J., Baird, R. W., &amp; Mahaffy, S. D. (2007). Site fidelity, associations, and movements of Cuvier's (Ziphius cavirostris) and Blainville's (Mesoplodon densirostris) beaked whales off the island of Hawai ‘i. </t>
    </r>
    <r>
      <rPr>
        <i/>
        <sz val="8"/>
        <color rgb="FF222222"/>
        <rFont val="Arial"/>
        <family val="2"/>
      </rPr>
      <t>Marine Mammal Science</t>
    </r>
    <r>
      <rPr>
        <sz val="8"/>
        <color rgb="FF222222"/>
        <rFont val="Arial"/>
        <family val="2"/>
      </rPr>
      <t>, </t>
    </r>
    <r>
      <rPr>
        <i/>
        <sz val="8"/>
        <color rgb="FF222222"/>
        <rFont val="Arial"/>
        <family val="2"/>
      </rPr>
      <t>23</t>
    </r>
    <r>
      <rPr>
        <sz val="8"/>
        <color rgb="FF222222"/>
        <rFont val="Arial"/>
        <family val="2"/>
      </rPr>
      <t>(3), 666-687.; Wang, P. (1999). Chinese cetaceans. Ocean Enterprises Ltd. Hong Kong. 325 p. As cited in: M.L.D. Palomares &amp; D. Pauly. (Eds.). (2024). SeaLifeBase. World Wide Web electronic publication. www.sealifebase.org, version (08/2024).</t>
    </r>
  </si>
  <si>
    <t>confidence_max_length</t>
  </si>
  <si>
    <t>confidence_max_mass</t>
  </si>
  <si>
    <t>confidence_mass_length_ratio</t>
  </si>
  <si>
    <t>dentition</t>
  </si>
  <si>
    <t>confidence_dentition</t>
  </si>
  <si>
    <t>confidence_migratory_behaviour</t>
  </si>
  <si>
    <t>confidence_max_diving_depth</t>
  </si>
  <si>
    <t>confidence_prey_choice</t>
  </si>
  <si>
    <t>group_size</t>
  </si>
  <si>
    <t>confidence_group_size</t>
  </si>
  <si>
    <t>F</t>
  </si>
  <si>
    <t>E</t>
  </si>
  <si>
    <t>PCEEZ</t>
  </si>
  <si>
    <t>Non_PCEEZ</t>
  </si>
  <si>
    <t>Categories</t>
  </si>
  <si>
    <t>Label in R data sheet</t>
  </si>
  <si>
    <t>10-99.9kg</t>
  </si>
  <si>
    <t>1000-9999.9kg</t>
  </si>
  <si>
    <t>100-999.9kg</t>
  </si>
  <si>
    <t>&gt;1000kg</t>
  </si>
  <si>
    <t>Maximum body mass between 10 and 99.9kg</t>
  </si>
  <si>
    <t>Maximum body mass between 100 and 999.9kg</t>
  </si>
  <si>
    <t>Maximum body mass between 1000 and 9999.9kg</t>
  </si>
  <si>
    <t>Maximum body mass between 10000kg</t>
  </si>
  <si>
    <t>1000kg/m</t>
  </si>
  <si>
    <t>100-999.9kg/m</t>
  </si>
  <si>
    <t>10-99.9kg/m</t>
  </si>
  <si>
    <t>Maximum body mass between 10 and 99.9kg/m</t>
  </si>
  <si>
    <t>Maximum body mass between 100 and 999.9kg/m</t>
  </si>
  <si>
    <t>Maximum body mass between 1000 and 9999.9kg/m</t>
  </si>
  <si>
    <r>
      <t xml:space="preserve">Importance of Trait (adapted from Tavares </t>
    </r>
    <r>
      <rPr>
        <i/>
        <sz val="14"/>
        <color theme="1"/>
        <rFont val="Aptos Narrow"/>
        <family val="2"/>
        <scheme val="minor"/>
      </rPr>
      <t xml:space="preserve">et al. </t>
    </r>
    <r>
      <rPr>
        <sz val="14"/>
        <color theme="1"/>
        <rFont val="Aptos Narrow"/>
        <family val="2"/>
        <scheme val="minor"/>
      </rPr>
      <t xml:space="preserve">2019 and Gissi </t>
    </r>
    <r>
      <rPr>
        <i/>
        <sz val="14"/>
        <color theme="1"/>
        <rFont val="Aptos Narrow"/>
        <family val="2"/>
        <scheme val="minor"/>
      </rPr>
      <t xml:space="preserve">et al </t>
    </r>
    <r>
      <rPr>
        <sz val="14"/>
        <color theme="1"/>
        <rFont val="Aptos Narrow"/>
        <family val="2"/>
        <scheme val="minor"/>
      </rPr>
      <t>2023 [preprint])</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</si>
  <si>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length of body features, proxy for the lifespan of cetacean species and lifetime scaling of ecosystem function (Buddhachat </t>
    </r>
    <r>
      <rPr>
        <i/>
        <sz val="14"/>
        <color theme="1"/>
        <rFont val="Aptos Narrow"/>
        <family val="2"/>
        <scheme val="minor"/>
      </rPr>
      <t>et al.</t>
    </r>
    <r>
      <rPr>
        <sz val="14"/>
        <color theme="1"/>
        <rFont val="Aptos Narrow"/>
        <family val="2"/>
        <scheme val="minor"/>
      </rPr>
      <t>, 2021)</t>
    </r>
  </si>
  <si>
    <r>
      <t xml:space="preserve">Nutrient storage and nutrient transport (Tavares </t>
    </r>
    <r>
      <rPr>
        <i/>
        <sz val="14"/>
        <color theme="1"/>
        <rFont val="Aptos Narrow"/>
        <family val="2"/>
        <scheme val="minor"/>
      </rPr>
      <t>et al 2019</t>
    </r>
    <r>
      <rPr>
        <sz val="14"/>
        <color theme="1"/>
        <rFont val="Aptos Narrow"/>
        <family val="2"/>
        <scheme val="minor"/>
      </rPr>
      <t xml:space="preserve">), food acquisition (Gissi </t>
    </r>
    <r>
      <rPr>
        <i/>
        <sz val="14"/>
        <color theme="1"/>
        <rFont val="Aptos Narrow"/>
        <family val="2"/>
        <scheme val="minor"/>
      </rPr>
      <t>et al 2023</t>
    </r>
    <r>
      <rPr>
        <sz val="14"/>
        <color theme="1"/>
        <rFont val="Aptos Narrow"/>
        <family val="2"/>
        <scheme val="minor"/>
      </rPr>
      <t xml:space="preserve">), metabolic processes, ability to alter habitat (Gissi </t>
    </r>
    <r>
      <rPr>
        <i/>
        <sz val="14"/>
        <color theme="1"/>
        <rFont val="Aptos Narrow"/>
        <family val="2"/>
        <scheme val="minor"/>
      </rPr>
      <t xml:space="preserve"> et al 2023</t>
    </r>
    <r>
      <rPr>
        <sz val="14"/>
        <color theme="1"/>
        <rFont val="Aptos Narrow"/>
        <family val="2"/>
        <scheme val="minor"/>
      </rPr>
      <t>), proxy for the lifespan of cetacean species and lifetime scaling of ecosystem function (Buddhachat et al., 2021)</t>
    </r>
  </si>
  <si>
    <r>
      <t xml:space="preserve">Nutrient storage and transport (Tavares </t>
    </r>
    <r>
      <rPr>
        <i/>
        <sz val="14"/>
        <color theme="1"/>
        <rFont val="Aptos Narrow"/>
        <family val="2"/>
        <scheme val="minor"/>
      </rPr>
      <t xml:space="preserve">et al </t>
    </r>
    <r>
      <rPr>
        <sz val="14"/>
        <color theme="1"/>
        <rFont val="Aptos Narrow"/>
        <family val="2"/>
        <scheme val="minor"/>
      </rPr>
      <t>2019), thermal insulation ()</t>
    </r>
  </si>
  <si>
    <r>
      <t xml:space="preserve">Ability to exploit fluctuating productivity levels. Externally sourced nutrient transport (Tavares </t>
    </r>
    <r>
      <rPr>
        <i/>
        <sz val="14"/>
        <color theme="1"/>
        <rFont val="Aptos Narrow"/>
        <family val="2"/>
        <scheme val="minor"/>
      </rPr>
      <t>et al. 2019)</t>
    </r>
    <r>
      <rPr>
        <sz val="14"/>
        <color theme="1"/>
        <rFont val="Aptos Narrow"/>
        <family val="2"/>
        <scheme val="minor"/>
      </rPr>
      <t xml:space="preserve">, linkage of distant habitats, temporal and spatial shifting of feeding pressure, and range of impact (Gissi </t>
    </r>
    <r>
      <rPr>
        <i/>
        <sz val="14"/>
        <color theme="1"/>
        <rFont val="Aptos Narrow"/>
        <family val="2"/>
        <scheme val="minor"/>
      </rPr>
      <t>et al. 2023</t>
    </r>
    <r>
      <rPr>
        <sz val="14"/>
        <color theme="1"/>
        <rFont val="Aptos Narrow"/>
        <family val="2"/>
        <scheme val="minor"/>
      </rPr>
      <t>)</t>
    </r>
  </si>
  <si>
    <t>COSEWIC. 2019. COSEWIC assessment and status report on the Sowerby’s Beaked Whale Mesoplodon bidens in Canada. Committee on the Status of Endangered Wildlife in Canada. Ottawa. xi + 41 pp. (Species at Risk Public Registry). Expert Guess</t>
  </si>
  <si>
    <r>
      <t>Suggested in:  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</si>
  <si>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r>
      <t>Zerbini, A. N., &amp; Secchi, E. R. (2001). Occurrence of Hector's beaked whale, Mesoplodon hectori, in southern Brazil. </t>
    </r>
    <r>
      <rPr>
        <i/>
        <sz val="8"/>
        <color rgb="FF222222"/>
        <rFont val="Arial"/>
        <family val="2"/>
      </rPr>
      <t>Aquatic Mammals</t>
    </r>
    <r>
      <rPr>
        <sz val="8"/>
        <color rgb="FF222222"/>
        <rFont val="Arial"/>
        <family val="2"/>
      </rPr>
      <t>, </t>
    </r>
    <r>
      <rPr>
        <i/>
        <sz val="8"/>
        <color rgb="FF222222"/>
        <rFont val="Arial"/>
        <family val="2"/>
      </rPr>
      <t>27</t>
    </r>
    <r>
      <rPr>
        <sz val="8"/>
        <color rgb="FF222222"/>
        <rFont val="Arial"/>
        <family val="2"/>
      </rPr>
      <t>, 149-153.</t>
    </r>
  </si>
  <si>
    <t xml:space="preserve">Reyes, J. C., &amp; Waerebeek, K. V. (2018). The Lesser Beaked Whale Mesoplodon peruvianus Reyes, Mead &amp; Van Waerebeek 1991 Revisited, with Biological Observations on New Specimens from Peru. Journal of Marine Biology &amp; Oceanography, 07(04). https://doi.org/10.4172/2324-8661.1000197
</t>
  </si>
  <si>
    <t>Reviewed in: Koschinski, S. (2001). Current knowledge on harbour porpoises (Phocoena phocoena) in the Baltic Sea. Ophelia, 55(3), 167-197.; Hall, A. M. (2004). Seasonal abundance, distribution and prey species of harbour porpoise (Phocoena phocoena) in southern Vancouver Island waters (Doctoral dissertation, University of British Columbia)., Bjørge, A. &amp; Tolley, K.A. (2009). Harbour Porpoise Phocoena phocoena. In: W.F. Perrin, B. Würsig, &amp; J.G.M. Thewissen (Eds.) Encylopedia of Marine Mammals (2nd ed.) (pp. 530-533). Academic Press, Elselvier.</t>
  </si>
  <si>
    <t xml:space="preserve">Palmer, C., Martien, K. K., Raudino, H., Robertson, K. M., Withers, A., Withers, E., Risk, R., Cooper, D., D’Cruz, E., Jungine, E., Barrow, D., Cuff, N., Lane, A., Keynes, D., Waples, K., Malpartida, A., &amp; Banks, S. (2023). Evidence of resident coastal population(s) of false killer whales (Pseudorca crassidens) in northern Australian waters. Frontiers in Marine Science, 9, 1067660. https://doi.org/10.3389/fmars.2022.1067660; Baird, R.W. 2018. Pseudorca crassidens (errata version published in 2019). The IUCN Red List of Threatened Species 2018: e.T18596A145357488. https://dx.doi.org/10.2305/IUCN.UK.2018-2.RLTS.T18596A145357488.en. Accessed on 27 November 2024.;Shirihai, H. &amp; Jarrett, B. (2006). Whales, Dolphins, and Other Marine Mammals of the World. (G.M. Kirwan, Ed.). Princeton University Press. </t>
  </si>
  <si>
    <r>
      <t>Jefferson, T. A., &amp; Karczmarski, L. (2001). Sousa chinensis. Mammalian species, no.655, 1-9. As cited in: Jefferson, T. A., &amp; Rosenbaum, H. C. (2014). Taxonomic revision of the humpback dolphins (Sousa spp.), and description of a new species from Australia. Marine Mammal Science, 30(4), 1494-1541. (</t>
    </r>
    <r>
      <rPr>
        <u/>
        <sz val="11"/>
        <color theme="1"/>
        <rFont val="Aptos Narrow"/>
        <family val="2"/>
        <scheme val="minor"/>
      </rPr>
      <t>The species had not yet been differenciated from Sousa chinensis at the time of the origninal publication</t>
    </r>
    <r>
      <rPr>
        <sz val="11"/>
        <color theme="1"/>
        <rFont val="Aptos Narrow"/>
        <family val="2"/>
        <scheme val="minor"/>
      </rPr>
      <t>).</t>
    </r>
  </si>
  <si>
    <t>&lt;5m</t>
  </si>
  <si>
    <t>5-9.99m</t>
  </si>
  <si>
    <t>10-14.99m</t>
  </si>
  <si>
    <t>Maximum body length of species is less than 5m</t>
  </si>
  <si>
    <t>Maximum body length of the species is between 5 and 9.99m</t>
  </si>
  <si>
    <t>Maximum body length of the is between 10 and 14.99m</t>
  </si>
  <si>
    <t>Maximum body length of the is greater than or equal 15m</t>
  </si>
  <si>
    <t>15m or greater</t>
  </si>
  <si>
    <t>LB</t>
  </si>
  <si>
    <t>SB</t>
  </si>
  <si>
    <t>NFCT</t>
  </si>
  <si>
    <t>FCT</t>
  </si>
  <si>
    <t>upper_mesopelagic</t>
  </si>
  <si>
    <t>epipelagic</t>
  </si>
  <si>
    <t>bathypelagic</t>
  </si>
  <si>
    <t>lower_mesopleagic</t>
  </si>
  <si>
    <t>Suspect non-migratory but not explicitly stated; rest of genus in non-migratory, and falkland island population is almost guarenteed to be classified non-migratory based on range alone.</t>
  </si>
  <si>
    <t>Max diving depth predicted based on Eubalaena australis diving behaviour.</t>
  </si>
  <si>
    <r>
      <t>evidence exists for nomadic and resident populations, couldn't find any specific mention of a seasonally recurring distribution or movement pattern apart from an inshore/offshore pattern briefly mentioned by Olsen</t>
    </r>
    <r>
      <rPr>
        <i/>
        <sz val="11"/>
        <color theme="1"/>
        <rFont val="Aptos Narrow"/>
        <family val="2"/>
        <scheme val="minor"/>
      </rPr>
      <t xml:space="preserve"> (2009)</t>
    </r>
    <r>
      <rPr>
        <sz val="11"/>
        <color theme="1"/>
        <rFont val="Aptos Narrow"/>
        <family val="2"/>
        <scheme val="minor"/>
      </rPr>
      <t>. Residents likely represent a small fraction of the population but are over-represented in literature.</t>
    </r>
  </si>
  <si>
    <t>Mixed migratory behaviour based on inconsistent interpretations in literature and closely related Northern Bottlenose Dolphin; diving depth is predicted from known patterns in northern bottlenose dolphin</t>
  </si>
  <si>
    <t>Mixed based on assessment for closely related and ecologically similar bottlenose whales.</t>
  </si>
  <si>
    <t>Epipelagic based on neritic only distribution</t>
  </si>
  <si>
    <t>Diving depth predicted based on known diving depths of other lagenorhynchus species; Predicted to be Non-Migratory as majority of genus is Non-Migartory.</t>
  </si>
  <si>
    <t>Epipelagic designation based on the listed IUCN redlist habitat preference</t>
  </si>
  <si>
    <t>Known to migrate north during summers along coast of chile; upper mesopelagic based on the listed IUCN redlist habiatat preference.</t>
  </si>
  <si>
    <t>Non-Migratory designation based on speculation in the cited source that many beaked whales are non migratory</t>
  </si>
  <si>
    <t>no migration stuff</t>
  </si>
  <si>
    <t>with migration stuff</t>
  </si>
  <si>
    <t>Unique</t>
  </si>
  <si>
    <t>Not Unique</t>
  </si>
  <si>
    <t>Global</t>
  </si>
  <si>
    <t>Family_Counts</t>
  </si>
  <si>
    <t>Family_Proportions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</si>
</sst>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7" x14ac:knownFonts="1">
    <font>
      <sz val="11"/>
      <color theme="1"/>
      <name val="Aptos Narrow"/>
      <family val="2"/>
      <scheme val="minor"/>
    </font>
    <font>
      <sz val="8"/>
      <name val="Aptos Narrow"/>
      <family val="2"/>
      <scheme val="minor"/>
    </font>
    <font>
      <i/>
      <sz val="11"/>
      <color theme="1"/>
      <name val="Aptos Narrow"/>
      <family val="2"/>
      <scheme val="minor"/>
    </font>
    <font>
      <sz val="8"/>
      <color rgb="FF222222"/>
      <name val="Arial"/>
      <family val="2"/>
    </font>
    <font>
      <i/>
      <sz val="8"/>
      <color rgb="FF222222"/>
      <name val="Arial"/>
      <family val="2"/>
    </font>
    <font>
      <sz val="11"/>
      <color rgb="FF222222"/>
      <name val="Aptos Narrow"/>
      <family val="2"/>
      <scheme val="minor"/>
    </font>
    <font>
      <i/>
      <sz val="11"/>
      <color rgb="FF222222"/>
      <name val="Aptos Narrow"/>
      <family val="2"/>
      <scheme val="minor"/>
    </font>
    <font>
      <u/>
      <sz val="11"/>
      <color theme="10"/>
      <name val="Aptos Narrow"/>
      <family val="2"/>
      <scheme val="minor"/>
    </font>
    <font>
      <sz val="11"/>
      <name val="Aptos Narrow"/>
      <family val="2"/>
      <scheme val="minor"/>
    </font>
    <font>
      <sz val="10"/>
      <color rgb="FF000000"/>
      <name val="Aptos Narrow"/>
      <family val="2"/>
      <scheme val="minor"/>
    </font>
    <font>
      <i/>
      <sz val="10"/>
      <color rgb="FF000000"/>
      <name val="Aptos Narrow"/>
      <family val="2"/>
      <scheme val="minor"/>
    </font>
    <font>
      <sz val="10"/>
      <color rgb="FF1F1F1F"/>
      <name val="Aptos Narrow"/>
      <family val="2"/>
      <scheme val="minor"/>
    </font>
    <font>
      <sz val="14"/>
      <color theme="1"/>
      <name val="Aptos Narrow"/>
      <family val="2"/>
      <scheme val="minor"/>
    </font>
    <font>
      <i/>
      <sz val="14"/>
      <color theme="1"/>
      <name val="Aptos Narrow"/>
      <family val="2"/>
      <scheme val="minor"/>
    </font>
    <font>
      <sz val="14"/>
      <name val="Aptos Narrow"/>
      <family val="2"/>
      <scheme val="minor"/>
    </font>
    <font>
      <u/>
      <sz val="11"/>
      <color theme="1"/>
      <name val="Aptos Narrow"/>
      <family val="2"/>
      <scheme val="minor"/>
    </font>
    <font>
      <sz val="7"/>
      <color rgb="FF000000"/>
      <name val="Segoe UI"/>
      <family val="2"/>
    </font>
  </fonts>
  <fills count="5">
    <fill>
      <patternFill patternType="none"/>
    </fill>
    <fill>
      <patternFill patternType="gray125"/>
    </fill>
    <fill>
      <patternFill patternType="solid">
        <fgColor rgb="FFFFFF00"/>
        <bgColor indexed="64"/>
      </patternFill>
    </fill>
    <fill>
      <patternFill patternType="solid">
        <fgColor theme="8" tint="0.79998168889431442"/>
        <bgColor indexed="64"/>
      </patternFill>
    </fill>
    <fill>
      <patternFill patternType="solid">
        <fgColor rgb="FFFFFFFF"/>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medium">
        <color rgb="FFD6DADC"/>
      </right>
      <top/>
      <bottom style="medium">
        <color rgb="FFD6DADC"/>
      </bottom>
      <diagonal/>
    </border>
  </borders>
  <cellStyleXfs count="2">
    <xf numFmtId="0" fontId="0" fillId="0" borderId="0"/>
    <xf numFmtId="0" fontId="7" fillId="0" borderId="0" applyNumberFormat="0" applyFill="0" applyBorder="0" applyAlignment="0" applyProtection="0"/>
  </cellStyleXfs>
  <cellXfs count="35">
    <xf numFmtId="0" fontId="0" fillId="0" borderId="0" xfId="0"/>
    <xf numFmtId="0" fontId="0" fillId="0" borderId="1" xfId="0" applyBorder="1"/>
    <xf numFmtId="0" fontId="0" fillId="0" borderId="0" xfId="0" applyAlignment="1">
      <alignment horizontal="right"/>
    </xf>
    <xf numFmtId="0" fontId="0" fillId="2" borderId="0" xfId="0" applyFill="1" applyAlignment="1">
      <alignment horizontal="right"/>
    </xf>
    <xf numFmtId="0" fontId="0" fillId="0" borderId="0" xfId="0" applyAlignment="1">
      <alignment horizontal="left"/>
    </xf>
    <xf numFmtId="0" fontId="3" fillId="0" borderId="0" xfId="0" applyFont="1"/>
    <xf numFmtId="0" fontId="8" fillId="0" borderId="0" xfId="1" applyFont="1"/>
    <xf numFmtId="0" fontId="9" fillId="0" borderId="0" xfId="0" applyFont="1"/>
    <xf numFmtId="0" fontId="11" fillId="0" borderId="0" xfId="0" applyFont="1"/>
    <xf numFmtId="2" fontId="0" fillId="0" borderId="0" xfId="0" applyNumberFormat="1"/>
    <xf numFmtId="0" fontId="0" fillId="3" borderId="0" xfId="0" applyFill="1"/>
    <xf numFmtId="0" fontId="8" fillId="0" borderId="0" xfId="0" applyFont="1"/>
    <xf numFmtId="0" fontId="3" fillId="3" borderId="0" xfId="0" applyFont="1" applyFill="1"/>
    <xf numFmtId="0" fontId="7" fillId="3" borderId="0" xfId="1" applyFill="1"/>
    <xf numFmtId="1" fontId="0" fillId="0" borderId="0" xfId="0" applyNumberFormat="1"/>
    <xf numFmtId="0" fontId="12" fillId="0" borderId="1" xfId="0" applyFont="1" applyBorder="1" applyAlignment="1">
      <alignment horizontal="center" vertical="center"/>
    </xf>
    <xf numFmtId="0" fontId="12" fillId="0" borderId="1" xfId="0" applyFont="1" applyBorder="1" applyAlignment="1">
      <alignment horizontal="center" vertical="center" wrapText="1"/>
    </xf>
    <xf numFmtId="0" fontId="12" fillId="0" borderId="3" xfId="0" applyFont="1" applyBorder="1" applyAlignment="1">
      <alignment horizontal="center" vertical="center"/>
    </xf>
    <xf numFmtId="0" fontId="14" fillId="0" borderId="1" xfId="0" applyFont="1" applyBorder="1" applyAlignment="1">
      <alignment horizontal="center" vertical="center" wrapText="1"/>
    </xf>
    <xf numFmtId="0" fontId="5" fillId="0" borderId="0" xfId="0" applyFont="1"/>
    <xf numFmtId="0" fontId="16" fillId="4" borderId="5" xfId="0" applyFont="1" applyFill="1" applyBorder="1" applyAlignment="1">
      <alignment vertical="center"/>
    </xf>
    <xf numFmtId="0" fontId="16" fillId="4" borderId="5" xfId="0" applyFont="1" applyFill="1" applyBorder="1" applyAlignment="1">
      <alignment horizontal="right" vertical="center"/>
    </xf>
    <xf numFmtId="0" fontId="0" fillId="0" borderId="0" xfId="0" applyAlignment="1">
      <alignment horizontal="center"/>
    </xf>
    <xf numFmtId="0" fontId="12" fillId="0" borderId="2" xfId="0" applyFont="1" applyBorder="1" applyAlignment="1">
      <alignment horizontal="center" vertical="center" wrapText="1"/>
    </xf>
    <xf numFmtId="0" fontId="12" fillId="0" borderId="4" xfId="0" applyFont="1" applyBorder="1" applyAlignment="1">
      <alignment horizontal="center" vertical="center" wrapText="1"/>
    </xf>
    <xf numFmtId="0" fontId="12" fillId="0" borderId="3" xfId="0" applyFont="1" applyBorder="1" applyAlignment="1">
      <alignment horizontal="center" vertical="center" wrapText="1"/>
    </xf>
    <xf numFmtId="0" fontId="12" fillId="0" borderId="2" xfId="0" applyFont="1" applyBorder="1" applyAlignment="1">
      <alignment horizontal="center" vertical="center"/>
    </xf>
    <xf numFmtId="0" fontId="12" fillId="0" borderId="4" xfId="0" applyFont="1" applyBorder="1" applyAlignment="1">
      <alignment horizontal="center" vertical="center"/>
    </xf>
    <xf numFmtId="0" fontId="12" fillId="0" borderId="3" xfId="0" applyFont="1" applyBorder="1" applyAlignment="1">
      <alignment horizontal="center" vertical="center"/>
    </xf>
    <xf numFmtId="0" fontId="12" fillId="0" borderId="1" xfId="0" applyFont="1" applyBorder="1" applyAlignment="1">
      <alignment horizontal="center" vertical="center" wrapText="1"/>
    </xf>
    <xf numFmtId="164" fontId="12" fillId="0" borderId="2" xfId="0" applyNumberFormat="1" applyFont="1" applyBorder="1" applyAlignment="1">
      <alignment horizontal="center" vertical="center"/>
    </xf>
    <xf numFmtId="164" fontId="12" fillId="0" borderId="4" xfId="0" applyNumberFormat="1" applyFont="1" applyBorder="1" applyAlignment="1">
      <alignment horizontal="center" vertical="center"/>
    </xf>
    <xf numFmtId="164" fontId="12" fillId="0" borderId="3" xfId="0" applyNumberFormat="1" applyFont="1" applyBorder="1" applyAlignment="1">
      <alignment horizontal="center" vertical="center"/>
    </xf>
    <xf numFmtId="164" fontId="12" fillId="0" borderId="1" xfId="0" applyNumberFormat="1" applyFont="1" applyBorder="1" applyAlignment="1">
      <alignment horizontal="center" vertical="center"/>
    </xf>
    <xf numFmtId="0" fontId="12" fillId="0" borderId="1" xfId="0" applyFont="1" applyBorder="1" applyAlignment="1">
      <alignment horizontal="center"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taipeitimes.com/News/world/archives/2024/12/04/2003827951"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D1AE5A-DEB3-4CAB-B20E-40E6200E4806}">
  <dimension ref="A1:AA97"/>
  <sheetViews>
    <sheetView workbookViewId="0">
      <pane xSplit="2" topLeftCell="C1" activePane="topRight" state="frozen"/>
      <selection pane="topRight" activeCell="F74" sqref="F74"/>
    </sheetView>
  </sheetViews>
  <sheetFormatPr defaultRowHeight="14.4" x14ac:dyDescent="0.3"/>
  <cols>
    <col min="1" max="1" width="16.88671875" bestFit="1" customWidth="1"/>
    <col min="2" max="2" width="26.77734375" bestFit="1" customWidth="1"/>
    <col min="3" max="3" width="22.88671875" bestFit="1" customWidth="1"/>
    <col min="4" max="4" width="12.33203125" bestFit="1" customWidth="1"/>
    <col min="5" max="6" width="10" customWidth="1"/>
    <col min="7" max="7" width="12" bestFit="1" customWidth="1"/>
    <col min="8" max="9" width="12" customWidth="1"/>
    <col min="10" max="10" width="24" bestFit="1" customWidth="1"/>
    <col min="11" max="11" width="12" customWidth="1"/>
    <col min="12" max="12" width="8.21875" bestFit="1" customWidth="1"/>
    <col min="13" max="14" width="15.109375" customWidth="1"/>
    <col min="15" max="15" width="17.44140625" bestFit="1" customWidth="1"/>
    <col min="16" max="16" width="15.6640625" customWidth="1"/>
    <col min="17" max="17" width="10.21875" bestFit="1" customWidth="1"/>
    <col min="18" max="18" width="16.77734375" bestFit="1" customWidth="1"/>
    <col min="20" max="20" width="10.21875" bestFit="1" customWidth="1"/>
    <col min="21" max="21" width="23.21875" bestFit="1" customWidth="1"/>
    <col min="22" max="23" width="16.6640625" customWidth="1"/>
    <col min="24" max="24" width="26" bestFit="1" customWidth="1"/>
    <col min="25" max="25" width="15.33203125" customWidth="1"/>
    <col min="26" max="26" width="10.21875" bestFit="1" customWidth="1"/>
  </cols>
  <sheetData>
    <row r="1" spans="1:27" x14ac:dyDescent="0.3">
      <c r="A1" t="s">
        <v>369</v>
      </c>
      <c r="B1" t="s">
        <v>0</v>
      </c>
      <c r="C1" t="s">
        <v>370</v>
      </c>
      <c r="D1" t="s">
        <v>213</v>
      </c>
      <c r="E1" t="s">
        <v>199</v>
      </c>
      <c r="F1" t="s">
        <v>497</v>
      </c>
      <c r="G1" t="s">
        <v>214</v>
      </c>
      <c r="H1" t="s">
        <v>199</v>
      </c>
      <c r="I1" t="s">
        <v>497</v>
      </c>
      <c r="J1" t="s">
        <v>337</v>
      </c>
      <c r="K1" t="s">
        <v>497</v>
      </c>
      <c r="L1" t="s">
        <v>417</v>
      </c>
      <c r="M1" t="s">
        <v>199</v>
      </c>
      <c r="N1" t="s">
        <v>497</v>
      </c>
      <c r="O1" t="s">
        <v>2</v>
      </c>
      <c r="P1" t="s">
        <v>195</v>
      </c>
      <c r="Q1" t="s">
        <v>497</v>
      </c>
      <c r="R1" t="s">
        <v>267</v>
      </c>
      <c r="S1" t="s">
        <v>245</v>
      </c>
      <c r="T1" t="s">
        <v>497</v>
      </c>
      <c r="U1" t="s">
        <v>1</v>
      </c>
      <c r="V1" t="s">
        <v>199</v>
      </c>
      <c r="W1" t="s">
        <v>497</v>
      </c>
      <c r="X1" t="s">
        <v>3</v>
      </c>
      <c r="Y1" t="s">
        <v>199</v>
      </c>
      <c r="Z1" t="s">
        <v>497</v>
      </c>
      <c r="AA1" t="s">
        <v>218</v>
      </c>
    </row>
    <row r="2" spans="1:27" x14ac:dyDescent="0.3">
      <c r="A2" t="s">
        <v>358</v>
      </c>
      <c r="B2" t="s">
        <v>4</v>
      </c>
      <c r="C2" t="s">
        <v>287</v>
      </c>
      <c r="D2" s="9">
        <v>20</v>
      </c>
      <c r="E2" t="s">
        <v>288</v>
      </c>
      <c r="F2" t="s">
        <v>498</v>
      </c>
      <c r="G2">
        <v>90000</v>
      </c>
      <c r="H2" t="s">
        <v>251</v>
      </c>
      <c r="I2" t="s">
        <v>498</v>
      </c>
      <c r="J2" s="14">
        <f>G2/D2</f>
        <v>4500</v>
      </c>
      <c r="K2" t="s">
        <v>498</v>
      </c>
      <c r="L2" t="s">
        <v>595</v>
      </c>
      <c r="M2" t="s">
        <v>476</v>
      </c>
      <c r="N2" t="s">
        <v>498</v>
      </c>
      <c r="O2" t="s">
        <v>201</v>
      </c>
      <c r="P2" t="s">
        <v>403</v>
      </c>
      <c r="Q2" t="s">
        <v>498</v>
      </c>
      <c r="R2" t="s">
        <v>599</v>
      </c>
      <c r="S2" t="s">
        <v>402</v>
      </c>
      <c r="T2" t="s">
        <v>498</v>
      </c>
      <c r="U2" t="s">
        <v>239</v>
      </c>
      <c r="V2" t="s">
        <v>251</v>
      </c>
      <c r="W2" t="s">
        <v>498</v>
      </c>
      <c r="X2" t="s">
        <v>89</v>
      </c>
      <c r="Y2" t="s">
        <v>251</v>
      </c>
      <c r="Z2" t="s">
        <v>498</v>
      </c>
    </row>
    <row r="3" spans="1:27" x14ac:dyDescent="0.3">
      <c r="A3" t="s">
        <v>359</v>
      </c>
      <c r="B3" t="s">
        <v>5</v>
      </c>
      <c r="C3" t="s">
        <v>286</v>
      </c>
      <c r="D3" s="9">
        <v>9.8000000000000007</v>
      </c>
      <c r="E3" t="s">
        <v>308</v>
      </c>
      <c r="F3" t="s">
        <v>498</v>
      </c>
      <c r="G3">
        <v>9200</v>
      </c>
      <c r="H3" t="s">
        <v>251</v>
      </c>
      <c r="I3" t="s">
        <v>498</v>
      </c>
      <c r="J3" s="14">
        <f t="shared" ref="J3:J66" si="0">G3/D3</f>
        <v>938.77551020408157</v>
      </c>
      <c r="K3" t="s">
        <v>498</v>
      </c>
      <c r="L3" t="s">
        <v>596</v>
      </c>
      <c r="M3" t="s">
        <v>477</v>
      </c>
      <c r="N3" t="s">
        <v>498</v>
      </c>
      <c r="O3" t="s">
        <v>201</v>
      </c>
      <c r="P3" t="s">
        <v>217</v>
      </c>
      <c r="Q3" t="s">
        <v>498</v>
      </c>
      <c r="R3" t="s">
        <v>600</v>
      </c>
      <c r="S3" t="s">
        <v>269</v>
      </c>
      <c r="T3" t="s">
        <v>498</v>
      </c>
      <c r="U3" t="s">
        <v>239</v>
      </c>
      <c r="V3" t="s">
        <v>251</v>
      </c>
      <c r="W3" t="s">
        <v>498</v>
      </c>
      <c r="X3" t="s">
        <v>89</v>
      </c>
      <c r="Y3" t="s">
        <v>251</v>
      </c>
      <c r="Z3" t="s">
        <v>498</v>
      </c>
    </row>
    <row r="4" spans="1:27" x14ac:dyDescent="0.3">
      <c r="A4" t="s">
        <v>359</v>
      </c>
      <c r="B4" t="s">
        <v>6</v>
      </c>
      <c r="C4" t="s">
        <v>287</v>
      </c>
      <c r="D4" s="9">
        <v>10.7</v>
      </c>
      <c r="E4" t="s">
        <v>308</v>
      </c>
      <c r="F4" t="s">
        <v>498</v>
      </c>
      <c r="G4">
        <v>9100</v>
      </c>
      <c r="H4" t="s">
        <v>251</v>
      </c>
      <c r="I4" t="s">
        <v>498</v>
      </c>
      <c r="J4" s="14">
        <f t="shared" si="0"/>
        <v>850.46728971962625</v>
      </c>
      <c r="K4" t="s">
        <v>498</v>
      </c>
      <c r="L4" t="s">
        <v>596</v>
      </c>
      <c r="M4" t="s">
        <v>475</v>
      </c>
      <c r="N4" t="s">
        <v>498</v>
      </c>
      <c r="O4" t="s">
        <v>201</v>
      </c>
      <c r="P4" t="s">
        <v>216</v>
      </c>
      <c r="Q4" t="s">
        <v>498</v>
      </c>
      <c r="R4" t="s">
        <v>600</v>
      </c>
      <c r="S4" s="5" t="s">
        <v>268</v>
      </c>
      <c r="T4" t="s">
        <v>498</v>
      </c>
      <c r="U4" t="s">
        <v>239</v>
      </c>
      <c r="V4" t="s">
        <v>251</v>
      </c>
      <c r="W4" t="s">
        <v>498</v>
      </c>
      <c r="X4" t="s">
        <v>89</v>
      </c>
      <c r="Y4" t="s">
        <v>251</v>
      </c>
      <c r="Z4" t="s">
        <v>498</v>
      </c>
    </row>
    <row r="5" spans="1:27" x14ac:dyDescent="0.3">
      <c r="A5" t="s">
        <v>359</v>
      </c>
      <c r="B5" t="s">
        <v>7</v>
      </c>
      <c r="C5" t="s">
        <v>286</v>
      </c>
      <c r="D5" s="9">
        <v>20</v>
      </c>
      <c r="E5" t="s">
        <v>289</v>
      </c>
      <c r="F5" t="s">
        <v>498</v>
      </c>
      <c r="G5">
        <v>45000</v>
      </c>
      <c r="H5" t="s">
        <v>251</v>
      </c>
      <c r="I5" t="s">
        <v>498</v>
      </c>
      <c r="J5" s="14">
        <f t="shared" si="0"/>
        <v>2250</v>
      </c>
      <c r="K5" t="s">
        <v>498</v>
      </c>
      <c r="L5" t="s">
        <v>596</v>
      </c>
      <c r="M5" t="s">
        <v>289</v>
      </c>
      <c r="N5" t="s">
        <v>498</v>
      </c>
      <c r="O5" t="s">
        <v>201</v>
      </c>
      <c r="P5" t="s">
        <v>196</v>
      </c>
      <c r="Q5" t="s">
        <v>498</v>
      </c>
      <c r="R5" t="s">
        <v>600</v>
      </c>
      <c r="S5" t="s">
        <v>388</v>
      </c>
      <c r="T5" t="s">
        <v>498</v>
      </c>
      <c r="U5" t="s">
        <v>239</v>
      </c>
      <c r="V5" t="s">
        <v>251</v>
      </c>
      <c r="W5" t="s">
        <v>498</v>
      </c>
      <c r="X5" t="s">
        <v>89</v>
      </c>
      <c r="Y5" t="s">
        <v>251</v>
      </c>
      <c r="Z5" t="s">
        <v>498</v>
      </c>
    </row>
    <row r="6" spans="1:27" x14ac:dyDescent="0.3">
      <c r="A6" t="s">
        <v>359</v>
      </c>
      <c r="B6" t="s">
        <v>8</v>
      </c>
      <c r="C6" t="s">
        <v>287</v>
      </c>
      <c r="D6" s="9">
        <v>15.5</v>
      </c>
      <c r="E6" t="s">
        <v>290</v>
      </c>
      <c r="F6" t="s">
        <v>498</v>
      </c>
      <c r="G6">
        <v>38250</v>
      </c>
      <c r="H6" t="s">
        <v>251</v>
      </c>
      <c r="I6" t="s">
        <v>498</v>
      </c>
      <c r="J6" s="14">
        <f t="shared" si="0"/>
        <v>2467.7419354838707</v>
      </c>
      <c r="K6" t="s">
        <v>498</v>
      </c>
      <c r="L6" t="s">
        <v>596</v>
      </c>
      <c r="M6" t="s">
        <v>474</v>
      </c>
      <c r="N6" t="s">
        <v>498</v>
      </c>
      <c r="O6" t="s">
        <v>205</v>
      </c>
      <c r="P6" t="s">
        <v>473</v>
      </c>
      <c r="Q6" t="s">
        <v>498</v>
      </c>
      <c r="R6" t="s">
        <v>599</v>
      </c>
      <c r="S6" s="5" t="s">
        <v>345</v>
      </c>
      <c r="T6" t="s">
        <v>498</v>
      </c>
      <c r="U6" t="s">
        <v>239</v>
      </c>
      <c r="V6" t="s">
        <v>251</v>
      </c>
      <c r="W6" t="s">
        <v>498</v>
      </c>
      <c r="X6" t="s">
        <v>89</v>
      </c>
      <c r="Y6" t="s">
        <v>251</v>
      </c>
      <c r="Z6" t="s">
        <v>498</v>
      </c>
    </row>
    <row r="7" spans="1:27" x14ac:dyDescent="0.3">
      <c r="A7" t="s">
        <v>359</v>
      </c>
      <c r="B7" t="s">
        <v>9</v>
      </c>
      <c r="C7" t="s">
        <v>286</v>
      </c>
      <c r="D7" s="9">
        <v>32.6</v>
      </c>
      <c r="E7" t="s">
        <v>291</v>
      </c>
      <c r="F7" t="s">
        <v>498</v>
      </c>
      <c r="G7">
        <v>180000</v>
      </c>
      <c r="H7" t="s">
        <v>251</v>
      </c>
      <c r="I7" t="s">
        <v>498</v>
      </c>
      <c r="J7" s="14">
        <f>G7/D7</f>
        <v>5521.4723926380366</v>
      </c>
      <c r="K7" t="s">
        <v>498</v>
      </c>
      <c r="L7" t="s">
        <v>596</v>
      </c>
      <c r="M7" t="s">
        <v>478</v>
      </c>
      <c r="N7" t="s">
        <v>498</v>
      </c>
      <c r="O7" t="s">
        <v>201</v>
      </c>
      <c r="P7" t="s">
        <v>219</v>
      </c>
      <c r="Q7" t="s">
        <v>498</v>
      </c>
      <c r="R7" t="s">
        <v>599</v>
      </c>
      <c r="S7" t="s">
        <v>308</v>
      </c>
      <c r="T7" t="s">
        <v>498</v>
      </c>
      <c r="U7" t="s">
        <v>240</v>
      </c>
      <c r="V7" t="s">
        <v>251</v>
      </c>
      <c r="W7" t="s">
        <v>498</v>
      </c>
      <c r="X7" t="s">
        <v>89</v>
      </c>
      <c r="Y7" t="s">
        <v>251</v>
      </c>
      <c r="Z7" t="s">
        <v>498</v>
      </c>
    </row>
    <row r="8" spans="1:27" x14ac:dyDescent="0.3">
      <c r="A8" t="s">
        <v>359</v>
      </c>
      <c r="B8" t="s">
        <v>10</v>
      </c>
      <c r="C8" t="s">
        <v>287</v>
      </c>
      <c r="D8" s="9">
        <v>12</v>
      </c>
      <c r="E8" t="s">
        <v>292</v>
      </c>
      <c r="F8" t="s">
        <v>498</v>
      </c>
      <c r="G8">
        <v>20000</v>
      </c>
      <c r="H8" t="s">
        <v>251</v>
      </c>
      <c r="I8" t="s">
        <v>498</v>
      </c>
      <c r="J8" s="14">
        <f t="shared" si="0"/>
        <v>1666.6666666666667</v>
      </c>
      <c r="K8" t="s">
        <v>498</v>
      </c>
      <c r="L8" t="s">
        <v>596</v>
      </c>
      <c r="M8" t="s">
        <v>481</v>
      </c>
      <c r="N8" t="s">
        <v>498</v>
      </c>
      <c r="O8" t="s">
        <v>215</v>
      </c>
      <c r="P8" t="s">
        <v>197</v>
      </c>
      <c r="Q8" t="s">
        <v>498</v>
      </c>
      <c r="R8" t="s">
        <v>599</v>
      </c>
      <c r="S8" s="5" t="s">
        <v>355</v>
      </c>
      <c r="T8" t="s">
        <v>498</v>
      </c>
      <c r="U8" t="s">
        <v>240</v>
      </c>
      <c r="V8" s="5" t="s">
        <v>355</v>
      </c>
      <c r="W8" t="s">
        <v>498</v>
      </c>
      <c r="X8" t="s">
        <v>89</v>
      </c>
      <c r="Y8" t="s">
        <v>251</v>
      </c>
      <c r="Z8" t="s">
        <v>498</v>
      </c>
      <c r="AA8" t="s">
        <v>379</v>
      </c>
    </row>
    <row r="9" spans="1:27" x14ac:dyDescent="0.3">
      <c r="A9" t="s">
        <v>359</v>
      </c>
      <c r="B9" t="s">
        <v>11</v>
      </c>
      <c r="C9" t="s">
        <v>286</v>
      </c>
      <c r="D9" s="9">
        <v>27</v>
      </c>
      <c r="E9" t="s">
        <v>322</v>
      </c>
      <c r="F9" t="s">
        <v>498</v>
      </c>
      <c r="G9">
        <v>120000</v>
      </c>
      <c r="H9" t="s">
        <v>251</v>
      </c>
      <c r="I9" t="s">
        <v>498</v>
      </c>
      <c r="J9" s="14">
        <f t="shared" si="0"/>
        <v>4444.4444444444443</v>
      </c>
      <c r="K9" t="s">
        <v>498</v>
      </c>
      <c r="L9" t="s">
        <v>596</v>
      </c>
      <c r="M9" t="s">
        <v>480</v>
      </c>
      <c r="N9" t="s">
        <v>498</v>
      </c>
      <c r="O9" t="s">
        <v>201</v>
      </c>
      <c r="P9" t="s">
        <v>408</v>
      </c>
      <c r="Q9" t="s">
        <v>498</v>
      </c>
      <c r="R9" t="s">
        <v>599</v>
      </c>
      <c r="S9" t="s">
        <v>308</v>
      </c>
      <c r="T9" t="s">
        <v>498</v>
      </c>
      <c r="U9" t="s">
        <v>240</v>
      </c>
      <c r="V9" t="s">
        <v>251</v>
      </c>
      <c r="W9" t="s">
        <v>498</v>
      </c>
      <c r="X9" t="s">
        <v>89</v>
      </c>
      <c r="Y9" t="s">
        <v>251</v>
      </c>
      <c r="Z9" t="s">
        <v>498</v>
      </c>
    </row>
    <row r="10" spans="1:27" x14ac:dyDescent="0.3">
      <c r="A10" t="s">
        <v>359</v>
      </c>
      <c r="B10" t="s">
        <v>191</v>
      </c>
      <c r="C10" t="s">
        <v>287</v>
      </c>
      <c r="D10" s="9">
        <v>12.65</v>
      </c>
      <c r="E10" s="5" t="s">
        <v>207</v>
      </c>
      <c r="F10" t="s">
        <v>498</v>
      </c>
      <c r="G10">
        <v>20000</v>
      </c>
      <c r="H10" t="s">
        <v>501</v>
      </c>
      <c r="I10" t="s">
        <v>499</v>
      </c>
      <c r="J10" s="14">
        <f t="shared" si="0"/>
        <v>1581.0276679841897</v>
      </c>
      <c r="K10" t="s">
        <v>499</v>
      </c>
      <c r="L10" t="s">
        <v>596</v>
      </c>
      <c r="M10" t="s">
        <v>481</v>
      </c>
      <c r="N10" t="s">
        <v>498</v>
      </c>
      <c r="O10" t="s">
        <v>215</v>
      </c>
      <c r="P10" t="s">
        <v>409</v>
      </c>
      <c r="Q10" t="s">
        <v>498</v>
      </c>
      <c r="R10" t="s">
        <v>599</v>
      </c>
      <c r="S10" t="s">
        <v>273</v>
      </c>
      <c r="T10" t="s">
        <v>498</v>
      </c>
      <c r="U10" t="s">
        <v>239</v>
      </c>
      <c r="V10" t="s">
        <v>504</v>
      </c>
      <c r="W10" t="s">
        <v>498</v>
      </c>
      <c r="X10" t="s">
        <v>93</v>
      </c>
      <c r="Y10" t="s">
        <v>284</v>
      </c>
      <c r="Z10" t="s">
        <v>498</v>
      </c>
      <c r="AA10" t="s">
        <v>502</v>
      </c>
    </row>
    <row r="11" spans="1:27" x14ac:dyDescent="0.3">
      <c r="A11" t="s">
        <v>360</v>
      </c>
      <c r="B11" t="s">
        <v>12</v>
      </c>
      <c r="C11" t="s">
        <v>287</v>
      </c>
      <c r="D11" s="9">
        <v>9.75</v>
      </c>
      <c r="E11" t="s">
        <v>293</v>
      </c>
      <c r="F11" t="s">
        <v>498</v>
      </c>
      <c r="G11">
        <v>8400</v>
      </c>
      <c r="H11" t="s">
        <v>251</v>
      </c>
      <c r="I11" t="s">
        <v>498</v>
      </c>
      <c r="J11" s="14">
        <f t="shared" si="0"/>
        <v>861.53846153846155</v>
      </c>
      <c r="K11" t="s">
        <v>498</v>
      </c>
      <c r="L11" t="s">
        <v>597</v>
      </c>
      <c r="M11" t="s">
        <v>322</v>
      </c>
      <c r="N11" t="s">
        <v>498</v>
      </c>
      <c r="O11" t="s">
        <v>215</v>
      </c>
      <c r="P11" t="s">
        <v>198</v>
      </c>
      <c r="Q11" t="s">
        <v>498</v>
      </c>
      <c r="R11" t="s">
        <v>601</v>
      </c>
      <c r="S11" t="s">
        <v>389</v>
      </c>
      <c r="T11" t="s">
        <v>498</v>
      </c>
      <c r="U11" t="s">
        <v>241</v>
      </c>
      <c r="V11" t="s">
        <v>251</v>
      </c>
      <c r="W11" t="s">
        <v>498</v>
      </c>
      <c r="X11" t="s">
        <v>90</v>
      </c>
      <c r="Y11" t="s">
        <v>251</v>
      </c>
      <c r="Z11" t="s">
        <v>498</v>
      </c>
      <c r="AA11" t="s">
        <v>391</v>
      </c>
    </row>
    <row r="12" spans="1:27" x14ac:dyDescent="0.3">
      <c r="A12" t="s">
        <v>360</v>
      </c>
      <c r="B12" t="s">
        <v>13</v>
      </c>
      <c r="C12" t="s">
        <v>286</v>
      </c>
      <c r="D12" s="9">
        <v>11.1</v>
      </c>
      <c r="E12" t="s">
        <v>293</v>
      </c>
      <c r="F12" t="s">
        <v>498</v>
      </c>
      <c r="G12">
        <v>12000</v>
      </c>
      <c r="H12" t="s">
        <v>251</v>
      </c>
      <c r="I12" t="s">
        <v>498</v>
      </c>
      <c r="J12" s="14">
        <f t="shared" si="0"/>
        <v>1081.081081081081</v>
      </c>
      <c r="K12" t="s">
        <v>498</v>
      </c>
      <c r="L12" t="s">
        <v>597</v>
      </c>
      <c r="M12" t="s">
        <v>322</v>
      </c>
      <c r="N12" t="s">
        <v>498</v>
      </c>
      <c r="O12" t="s">
        <v>215</v>
      </c>
      <c r="P12" s="10" t="s">
        <v>411</v>
      </c>
      <c r="Q12" t="s">
        <v>498</v>
      </c>
      <c r="R12" t="s">
        <v>601</v>
      </c>
      <c r="S12" t="s">
        <v>308</v>
      </c>
      <c r="T12" t="s">
        <v>498</v>
      </c>
      <c r="U12" t="s">
        <v>242</v>
      </c>
      <c r="V12" t="s">
        <v>251</v>
      </c>
      <c r="W12" t="s">
        <v>498</v>
      </c>
      <c r="X12" t="s">
        <v>90</v>
      </c>
      <c r="Y12" t="s">
        <v>251</v>
      </c>
      <c r="Z12" t="s">
        <v>498</v>
      </c>
    </row>
    <row r="13" spans="1:27" x14ac:dyDescent="0.3">
      <c r="A13" t="s">
        <v>360</v>
      </c>
      <c r="B13" s="4" t="s">
        <v>192</v>
      </c>
      <c r="C13" t="s">
        <v>287</v>
      </c>
      <c r="D13" s="9">
        <v>6.9</v>
      </c>
      <c r="E13" s="5" t="s">
        <v>208</v>
      </c>
      <c r="F13" t="s">
        <v>498</v>
      </c>
      <c r="G13">
        <v>7460</v>
      </c>
      <c r="H13" t="s">
        <v>500</v>
      </c>
      <c r="I13" t="s">
        <v>499</v>
      </c>
      <c r="J13" s="14">
        <v>1081.0999999999999</v>
      </c>
      <c r="K13" t="s">
        <v>499</v>
      </c>
      <c r="L13" t="s">
        <v>597</v>
      </c>
      <c r="M13" t="s">
        <v>410</v>
      </c>
      <c r="N13" t="s">
        <v>498</v>
      </c>
      <c r="O13" t="s">
        <v>215</v>
      </c>
      <c r="P13" t="s">
        <v>537</v>
      </c>
      <c r="Q13" t="s">
        <v>499</v>
      </c>
      <c r="R13" t="s">
        <v>601</v>
      </c>
      <c r="S13" t="s">
        <v>390</v>
      </c>
      <c r="T13" t="s">
        <v>499</v>
      </c>
      <c r="U13" t="s">
        <v>239</v>
      </c>
      <c r="V13" s="5" t="s">
        <v>283</v>
      </c>
      <c r="W13" t="s">
        <v>498</v>
      </c>
      <c r="X13" t="s">
        <v>90</v>
      </c>
      <c r="Y13" t="s">
        <v>390</v>
      </c>
      <c r="Z13" t="s">
        <v>499</v>
      </c>
      <c r="AA13" t="s">
        <v>512</v>
      </c>
    </row>
    <row r="14" spans="1:27" x14ac:dyDescent="0.3">
      <c r="A14" t="s">
        <v>361</v>
      </c>
      <c r="B14" t="s">
        <v>14</v>
      </c>
      <c r="C14" t="s">
        <v>287</v>
      </c>
      <c r="D14" s="9">
        <v>6.5</v>
      </c>
      <c r="E14" t="s">
        <v>323</v>
      </c>
      <c r="F14" t="s">
        <v>498</v>
      </c>
      <c r="G14">
        <v>3400</v>
      </c>
      <c r="H14" t="s">
        <v>251</v>
      </c>
      <c r="I14" t="s">
        <v>498</v>
      </c>
      <c r="J14" s="14">
        <f t="shared" si="0"/>
        <v>523.07692307692309</v>
      </c>
      <c r="K14" t="s">
        <v>498</v>
      </c>
      <c r="L14" t="s">
        <v>596</v>
      </c>
      <c r="M14" t="s">
        <v>476</v>
      </c>
      <c r="N14" t="s">
        <v>498</v>
      </c>
      <c r="O14" t="s">
        <v>201</v>
      </c>
      <c r="P14" t="s">
        <v>525</v>
      </c>
      <c r="Q14" t="s">
        <v>498</v>
      </c>
      <c r="R14" t="s">
        <v>600</v>
      </c>
      <c r="S14" t="s">
        <v>344</v>
      </c>
      <c r="T14" t="s">
        <v>498</v>
      </c>
      <c r="U14" t="s">
        <v>240</v>
      </c>
      <c r="V14" t="s">
        <v>251</v>
      </c>
      <c r="W14" t="s">
        <v>498</v>
      </c>
      <c r="X14" t="s">
        <v>89</v>
      </c>
      <c r="Y14" t="s">
        <v>251</v>
      </c>
      <c r="Z14" t="s">
        <v>498</v>
      </c>
      <c r="AA14" t="s">
        <v>524</v>
      </c>
    </row>
    <row r="15" spans="1:27" x14ac:dyDescent="0.3">
      <c r="A15" t="s">
        <v>362</v>
      </c>
      <c r="B15" t="s">
        <v>15</v>
      </c>
      <c r="C15" t="s">
        <v>287</v>
      </c>
      <c r="D15" s="9">
        <v>1.74</v>
      </c>
      <c r="E15" t="s">
        <v>294</v>
      </c>
      <c r="F15" t="s">
        <v>498</v>
      </c>
      <c r="G15">
        <v>86</v>
      </c>
      <c r="H15" t="s">
        <v>251</v>
      </c>
      <c r="I15" t="s">
        <v>498</v>
      </c>
      <c r="J15" s="14">
        <f t="shared" si="0"/>
        <v>49.425287356321839</v>
      </c>
      <c r="K15" t="s">
        <v>498</v>
      </c>
      <c r="L15" t="s">
        <v>598</v>
      </c>
      <c r="M15" t="s">
        <v>322</v>
      </c>
      <c r="N15" t="s">
        <v>498</v>
      </c>
      <c r="O15" t="s">
        <v>215</v>
      </c>
      <c r="P15" t="s">
        <v>394</v>
      </c>
      <c r="Q15" t="s">
        <v>499</v>
      </c>
      <c r="R15" t="s">
        <v>600</v>
      </c>
      <c r="S15" t="s">
        <v>395</v>
      </c>
      <c r="T15" t="s">
        <v>498</v>
      </c>
      <c r="U15" t="s">
        <v>239</v>
      </c>
      <c r="V15" t="s">
        <v>251</v>
      </c>
      <c r="W15" t="s">
        <v>498</v>
      </c>
      <c r="X15" t="s">
        <v>93</v>
      </c>
      <c r="Y15" t="s">
        <v>251</v>
      </c>
      <c r="Z15" t="s">
        <v>498</v>
      </c>
      <c r="AA15" t="s">
        <v>603</v>
      </c>
    </row>
    <row r="16" spans="1:27" x14ac:dyDescent="0.3">
      <c r="A16" t="s">
        <v>362</v>
      </c>
      <c r="B16" t="s">
        <v>16</v>
      </c>
      <c r="C16" t="s">
        <v>287</v>
      </c>
      <c r="D16" s="9">
        <v>1.67</v>
      </c>
      <c r="E16" t="s">
        <v>294</v>
      </c>
      <c r="F16" t="s">
        <v>498</v>
      </c>
      <c r="G16">
        <v>63</v>
      </c>
      <c r="H16" t="s">
        <v>251</v>
      </c>
      <c r="I16" t="s">
        <v>498</v>
      </c>
      <c r="J16" s="14">
        <f t="shared" si="0"/>
        <v>37.724550898203596</v>
      </c>
      <c r="K16" t="s">
        <v>498</v>
      </c>
      <c r="L16" t="s">
        <v>598</v>
      </c>
      <c r="M16" t="s">
        <v>322</v>
      </c>
      <c r="N16" t="s">
        <v>498</v>
      </c>
      <c r="O16" t="s">
        <v>215</v>
      </c>
      <c r="P16" t="s">
        <v>412</v>
      </c>
      <c r="Q16" t="s">
        <v>498</v>
      </c>
      <c r="R16" t="s">
        <v>600</v>
      </c>
      <c r="S16" t="s">
        <v>397</v>
      </c>
      <c r="T16" t="s">
        <v>498</v>
      </c>
      <c r="U16" t="s">
        <v>241</v>
      </c>
      <c r="V16" t="s">
        <v>251</v>
      </c>
      <c r="W16" t="s">
        <v>498</v>
      </c>
      <c r="X16" t="s">
        <v>93</v>
      </c>
      <c r="Y16" t="s">
        <v>251</v>
      </c>
      <c r="Z16" t="s">
        <v>498</v>
      </c>
    </row>
    <row r="17" spans="1:27" x14ac:dyDescent="0.3">
      <c r="A17" t="s">
        <v>362</v>
      </c>
      <c r="B17" t="s">
        <v>17</v>
      </c>
      <c r="C17" t="s">
        <v>287</v>
      </c>
      <c r="D17" s="9">
        <v>1.74</v>
      </c>
      <c r="E17" t="s">
        <v>294</v>
      </c>
      <c r="F17" t="s">
        <v>498</v>
      </c>
      <c r="G17">
        <v>75</v>
      </c>
      <c r="H17" t="s">
        <v>251</v>
      </c>
      <c r="I17" t="s">
        <v>498</v>
      </c>
      <c r="J17" s="14">
        <f t="shared" si="0"/>
        <v>43.103448275862071</v>
      </c>
      <c r="K17" t="s">
        <v>498</v>
      </c>
      <c r="L17" t="s">
        <v>598</v>
      </c>
      <c r="M17" t="s">
        <v>322</v>
      </c>
      <c r="N17" t="s">
        <v>498</v>
      </c>
      <c r="O17" t="s">
        <v>215</v>
      </c>
      <c r="P17" t="s">
        <v>392</v>
      </c>
      <c r="Q17" t="s">
        <v>498</v>
      </c>
      <c r="R17" t="s">
        <v>600</v>
      </c>
      <c r="S17" t="s">
        <v>396</v>
      </c>
      <c r="T17" t="s">
        <v>498</v>
      </c>
      <c r="U17" t="s">
        <v>239</v>
      </c>
      <c r="V17" t="s">
        <v>251</v>
      </c>
      <c r="W17" t="s">
        <v>498</v>
      </c>
      <c r="X17" t="s">
        <v>93</v>
      </c>
      <c r="Y17" t="s">
        <v>251</v>
      </c>
      <c r="Z17" t="s">
        <v>498</v>
      </c>
    </row>
    <row r="18" spans="1:27" x14ac:dyDescent="0.3">
      <c r="A18" t="s">
        <v>362</v>
      </c>
      <c r="B18" t="s">
        <v>18</v>
      </c>
      <c r="C18" t="s">
        <v>287</v>
      </c>
      <c r="D18" s="9">
        <v>1.52</v>
      </c>
      <c r="E18" t="s">
        <v>294</v>
      </c>
      <c r="F18" t="s">
        <v>498</v>
      </c>
      <c r="G18">
        <v>57</v>
      </c>
      <c r="H18" t="s">
        <v>251</v>
      </c>
      <c r="I18" t="s">
        <v>498</v>
      </c>
      <c r="J18" s="14">
        <f t="shared" si="0"/>
        <v>37.5</v>
      </c>
      <c r="K18" t="s">
        <v>498</v>
      </c>
      <c r="L18" t="s">
        <v>598</v>
      </c>
      <c r="M18" t="s">
        <v>322</v>
      </c>
      <c r="N18" t="s">
        <v>498</v>
      </c>
      <c r="O18" t="s">
        <v>215</v>
      </c>
      <c r="P18" t="s">
        <v>393</v>
      </c>
      <c r="Q18" t="s">
        <v>498</v>
      </c>
      <c r="R18" t="s">
        <v>600</v>
      </c>
      <c r="S18" t="s">
        <v>398</v>
      </c>
      <c r="T18" t="s">
        <v>498</v>
      </c>
      <c r="U18" t="s">
        <v>241</v>
      </c>
      <c r="V18" t="s">
        <v>251</v>
      </c>
      <c r="W18" t="s">
        <v>498</v>
      </c>
      <c r="X18" t="s">
        <v>93</v>
      </c>
      <c r="Y18" t="s">
        <v>251</v>
      </c>
      <c r="Z18" t="s">
        <v>498</v>
      </c>
    </row>
    <row r="19" spans="1:27" x14ac:dyDescent="0.3">
      <c r="A19" t="s">
        <v>363</v>
      </c>
      <c r="B19" t="s">
        <v>19</v>
      </c>
      <c r="C19" t="s">
        <v>287</v>
      </c>
      <c r="D19" s="9">
        <v>5.5</v>
      </c>
      <c r="E19" t="s">
        <v>295</v>
      </c>
      <c r="F19" t="s">
        <v>498</v>
      </c>
      <c r="G19">
        <v>1450</v>
      </c>
      <c r="H19" t="s">
        <v>251</v>
      </c>
      <c r="I19" t="s">
        <v>498</v>
      </c>
      <c r="J19" s="14">
        <f t="shared" si="0"/>
        <v>263.63636363636363</v>
      </c>
      <c r="K19" t="s">
        <v>498</v>
      </c>
      <c r="L19" t="s">
        <v>598</v>
      </c>
      <c r="M19" t="s">
        <v>322</v>
      </c>
      <c r="N19" t="s">
        <v>498</v>
      </c>
      <c r="O19" t="s">
        <v>201</v>
      </c>
      <c r="P19" t="s">
        <v>200</v>
      </c>
      <c r="Q19" t="s">
        <v>498</v>
      </c>
      <c r="R19" t="s">
        <v>602</v>
      </c>
      <c r="S19" t="s">
        <v>399</v>
      </c>
      <c r="T19" t="s">
        <v>498</v>
      </c>
      <c r="U19" t="s">
        <v>241</v>
      </c>
      <c r="V19" t="s">
        <v>251</v>
      </c>
      <c r="W19" t="s">
        <v>498</v>
      </c>
      <c r="X19" t="s">
        <v>93</v>
      </c>
      <c r="Y19" t="s">
        <v>251</v>
      </c>
      <c r="Z19" t="s">
        <v>498</v>
      </c>
    </row>
    <row r="20" spans="1:27" x14ac:dyDescent="0.3">
      <c r="A20" t="s">
        <v>362</v>
      </c>
      <c r="B20" t="s">
        <v>20</v>
      </c>
      <c r="C20" t="s">
        <v>286</v>
      </c>
      <c r="D20" s="9">
        <v>2.35</v>
      </c>
      <c r="E20" t="s">
        <v>296</v>
      </c>
      <c r="F20" t="s">
        <v>498</v>
      </c>
      <c r="G20">
        <v>200</v>
      </c>
      <c r="H20" t="s">
        <v>251</v>
      </c>
      <c r="I20" t="s">
        <v>498</v>
      </c>
      <c r="J20" s="14">
        <f t="shared" si="0"/>
        <v>85.106382978723403</v>
      </c>
      <c r="K20" t="s">
        <v>498</v>
      </c>
      <c r="L20" t="s">
        <v>598</v>
      </c>
      <c r="M20" t="s">
        <v>322</v>
      </c>
      <c r="N20" t="s">
        <v>498</v>
      </c>
      <c r="O20" t="s">
        <v>201</v>
      </c>
      <c r="P20" t="s">
        <v>467</v>
      </c>
      <c r="Q20" t="s">
        <v>498</v>
      </c>
      <c r="R20" t="s">
        <v>599</v>
      </c>
      <c r="S20" t="s">
        <v>342</v>
      </c>
      <c r="T20" t="s">
        <v>498</v>
      </c>
      <c r="U20" t="s">
        <v>243</v>
      </c>
      <c r="V20" t="s">
        <v>251</v>
      </c>
      <c r="W20" t="s">
        <v>498</v>
      </c>
      <c r="X20" t="s">
        <v>93</v>
      </c>
      <c r="Y20" t="s">
        <v>251</v>
      </c>
      <c r="Z20" t="s">
        <v>498</v>
      </c>
    </row>
    <row r="21" spans="1:27" x14ac:dyDescent="0.3">
      <c r="A21" t="s">
        <v>364</v>
      </c>
      <c r="B21" t="s">
        <v>21</v>
      </c>
      <c r="C21" t="s">
        <v>286</v>
      </c>
      <c r="D21" s="9">
        <v>15.3</v>
      </c>
      <c r="E21" t="s">
        <v>297</v>
      </c>
      <c r="F21" t="s">
        <v>498</v>
      </c>
      <c r="G21">
        <v>45000</v>
      </c>
      <c r="H21" t="s">
        <v>251</v>
      </c>
      <c r="I21" t="s">
        <v>498</v>
      </c>
      <c r="J21" s="14">
        <f t="shared" si="0"/>
        <v>2941.1764705882351</v>
      </c>
      <c r="K21" t="s">
        <v>498</v>
      </c>
      <c r="L21" t="s">
        <v>596</v>
      </c>
      <c r="M21" t="s">
        <v>479</v>
      </c>
      <c r="N21" t="s">
        <v>498</v>
      </c>
      <c r="O21" t="s">
        <v>201</v>
      </c>
      <c r="P21" t="s">
        <v>270</v>
      </c>
      <c r="Q21" t="s">
        <v>498</v>
      </c>
      <c r="R21" t="s">
        <v>600</v>
      </c>
      <c r="S21" t="s">
        <v>343</v>
      </c>
      <c r="T21" t="s">
        <v>498</v>
      </c>
      <c r="U21" t="s">
        <v>240</v>
      </c>
      <c r="V21" t="s">
        <v>505</v>
      </c>
      <c r="W21" t="s">
        <v>498</v>
      </c>
      <c r="X21" t="s">
        <v>91</v>
      </c>
      <c r="Y21" t="s">
        <v>251</v>
      </c>
      <c r="Z21" t="s">
        <v>498</v>
      </c>
    </row>
    <row r="22" spans="1:27" x14ac:dyDescent="0.3">
      <c r="A22" t="s">
        <v>358</v>
      </c>
      <c r="B22" t="s">
        <v>22</v>
      </c>
      <c r="C22" t="s">
        <v>287</v>
      </c>
      <c r="D22" s="9">
        <v>16</v>
      </c>
      <c r="E22" t="s">
        <v>298</v>
      </c>
      <c r="F22" t="s">
        <v>498</v>
      </c>
      <c r="G22">
        <v>80000</v>
      </c>
      <c r="H22" t="s">
        <v>251</v>
      </c>
      <c r="I22" t="s">
        <v>498</v>
      </c>
      <c r="J22" s="14">
        <f t="shared" si="0"/>
        <v>5000</v>
      </c>
      <c r="K22" t="s">
        <v>498</v>
      </c>
      <c r="L22" t="s">
        <v>595</v>
      </c>
      <c r="M22" t="s">
        <v>470</v>
      </c>
      <c r="N22" t="s">
        <v>498</v>
      </c>
      <c r="O22" t="s">
        <v>201</v>
      </c>
      <c r="P22" t="s">
        <v>202</v>
      </c>
      <c r="Q22" t="s">
        <v>498</v>
      </c>
      <c r="R22" t="s">
        <v>599</v>
      </c>
      <c r="S22" t="s">
        <v>401</v>
      </c>
      <c r="T22" t="s">
        <v>498</v>
      </c>
      <c r="U22" t="s">
        <v>240</v>
      </c>
      <c r="V22" t="s">
        <v>501</v>
      </c>
      <c r="W22" t="s">
        <v>499</v>
      </c>
      <c r="X22" t="s">
        <v>89</v>
      </c>
      <c r="Y22" t="s">
        <v>251</v>
      </c>
      <c r="Z22" t="s">
        <v>498</v>
      </c>
      <c r="AA22" t="s">
        <v>506</v>
      </c>
    </row>
    <row r="23" spans="1:27" x14ac:dyDescent="0.3">
      <c r="A23" t="s">
        <v>358</v>
      </c>
      <c r="B23" t="s">
        <v>23</v>
      </c>
      <c r="C23" t="s">
        <v>287</v>
      </c>
      <c r="D23" s="9">
        <v>16</v>
      </c>
      <c r="E23" t="s">
        <v>298</v>
      </c>
      <c r="F23" t="s">
        <v>498</v>
      </c>
      <c r="G23">
        <v>90000</v>
      </c>
      <c r="H23" t="s">
        <v>251</v>
      </c>
      <c r="I23" t="s">
        <v>498</v>
      </c>
      <c r="J23" s="14">
        <f t="shared" si="0"/>
        <v>5625</v>
      </c>
      <c r="K23" t="s">
        <v>498</v>
      </c>
      <c r="L23" t="s">
        <v>595</v>
      </c>
      <c r="M23" t="s">
        <v>471</v>
      </c>
      <c r="N23" t="s">
        <v>498</v>
      </c>
      <c r="O23" t="s">
        <v>201</v>
      </c>
      <c r="P23" t="s">
        <v>203</v>
      </c>
      <c r="Q23" t="s">
        <v>498</v>
      </c>
      <c r="R23" t="s">
        <v>600</v>
      </c>
      <c r="S23" t="s">
        <v>400</v>
      </c>
      <c r="T23" t="s">
        <v>498</v>
      </c>
      <c r="U23" t="s">
        <v>240</v>
      </c>
      <c r="V23" t="s">
        <v>251</v>
      </c>
      <c r="W23" t="s">
        <v>498</v>
      </c>
      <c r="X23" t="s">
        <v>89</v>
      </c>
      <c r="Y23" t="s">
        <v>251</v>
      </c>
      <c r="Z23" t="s">
        <v>498</v>
      </c>
    </row>
    <row r="24" spans="1:27" x14ac:dyDescent="0.3">
      <c r="A24" t="s">
        <v>358</v>
      </c>
      <c r="B24" t="s">
        <v>24</v>
      </c>
      <c r="C24" t="s">
        <v>286</v>
      </c>
      <c r="D24" s="9">
        <v>18</v>
      </c>
      <c r="E24" t="s">
        <v>298</v>
      </c>
      <c r="F24" t="s">
        <v>498</v>
      </c>
      <c r="G24">
        <v>90000</v>
      </c>
      <c r="H24" t="s">
        <v>251</v>
      </c>
      <c r="I24" t="s">
        <v>498</v>
      </c>
      <c r="J24" s="14">
        <f t="shared" si="0"/>
        <v>5000</v>
      </c>
      <c r="K24" t="s">
        <v>498</v>
      </c>
      <c r="L24" t="s">
        <v>595</v>
      </c>
      <c r="M24" t="s">
        <v>472</v>
      </c>
      <c r="N24" t="s">
        <v>498</v>
      </c>
      <c r="O24" t="s">
        <v>201</v>
      </c>
      <c r="P24" t="s">
        <v>204</v>
      </c>
      <c r="Q24" t="s">
        <v>498</v>
      </c>
      <c r="R24" t="s">
        <v>599</v>
      </c>
      <c r="S24" t="s">
        <v>501</v>
      </c>
      <c r="T24" t="s">
        <v>499</v>
      </c>
      <c r="U24" t="s">
        <v>240</v>
      </c>
      <c r="V24" t="s">
        <v>251</v>
      </c>
      <c r="W24" t="s">
        <v>498</v>
      </c>
      <c r="X24" t="s">
        <v>89</v>
      </c>
      <c r="Y24" t="s">
        <v>251</v>
      </c>
      <c r="Z24" t="s">
        <v>498</v>
      </c>
      <c r="AA24" t="s">
        <v>604</v>
      </c>
    </row>
    <row r="25" spans="1:27" x14ac:dyDescent="0.3">
      <c r="A25" t="s">
        <v>362</v>
      </c>
      <c r="B25" t="s">
        <v>25</v>
      </c>
      <c r="C25" t="s">
        <v>287</v>
      </c>
      <c r="D25" s="9">
        <v>2.59</v>
      </c>
      <c r="E25" t="s">
        <v>332</v>
      </c>
      <c r="F25" t="s">
        <v>498</v>
      </c>
      <c r="G25">
        <v>225</v>
      </c>
      <c r="H25" t="s">
        <v>251</v>
      </c>
      <c r="I25" t="s">
        <v>498</v>
      </c>
      <c r="J25" s="14">
        <f t="shared" si="0"/>
        <v>86.872586872586879</v>
      </c>
      <c r="K25" t="s">
        <v>498</v>
      </c>
      <c r="L25" t="s">
        <v>598</v>
      </c>
      <c r="M25" t="s">
        <v>322</v>
      </c>
      <c r="N25" t="s">
        <v>498</v>
      </c>
      <c r="O25" t="s">
        <v>215</v>
      </c>
      <c r="P25" s="10" t="s">
        <v>468</v>
      </c>
      <c r="Q25" t="s">
        <v>498</v>
      </c>
      <c r="R25" t="s">
        <v>602</v>
      </c>
      <c r="S25" t="s">
        <v>404</v>
      </c>
      <c r="T25" t="s">
        <v>498</v>
      </c>
      <c r="U25" t="s">
        <v>244</v>
      </c>
      <c r="V25" t="s">
        <v>251</v>
      </c>
      <c r="W25" t="s">
        <v>498</v>
      </c>
      <c r="X25" t="s">
        <v>93</v>
      </c>
      <c r="Y25" t="s">
        <v>251</v>
      </c>
      <c r="Z25" t="s">
        <v>498</v>
      </c>
    </row>
    <row r="26" spans="1:27" x14ac:dyDescent="0.3">
      <c r="A26" t="s">
        <v>362</v>
      </c>
      <c r="B26" t="s">
        <v>26</v>
      </c>
      <c r="C26" t="s">
        <v>286</v>
      </c>
      <c r="D26" s="9">
        <v>7.2</v>
      </c>
      <c r="E26" t="s">
        <v>308</v>
      </c>
      <c r="F26" t="s">
        <v>498</v>
      </c>
      <c r="G26">
        <v>3600</v>
      </c>
      <c r="H26" t="s">
        <v>251</v>
      </c>
      <c r="I26" t="s">
        <v>498</v>
      </c>
      <c r="J26" s="14">
        <f t="shared" si="0"/>
        <v>500</v>
      </c>
      <c r="K26" t="s">
        <v>498</v>
      </c>
      <c r="L26" t="s">
        <v>598</v>
      </c>
      <c r="M26" t="s">
        <v>322</v>
      </c>
      <c r="N26" t="s">
        <v>498</v>
      </c>
      <c r="O26" t="s">
        <v>215</v>
      </c>
      <c r="P26" t="s">
        <v>469</v>
      </c>
      <c r="Q26" t="s">
        <v>498</v>
      </c>
      <c r="R26" t="s">
        <v>602</v>
      </c>
      <c r="S26" t="s">
        <v>308</v>
      </c>
      <c r="T26" t="s">
        <v>498</v>
      </c>
      <c r="U26" t="s">
        <v>243</v>
      </c>
      <c r="V26" t="s">
        <v>251</v>
      </c>
      <c r="W26" t="s">
        <v>498</v>
      </c>
      <c r="X26" t="s">
        <v>90</v>
      </c>
      <c r="Y26" t="s">
        <v>251</v>
      </c>
      <c r="Z26" t="s">
        <v>498</v>
      </c>
      <c r="AA26" t="s">
        <v>605</v>
      </c>
    </row>
    <row r="27" spans="1:27" x14ac:dyDescent="0.3">
      <c r="A27" t="s">
        <v>362</v>
      </c>
      <c r="B27" t="s">
        <v>27</v>
      </c>
      <c r="C27" t="s">
        <v>287</v>
      </c>
      <c r="D27" s="9">
        <v>7.6</v>
      </c>
      <c r="E27" t="s">
        <v>308</v>
      </c>
      <c r="F27" t="s">
        <v>498</v>
      </c>
      <c r="G27">
        <v>3000</v>
      </c>
      <c r="H27" t="s">
        <v>274</v>
      </c>
      <c r="I27" t="s">
        <v>498</v>
      </c>
      <c r="J27" s="14">
        <f t="shared" si="0"/>
        <v>394.73684210526318</v>
      </c>
      <c r="K27" t="s">
        <v>498</v>
      </c>
      <c r="L27" t="s">
        <v>598</v>
      </c>
      <c r="M27" t="s">
        <v>322</v>
      </c>
      <c r="N27" t="s">
        <v>498</v>
      </c>
      <c r="O27" t="s">
        <v>215</v>
      </c>
      <c r="P27" t="s">
        <v>346</v>
      </c>
      <c r="Q27" t="s">
        <v>498</v>
      </c>
      <c r="R27" t="s">
        <v>602</v>
      </c>
      <c r="S27" t="s">
        <v>308</v>
      </c>
      <c r="T27" t="s">
        <v>498</v>
      </c>
      <c r="U27" t="s">
        <v>243</v>
      </c>
      <c r="V27" t="s">
        <v>251</v>
      </c>
      <c r="W27" t="s">
        <v>498</v>
      </c>
      <c r="X27" t="s">
        <v>90</v>
      </c>
      <c r="Y27" t="s">
        <v>251</v>
      </c>
      <c r="Z27" t="s">
        <v>498</v>
      </c>
    </row>
    <row r="28" spans="1:27" x14ac:dyDescent="0.3">
      <c r="A28" t="s">
        <v>362</v>
      </c>
      <c r="B28" t="s">
        <v>28</v>
      </c>
      <c r="C28" t="s">
        <v>286</v>
      </c>
      <c r="D28" s="9">
        <v>4</v>
      </c>
      <c r="E28" t="s">
        <v>333</v>
      </c>
      <c r="F28" t="s">
        <v>498</v>
      </c>
      <c r="G28">
        <v>500</v>
      </c>
      <c r="H28" t="s">
        <v>251</v>
      </c>
      <c r="I28" t="s">
        <v>498</v>
      </c>
      <c r="J28" s="14">
        <f t="shared" si="0"/>
        <v>125</v>
      </c>
      <c r="K28" t="s">
        <v>498</v>
      </c>
      <c r="L28" t="s">
        <v>598</v>
      </c>
      <c r="M28" t="s">
        <v>482</v>
      </c>
      <c r="N28" t="s">
        <v>498</v>
      </c>
      <c r="O28" t="s">
        <v>205</v>
      </c>
      <c r="P28" s="19" t="s">
        <v>356</v>
      </c>
      <c r="Q28" t="s">
        <v>498</v>
      </c>
      <c r="R28" t="s">
        <v>599</v>
      </c>
      <c r="S28" t="s">
        <v>308</v>
      </c>
      <c r="T28" t="s">
        <v>498</v>
      </c>
      <c r="U28" t="s">
        <v>244</v>
      </c>
      <c r="V28" t="s">
        <v>251</v>
      </c>
      <c r="W28" t="s">
        <v>498</v>
      </c>
      <c r="X28" t="s">
        <v>90</v>
      </c>
      <c r="Y28" t="s">
        <v>251</v>
      </c>
      <c r="Z28" t="s">
        <v>498</v>
      </c>
    </row>
    <row r="29" spans="1:27" x14ac:dyDescent="0.3">
      <c r="A29" t="s">
        <v>360</v>
      </c>
      <c r="B29" t="s">
        <v>29</v>
      </c>
      <c r="C29" t="s">
        <v>287</v>
      </c>
      <c r="D29" s="9">
        <v>9.5</v>
      </c>
      <c r="E29" t="s">
        <v>209</v>
      </c>
      <c r="F29" t="s">
        <v>498</v>
      </c>
      <c r="G29">
        <v>7500</v>
      </c>
      <c r="H29" t="s">
        <v>251</v>
      </c>
      <c r="I29" t="s">
        <v>498</v>
      </c>
      <c r="J29" s="14">
        <f t="shared" si="0"/>
        <v>789.47368421052636</v>
      </c>
      <c r="K29" t="s">
        <v>498</v>
      </c>
      <c r="L29" t="s">
        <v>598</v>
      </c>
      <c r="M29" t="s">
        <v>322</v>
      </c>
      <c r="N29" t="s">
        <v>498</v>
      </c>
      <c r="O29" t="s">
        <v>205</v>
      </c>
      <c r="P29" t="s">
        <v>357</v>
      </c>
      <c r="Q29" t="s">
        <v>498</v>
      </c>
      <c r="R29" t="s">
        <v>601</v>
      </c>
      <c r="S29" t="s">
        <v>308</v>
      </c>
      <c r="T29" t="s">
        <v>498</v>
      </c>
      <c r="U29" t="s">
        <v>239</v>
      </c>
      <c r="V29" t="s">
        <v>251</v>
      </c>
      <c r="W29" t="s">
        <v>498</v>
      </c>
      <c r="X29" t="s">
        <v>90</v>
      </c>
      <c r="Y29" t="s">
        <v>251</v>
      </c>
      <c r="Z29" t="s">
        <v>498</v>
      </c>
      <c r="AA29" t="s">
        <v>220</v>
      </c>
    </row>
    <row r="30" spans="1:27" x14ac:dyDescent="0.3">
      <c r="A30" t="s">
        <v>360</v>
      </c>
      <c r="B30" t="s">
        <v>30</v>
      </c>
      <c r="C30" t="s">
        <v>287</v>
      </c>
      <c r="D30" s="9">
        <v>7.5</v>
      </c>
      <c r="E30" t="s">
        <v>209</v>
      </c>
      <c r="F30" t="s">
        <v>498</v>
      </c>
      <c r="G30">
        <v>8000</v>
      </c>
      <c r="H30" t="s">
        <v>251</v>
      </c>
      <c r="I30" t="s">
        <v>498</v>
      </c>
      <c r="J30" s="14">
        <f t="shared" si="0"/>
        <v>1066.6666666666667</v>
      </c>
      <c r="K30" t="s">
        <v>498</v>
      </c>
      <c r="L30" t="s">
        <v>598</v>
      </c>
      <c r="M30" t="s">
        <v>322</v>
      </c>
      <c r="N30" t="s">
        <v>498</v>
      </c>
      <c r="O30" t="s">
        <v>205</v>
      </c>
      <c r="P30" t="s">
        <v>526</v>
      </c>
      <c r="Q30" t="s">
        <v>499</v>
      </c>
      <c r="R30" t="s">
        <v>601</v>
      </c>
      <c r="S30" t="s">
        <v>308</v>
      </c>
      <c r="T30" t="s">
        <v>499</v>
      </c>
      <c r="U30" t="s">
        <v>241</v>
      </c>
      <c r="V30" t="s">
        <v>251</v>
      </c>
      <c r="W30" t="s">
        <v>498</v>
      </c>
      <c r="X30" t="s">
        <v>90</v>
      </c>
      <c r="Y30" t="s">
        <v>251</v>
      </c>
      <c r="Z30" t="s">
        <v>498</v>
      </c>
      <c r="AA30" t="s">
        <v>606</v>
      </c>
    </row>
    <row r="31" spans="1:27" x14ac:dyDescent="0.3">
      <c r="A31" t="s">
        <v>360</v>
      </c>
      <c r="B31" t="s">
        <v>31</v>
      </c>
      <c r="C31" t="s">
        <v>287</v>
      </c>
      <c r="D31" s="9">
        <v>6.5</v>
      </c>
      <c r="E31" t="s">
        <v>209</v>
      </c>
      <c r="F31" t="s">
        <v>498</v>
      </c>
      <c r="G31">
        <v>8100</v>
      </c>
      <c r="H31" t="s">
        <v>251</v>
      </c>
      <c r="I31" t="s">
        <v>498</v>
      </c>
      <c r="J31" s="14">
        <f t="shared" si="0"/>
        <v>1246.1538461538462</v>
      </c>
      <c r="K31" t="s">
        <v>498</v>
      </c>
      <c r="L31" t="s">
        <v>597</v>
      </c>
      <c r="M31" t="s">
        <v>496</v>
      </c>
      <c r="N31" t="s">
        <v>498</v>
      </c>
      <c r="O31" t="s">
        <v>205</v>
      </c>
      <c r="P31" t="s">
        <v>501</v>
      </c>
      <c r="Q31" t="s">
        <v>499</v>
      </c>
      <c r="R31" t="s">
        <v>601</v>
      </c>
      <c r="S31" t="s">
        <v>513</v>
      </c>
      <c r="T31" t="s">
        <v>499</v>
      </c>
      <c r="U31" t="s">
        <v>242</v>
      </c>
      <c r="V31" t="s">
        <v>251</v>
      </c>
      <c r="W31" t="s">
        <v>498</v>
      </c>
      <c r="X31" t="s">
        <v>90</v>
      </c>
      <c r="Y31" t="s">
        <v>251</v>
      </c>
      <c r="Z31" t="s">
        <v>498</v>
      </c>
      <c r="AA31" t="s">
        <v>607</v>
      </c>
    </row>
    <row r="32" spans="1:27" x14ac:dyDescent="0.3">
      <c r="A32" t="s">
        <v>365</v>
      </c>
      <c r="B32" t="s">
        <v>32</v>
      </c>
      <c r="C32" t="s">
        <v>286</v>
      </c>
      <c r="D32" s="9">
        <v>3.8</v>
      </c>
      <c r="E32" t="s">
        <v>299</v>
      </c>
      <c r="F32" t="s">
        <v>498</v>
      </c>
      <c r="G32">
        <v>440</v>
      </c>
      <c r="H32" t="s">
        <v>251</v>
      </c>
      <c r="I32" t="s">
        <v>498</v>
      </c>
      <c r="J32" s="14">
        <f t="shared" si="0"/>
        <v>115.78947368421053</v>
      </c>
      <c r="K32" t="s">
        <v>498</v>
      </c>
      <c r="L32" t="s">
        <v>598</v>
      </c>
      <c r="M32" t="s">
        <v>322</v>
      </c>
      <c r="N32" t="s">
        <v>498</v>
      </c>
      <c r="O32" t="s">
        <v>215</v>
      </c>
      <c r="P32" t="s">
        <v>347</v>
      </c>
      <c r="Q32" t="s">
        <v>498</v>
      </c>
      <c r="R32" t="s">
        <v>601</v>
      </c>
      <c r="S32" s="10" t="s">
        <v>405</v>
      </c>
      <c r="T32" s="10" t="s">
        <v>498</v>
      </c>
      <c r="U32" t="s">
        <v>239</v>
      </c>
      <c r="V32" t="s">
        <v>251</v>
      </c>
      <c r="W32" t="s">
        <v>498</v>
      </c>
      <c r="X32" t="s">
        <v>90</v>
      </c>
      <c r="Y32" t="s">
        <v>251</v>
      </c>
      <c r="Z32" t="s">
        <v>498</v>
      </c>
    </row>
    <row r="33" spans="1:27" x14ac:dyDescent="0.3">
      <c r="A33" t="s">
        <v>365</v>
      </c>
      <c r="B33" t="s">
        <v>33</v>
      </c>
      <c r="C33" t="s">
        <v>286</v>
      </c>
      <c r="D33" s="9">
        <v>2.7</v>
      </c>
      <c r="E33" t="s">
        <v>299</v>
      </c>
      <c r="F33" t="s">
        <v>498</v>
      </c>
      <c r="G33">
        <v>272</v>
      </c>
      <c r="H33" t="s">
        <v>251</v>
      </c>
      <c r="I33" t="s">
        <v>498</v>
      </c>
      <c r="J33" s="14">
        <f t="shared" si="0"/>
        <v>100.74074074074073</v>
      </c>
      <c r="K33" t="s">
        <v>498</v>
      </c>
      <c r="L33" t="s">
        <v>598</v>
      </c>
      <c r="M33" t="s">
        <v>322</v>
      </c>
      <c r="N33" t="s">
        <v>498</v>
      </c>
      <c r="O33" t="s">
        <v>215</v>
      </c>
      <c r="P33" t="s">
        <v>347</v>
      </c>
      <c r="Q33" t="s">
        <v>498</v>
      </c>
      <c r="R33" t="s">
        <v>601</v>
      </c>
      <c r="S33" s="10" t="s">
        <v>377</v>
      </c>
      <c r="T33" s="10" t="s">
        <v>498</v>
      </c>
      <c r="U33" t="s">
        <v>241</v>
      </c>
      <c r="V33" t="s">
        <v>251</v>
      </c>
      <c r="W33" t="s">
        <v>498</v>
      </c>
      <c r="X33" t="s">
        <v>90</v>
      </c>
      <c r="Y33" t="s">
        <v>251</v>
      </c>
      <c r="Z33" t="s">
        <v>498</v>
      </c>
    </row>
    <row r="34" spans="1:27" x14ac:dyDescent="0.3">
      <c r="A34" t="s">
        <v>362</v>
      </c>
      <c r="B34" t="s">
        <v>34</v>
      </c>
      <c r="C34" t="s">
        <v>287</v>
      </c>
      <c r="D34" s="9">
        <v>2.7</v>
      </c>
      <c r="E34" t="s">
        <v>300</v>
      </c>
      <c r="F34" t="s">
        <v>498</v>
      </c>
      <c r="G34">
        <v>210</v>
      </c>
      <c r="H34" t="s">
        <v>251</v>
      </c>
      <c r="I34" t="s">
        <v>498</v>
      </c>
      <c r="J34" s="14">
        <f t="shared" si="0"/>
        <v>77.777777777777771</v>
      </c>
      <c r="K34" t="s">
        <v>498</v>
      </c>
      <c r="L34" t="s">
        <v>598</v>
      </c>
      <c r="M34" t="s">
        <v>322</v>
      </c>
      <c r="N34" t="s">
        <v>498</v>
      </c>
      <c r="O34" t="s">
        <v>215</v>
      </c>
      <c r="P34" t="s">
        <v>501</v>
      </c>
      <c r="Q34" t="s">
        <v>499</v>
      </c>
      <c r="R34" t="s">
        <v>602</v>
      </c>
      <c r="S34" t="s">
        <v>308</v>
      </c>
      <c r="T34" s="10" t="s">
        <v>498</v>
      </c>
      <c r="U34" t="s">
        <v>243</v>
      </c>
      <c r="V34" t="s">
        <v>251</v>
      </c>
      <c r="W34" t="s">
        <v>498</v>
      </c>
      <c r="X34" t="s">
        <v>90</v>
      </c>
      <c r="Y34" t="s">
        <v>251</v>
      </c>
      <c r="Z34" t="s">
        <v>498</v>
      </c>
      <c r="AA34" t="s">
        <v>527</v>
      </c>
    </row>
    <row r="35" spans="1:27" x14ac:dyDescent="0.3">
      <c r="A35" t="s">
        <v>362</v>
      </c>
      <c r="B35" t="s">
        <v>35</v>
      </c>
      <c r="C35" t="s">
        <v>287</v>
      </c>
      <c r="D35" s="9">
        <v>2.7</v>
      </c>
      <c r="E35" t="s">
        <v>302</v>
      </c>
      <c r="F35" t="s">
        <v>498</v>
      </c>
      <c r="G35">
        <v>208.5</v>
      </c>
      <c r="H35" t="s">
        <v>251</v>
      </c>
      <c r="I35" t="s">
        <v>498</v>
      </c>
      <c r="J35" s="14">
        <f t="shared" si="0"/>
        <v>77.222222222222214</v>
      </c>
      <c r="K35" t="s">
        <v>498</v>
      </c>
      <c r="L35" t="s">
        <v>598</v>
      </c>
      <c r="M35" t="s">
        <v>322</v>
      </c>
      <c r="N35" t="s">
        <v>498</v>
      </c>
      <c r="O35" t="s">
        <v>201</v>
      </c>
      <c r="P35" t="s">
        <v>308</v>
      </c>
      <c r="Q35" t="s">
        <v>498</v>
      </c>
      <c r="R35" t="s">
        <v>600</v>
      </c>
      <c r="S35" t="s">
        <v>531</v>
      </c>
      <c r="T35" t="s">
        <v>499</v>
      </c>
      <c r="U35" t="s">
        <v>244</v>
      </c>
      <c r="V35" t="s">
        <v>251</v>
      </c>
      <c r="W35" t="s">
        <v>498</v>
      </c>
      <c r="X35" t="s">
        <v>93</v>
      </c>
      <c r="Y35" t="s">
        <v>251</v>
      </c>
      <c r="Z35" t="s">
        <v>498</v>
      </c>
      <c r="AA35" t="s">
        <v>529</v>
      </c>
    </row>
    <row r="36" spans="1:27" x14ac:dyDescent="0.3">
      <c r="A36" t="s">
        <v>362</v>
      </c>
      <c r="B36" t="s">
        <v>36</v>
      </c>
      <c r="C36" t="s">
        <v>287</v>
      </c>
      <c r="D36" s="9">
        <v>3.1</v>
      </c>
      <c r="E36" t="s">
        <v>301</v>
      </c>
      <c r="F36" t="s">
        <v>498</v>
      </c>
      <c r="G36">
        <v>350</v>
      </c>
      <c r="H36" t="s">
        <v>251</v>
      </c>
      <c r="I36" t="s">
        <v>498</v>
      </c>
      <c r="J36" s="14">
        <f t="shared" si="0"/>
        <v>112.90322580645162</v>
      </c>
      <c r="K36" t="s">
        <v>498</v>
      </c>
      <c r="L36" t="s">
        <v>598</v>
      </c>
      <c r="M36" t="s">
        <v>322</v>
      </c>
      <c r="N36" t="s">
        <v>498</v>
      </c>
      <c r="O36" t="s">
        <v>215</v>
      </c>
      <c r="P36" t="s">
        <v>348</v>
      </c>
      <c r="Q36" t="s">
        <v>498</v>
      </c>
      <c r="R36" t="s">
        <v>600</v>
      </c>
      <c r="S36" t="s">
        <v>532</v>
      </c>
      <c r="T36" t="s">
        <v>499</v>
      </c>
      <c r="U36" t="s">
        <v>241</v>
      </c>
      <c r="V36" t="s">
        <v>251</v>
      </c>
      <c r="W36" t="s">
        <v>498</v>
      </c>
      <c r="X36" t="s">
        <v>93</v>
      </c>
      <c r="Y36" t="s">
        <v>251</v>
      </c>
      <c r="Z36" t="s">
        <v>498</v>
      </c>
      <c r="AA36" t="s">
        <v>528</v>
      </c>
    </row>
    <row r="37" spans="1:27" x14ac:dyDescent="0.3">
      <c r="A37" t="s">
        <v>362</v>
      </c>
      <c r="B37" t="s">
        <v>37</v>
      </c>
      <c r="C37" t="s">
        <v>287</v>
      </c>
      <c r="D37" s="9">
        <v>2.1800000000000002</v>
      </c>
      <c r="E37" t="s">
        <v>303</v>
      </c>
      <c r="F37" t="s">
        <v>498</v>
      </c>
      <c r="G37">
        <v>115</v>
      </c>
      <c r="H37" t="s">
        <v>251</v>
      </c>
      <c r="I37" t="s">
        <v>498</v>
      </c>
      <c r="J37" s="14">
        <f t="shared" si="0"/>
        <v>52.752293577981646</v>
      </c>
      <c r="K37" t="s">
        <v>498</v>
      </c>
      <c r="L37" t="s">
        <v>598</v>
      </c>
      <c r="M37" t="s">
        <v>322</v>
      </c>
      <c r="N37" t="s">
        <v>498</v>
      </c>
      <c r="O37" t="s">
        <v>215</v>
      </c>
      <c r="P37" t="s">
        <v>206</v>
      </c>
      <c r="Q37" t="s">
        <v>498</v>
      </c>
      <c r="R37" t="s">
        <v>600</v>
      </c>
      <c r="S37" t="s">
        <v>279</v>
      </c>
      <c r="T37" s="10" t="s">
        <v>498</v>
      </c>
      <c r="U37" t="s">
        <v>239</v>
      </c>
      <c r="V37" t="s">
        <v>251</v>
      </c>
      <c r="W37" t="s">
        <v>498</v>
      </c>
      <c r="X37" t="s">
        <v>93</v>
      </c>
      <c r="Y37" t="s">
        <v>251</v>
      </c>
      <c r="Z37" t="s">
        <v>498</v>
      </c>
      <c r="AA37" t="s">
        <v>608</v>
      </c>
    </row>
    <row r="38" spans="1:27" x14ac:dyDescent="0.3">
      <c r="A38" t="s">
        <v>362</v>
      </c>
      <c r="B38" t="s">
        <v>38</v>
      </c>
      <c r="C38" t="s">
        <v>287</v>
      </c>
      <c r="D38" s="9">
        <v>1.87</v>
      </c>
      <c r="E38" t="s">
        <v>304</v>
      </c>
      <c r="F38" t="s">
        <v>498</v>
      </c>
      <c r="G38">
        <v>91</v>
      </c>
      <c r="H38" t="s">
        <v>251</v>
      </c>
      <c r="I38" t="s">
        <v>498</v>
      </c>
      <c r="J38" s="14">
        <f t="shared" si="0"/>
        <v>48.663101604278069</v>
      </c>
      <c r="K38" t="s">
        <v>498</v>
      </c>
      <c r="L38" t="s">
        <v>598</v>
      </c>
      <c r="M38" t="s">
        <v>322</v>
      </c>
      <c r="N38" t="s">
        <v>498</v>
      </c>
      <c r="O38" t="s">
        <v>215</v>
      </c>
      <c r="P38" t="s">
        <v>501</v>
      </c>
      <c r="Q38" t="s">
        <v>499</v>
      </c>
      <c r="R38" t="s">
        <v>600</v>
      </c>
      <c r="S38" t="s">
        <v>533</v>
      </c>
      <c r="T38" t="s">
        <v>499</v>
      </c>
      <c r="U38" t="s">
        <v>241</v>
      </c>
      <c r="V38" t="s">
        <v>251</v>
      </c>
      <c r="W38" t="s">
        <v>498</v>
      </c>
      <c r="X38" t="s">
        <v>93</v>
      </c>
      <c r="Y38" t="s">
        <v>251</v>
      </c>
      <c r="Z38" t="s">
        <v>498</v>
      </c>
      <c r="AA38" t="s">
        <v>609</v>
      </c>
    </row>
    <row r="39" spans="1:27" x14ac:dyDescent="0.3">
      <c r="A39" t="s">
        <v>362</v>
      </c>
      <c r="B39" t="s">
        <v>39</v>
      </c>
      <c r="C39" t="s">
        <v>287</v>
      </c>
      <c r="D39" s="9">
        <v>2.11</v>
      </c>
      <c r="E39" t="s">
        <v>305</v>
      </c>
      <c r="F39" t="s">
        <v>498</v>
      </c>
      <c r="G39">
        <v>85</v>
      </c>
      <c r="H39" t="s">
        <v>251</v>
      </c>
      <c r="I39" t="s">
        <v>498</v>
      </c>
      <c r="J39" s="14">
        <f t="shared" si="0"/>
        <v>40.284360189573462</v>
      </c>
      <c r="K39" t="s">
        <v>498</v>
      </c>
      <c r="L39" t="s">
        <v>598</v>
      </c>
      <c r="M39" t="s">
        <v>322</v>
      </c>
      <c r="N39" t="s">
        <v>498</v>
      </c>
      <c r="O39" t="s">
        <v>215</v>
      </c>
      <c r="P39" t="s">
        <v>305</v>
      </c>
      <c r="Q39" t="s">
        <v>498</v>
      </c>
      <c r="R39" t="s">
        <v>600</v>
      </c>
      <c r="S39" s="10" t="s">
        <v>338</v>
      </c>
      <c r="T39" s="10" t="s">
        <v>498</v>
      </c>
      <c r="U39" t="s">
        <v>241</v>
      </c>
      <c r="V39" t="s">
        <v>251</v>
      </c>
      <c r="W39" t="s">
        <v>498</v>
      </c>
      <c r="X39" t="s">
        <v>90</v>
      </c>
      <c r="Y39" t="s">
        <v>251</v>
      </c>
      <c r="Z39" t="s">
        <v>498</v>
      </c>
    </row>
    <row r="40" spans="1:27" x14ac:dyDescent="0.3">
      <c r="A40" t="s">
        <v>362</v>
      </c>
      <c r="B40" t="s">
        <v>40</v>
      </c>
      <c r="C40" t="s">
        <v>286</v>
      </c>
      <c r="D40" s="9">
        <v>3.1</v>
      </c>
      <c r="E40" t="s">
        <v>324</v>
      </c>
      <c r="F40" t="s">
        <v>498</v>
      </c>
      <c r="G40">
        <v>115</v>
      </c>
      <c r="H40" t="s">
        <v>251</v>
      </c>
      <c r="I40" t="s">
        <v>498</v>
      </c>
      <c r="J40" s="14">
        <f t="shared" si="0"/>
        <v>37.096774193548384</v>
      </c>
      <c r="K40" t="s">
        <v>498</v>
      </c>
      <c r="L40" t="s">
        <v>598</v>
      </c>
      <c r="M40" t="s">
        <v>322</v>
      </c>
      <c r="N40" t="s">
        <v>498</v>
      </c>
      <c r="O40" t="s">
        <v>201</v>
      </c>
      <c r="P40" t="s">
        <v>307</v>
      </c>
      <c r="Q40" t="s">
        <v>498</v>
      </c>
      <c r="R40" t="s">
        <v>600</v>
      </c>
      <c r="S40" s="11" t="s">
        <v>535</v>
      </c>
      <c r="T40" s="11" t="s">
        <v>499</v>
      </c>
      <c r="U40" t="s">
        <v>243</v>
      </c>
      <c r="V40" t="s">
        <v>251</v>
      </c>
      <c r="W40" t="s">
        <v>498</v>
      </c>
      <c r="X40" t="s">
        <v>90</v>
      </c>
      <c r="Y40" t="s">
        <v>251</v>
      </c>
      <c r="Z40" t="s">
        <v>498</v>
      </c>
      <c r="AA40" t="s">
        <v>610</v>
      </c>
    </row>
    <row r="41" spans="1:27" x14ac:dyDescent="0.3">
      <c r="A41" t="s">
        <v>362</v>
      </c>
      <c r="B41" t="s">
        <v>41</v>
      </c>
      <c r="C41" t="s">
        <v>287</v>
      </c>
      <c r="D41" s="9">
        <v>3</v>
      </c>
      <c r="E41" t="s">
        <v>322</v>
      </c>
      <c r="F41" t="s">
        <v>498</v>
      </c>
      <c r="G41">
        <v>116</v>
      </c>
      <c r="H41" t="s">
        <v>251</v>
      </c>
      <c r="I41" t="s">
        <v>498</v>
      </c>
      <c r="J41" s="14">
        <f t="shared" si="0"/>
        <v>38.666666666666664</v>
      </c>
      <c r="K41" t="s">
        <v>498</v>
      </c>
      <c r="L41" t="s">
        <v>598</v>
      </c>
      <c r="M41" t="s">
        <v>322</v>
      </c>
      <c r="N41" t="s">
        <v>498</v>
      </c>
      <c r="O41" t="s">
        <v>205</v>
      </c>
      <c r="P41" t="s">
        <v>306</v>
      </c>
      <c r="Q41" t="s">
        <v>498</v>
      </c>
      <c r="R41" t="s">
        <v>599</v>
      </c>
      <c r="S41" t="s">
        <v>536</v>
      </c>
      <c r="T41" t="s">
        <v>499</v>
      </c>
      <c r="U41" t="s">
        <v>243</v>
      </c>
      <c r="V41" t="s">
        <v>251</v>
      </c>
      <c r="W41" t="s">
        <v>498</v>
      </c>
      <c r="X41" t="s">
        <v>90</v>
      </c>
      <c r="Y41" t="s">
        <v>251</v>
      </c>
      <c r="Z41" t="s">
        <v>498</v>
      </c>
      <c r="AA41" t="s">
        <v>611</v>
      </c>
    </row>
    <row r="42" spans="1:27" x14ac:dyDescent="0.3">
      <c r="A42" t="s">
        <v>359</v>
      </c>
      <c r="B42" t="s">
        <v>42</v>
      </c>
      <c r="C42" t="s">
        <v>286</v>
      </c>
      <c r="D42" s="9">
        <v>16</v>
      </c>
      <c r="E42" t="s">
        <v>325</v>
      </c>
      <c r="F42" t="s">
        <v>498</v>
      </c>
      <c r="G42">
        <v>43500</v>
      </c>
      <c r="H42" t="s">
        <v>251</v>
      </c>
      <c r="I42" t="s">
        <v>498</v>
      </c>
      <c r="J42" s="14">
        <f t="shared" si="0"/>
        <v>2718.75</v>
      </c>
      <c r="K42" t="s">
        <v>498</v>
      </c>
      <c r="L42" t="s">
        <v>596</v>
      </c>
      <c r="M42" t="s">
        <v>479</v>
      </c>
      <c r="N42" t="s">
        <v>498</v>
      </c>
      <c r="O42" t="s">
        <v>201</v>
      </c>
      <c r="P42" t="s">
        <v>271</v>
      </c>
      <c r="Q42" t="s">
        <v>498</v>
      </c>
      <c r="R42" t="s">
        <v>600</v>
      </c>
      <c r="S42" t="s">
        <v>308</v>
      </c>
      <c r="T42" t="s">
        <v>498</v>
      </c>
      <c r="U42" t="s">
        <v>239</v>
      </c>
      <c r="V42" t="s">
        <v>251</v>
      </c>
      <c r="W42" t="s">
        <v>498</v>
      </c>
      <c r="X42" t="s">
        <v>89</v>
      </c>
      <c r="Y42" t="s">
        <v>251</v>
      </c>
      <c r="Z42" t="s">
        <v>498</v>
      </c>
    </row>
    <row r="43" spans="1:27" x14ac:dyDescent="0.3">
      <c r="A43" t="s">
        <v>360</v>
      </c>
      <c r="B43" t="s">
        <v>43</v>
      </c>
      <c r="C43" t="s">
        <v>287</v>
      </c>
      <c r="D43" s="9">
        <v>5.5</v>
      </c>
      <c r="E43" t="s">
        <v>209</v>
      </c>
      <c r="F43" t="s">
        <v>498</v>
      </c>
      <c r="G43">
        <v>1300</v>
      </c>
      <c r="H43" t="s">
        <v>251</v>
      </c>
      <c r="I43" t="s">
        <v>498</v>
      </c>
      <c r="J43" s="14">
        <f t="shared" si="0"/>
        <v>236.36363636363637</v>
      </c>
      <c r="K43" t="s">
        <v>498</v>
      </c>
      <c r="L43" t="s">
        <v>597</v>
      </c>
      <c r="M43" t="s">
        <v>322</v>
      </c>
      <c r="N43" t="s">
        <v>498</v>
      </c>
      <c r="O43" t="s">
        <v>215</v>
      </c>
      <c r="P43" t="s">
        <v>580</v>
      </c>
      <c r="Q43" t="s">
        <v>499</v>
      </c>
      <c r="R43" t="s">
        <v>601</v>
      </c>
      <c r="S43" t="s">
        <v>308</v>
      </c>
      <c r="T43" t="s">
        <v>498</v>
      </c>
      <c r="U43" t="s">
        <v>239</v>
      </c>
      <c r="V43" t="s">
        <v>251</v>
      </c>
      <c r="W43" t="s">
        <v>498</v>
      </c>
      <c r="X43" t="s">
        <v>90</v>
      </c>
      <c r="Y43" t="s">
        <v>251</v>
      </c>
      <c r="Z43" t="s">
        <v>498</v>
      </c>
      <c r="AA43" t="s">
        <v>612</v>
      </c>
    </row>
    <row r="44" spans="1:27" x14ac:dyDescent="0.3">
      <c r="A44" t="s">
        <v>360</v>
      </c>
      <c r="B44" t="s">
        <v>44</v>
      </c>
      <c r="C44" t="s">
        <v>287</v>
      </c>
      <c r="D44" s="9">
        <v>4.41</v>
      </c>
      <c r="E44" t="s">
        <v>209</v>
      </c>
      <c r="F44" t="s">
        <v>498</v>
      </c>
      <c r="G44">
        <v>1000</v>
      </c>
      <c r="H44" t="s">
        <v>251</v>
      </c>
      <c r="I44" t="s">
        <v>498</v>
      </c>
      <c r="J44" s="14">
        <f t="shared" si="0"/>
        <v>226.75736961451247</v>
      </c>
      <c r="K44" t="s">
        <v>498</v>
      </c>
      <c r="L44" t="s">
        <v>597</v>
      </c>
      <c r="M44" t="s">
        <v>322</v>
      </c>
      <c r="N44" t="s">
        <v>498</v>
      </c>
      <c r="O44" t="s">
        <v>201</v>
      </c>
      <c r="P44" t="s">
        <v>501</v>
      </c>
      <c r="Q44" t="s">
        <v>499</v>
      </c>
      <c r="R44" t="s">
        <v>601</v>
      </c>
      <c r="S44" t="s">
        <v>514</v>
      </c>
      <c r="T44" t="s">
        <v>499</v>
      </c>
      <c r="U44" t="s">
        <v>239</v>
      </c>
      <c r="V44" t="s">
        <v>251</v>
      </c>
      <c r="W44" t="s">
        <v>498</v>
      </c>
      <c r="X44" t="s">
        <v>90</v>
      </c>
      <c r="Y44" t="s">
        <v>251</v>
      </c>
      <c r="Z44" t="s">
        <v>498</v>
      </c>
    </row>
    <row r="45" spans="1:27" x14ac:dyDescent="0.3">
      <c r="A45" t="s">
        <v>360</v>
      </c>
      <c r="B45" t="s">
        <v>45</v>
      </c>
      <c r="C45" t="s">
        <v>286</v>
      </c>
      <c r="D45" s="9">
        <v>5.32</v>
      </c>
      <c r="E45" t="s">
        <v>209</v>
      </c>
      <c r="F45" t="s">
        <v>498</v>
      </c>
      <c r="G45">
        <v>1500</v>
      </c>
      <c r="H45" t="s">
        <v>251</v>
      </c>
      <c r="I45" t="s">
        <v>498</v>
      </c>
      <c r="J45" s="14">
        <f t="shared" si="0"/>
        <v>281.95488721804509</v>
      </c>
      <c r="K45" t="s">
        <v>498</v>
      </c>
      <c r="L45" t="s">
        <v>597</v>
      </c>
      <c r="M45" t="s">
        <v>322</v>
      </c>
      <c r="N45" t="s">
        <v>498</v>
      </c>
      <c r="O45" t="s">
        <v>201</v>
      </c>
      <c r="P45" t="s">
        <v>404</v>
      </c>
      <c r="Q45" t="s">
        <v>499</v>
      </c>
      <c r="R45" t="s">
        <v>601</v>
      </c>
      <c r="S45" t="s">
        <v>515</v>
      </c>
      <c r="T45" t="s">
        <v>499</v>
      </c>
      <c r="U45" t="s">
        <v>239</v>
      </c>
      <c r="V45" t="s">
        <v>251</v>
      </c>
      <c r="W45" t="s">
        <v>498</v>
      </c>
      <c r="X45" t="s">
        <v>90</v>
      </c>
      <c r="Y45" t="s">
        <v>251</v>
      </c>
      <c r="Z45" t="s">
        <v>498</v>
      </c>
    </row>
    <row r="46" spans="1:27" x14ac:dyDescent="0.3">
      <c r="A46" t="s">
        <v>360</v>
      </c>
      <c r="B46" t="s">
        <v>46</v>
      </c>
      <c r="C46" t="s">
        <v>287</v>
      </c>
      <c r="D46" s="9">
        <v>4.7249999999999996</v>
      </c>
      <c r="E46" t="s">
        <v>330</v>
      </c>
      <c r="F46" t="s">
        <v>498</v>
      </c>
      <c r="G46">
        <v>1000</v>
      </c>
      <c r="H46" t="s">
        <v>251</v>
      </c>
      <c r="I46" t="s">
        <v>498</v>
      </c>
      <c r="J46" s="14">
        <f t="shared" si="0"/>
        <v>211.64021164021165</v>
      </c>
      <c r="K46" t="s">
        <v>498</v>
      </c>
      <c r="L46" t="s">
        <v>597</v>
      </c>
      <c r="M46" t="s">
        <v>322</v>
      </c>
      <c r="N46" t="s">
        <v>498</v>
      </c>
      <c r="O46" t="s">
        <v>215</v>
      </c>
      <c r="P46" s="5" t="s">
        <v>349</v>
      </c>
      <c r="Q46" s="5" t="s">
        <v>498</v>
      </c>
      <c r="R46" t="s">
        <v>601</v>
      </c>
      <c r="S46" t="s">
        <v>308</v>
      </c>
      <c r="T46" t="s">
        <v>498</v>
      </c>
      <c r="U46" t="s">
        <v>239</v>
      </c>
      <c r="V46" t="s">
        <v>251</v>
      </c>
      <c r="W46" t="s">
        <v>498</v>
      </c>
      <c r="X46" t="s">
        <v>90</v>
      </c>
      <c r="Y46" t="s">
        <v>251</v>
      </c>
      <c r="Z46" t="s">
        <v>498</v>
      </c>
    </row>
    <row r="47" spans="1:27" x14ac:dyDescent="0.3">
      <c r="A47" t="s">
        <v>360</v>
      </c>
      <c r="B47" t="s">
        <v>194</v>
      </c>
      <c r="C47" t="s">
        <v>287</v>
      </c>
      <c r="D47" s="9">
        <v>5.3</v>
      </c>
      <c r="E47" t="s">
        <v>210</v>
      </c>
      <c r="F47" t="s">
        <v>498</v>
      </c>
      <c r="G47">
        <v>1400</v>
      </c>
      <c r="H47" t="s">
        <v>501</v>
      </c>
      <c r="I47" t="s">
        <v>499</v>
      </c>
      <c r="J47" s="14">
        <f t="shared" si="0"/>
        <v>264.15094339622641</v>
      </c>
      <c r="K47" t="s">
        <v>499</v>
      </c>
      <c r="L47" t="s">
        <v>597</v>
      </c>
      <c r="M47" t="s">
        <v>485</v>
      </c>
      <c r="N47" t="s">
        <v>498</v>
      </c>
      <c r="O47" t="s">
        <v>201</v>
      </c>
      <c r="P47" t="s">
        <v>501</v>
      </c>
      <c r="Q47" t="s">
        <v>499</v>
      </c>
      <c r="R47" t="s">
        <v>601</v>
      </c>
      <c r="S47" t="s">
        <v>516</v>
      </c>
      <c r="T47" t="s">
        <v>499</v>
      </c>
      <c r="U47" t="s">
        <v>239</v>
      </c>
      <c r="V47" s="10" t="s">
        <v>507</v>
      </c>
      <c r="W47" t="s">
        <v>498</v>
      </c>
      <c r="X47" t="s">
        <v>90</v>
      </c>
      <c r="Y47" t="s">
        <v>285</v>
      </c>
      <c r="Z47" t="s">
        <v>498</v>
      </c>
      <c r="AA47" t="s">
        <v>510</v>
      </c>
    </row>
    <row r="48" spans="1:27" x14ac:dyDescent="0.3">
      <c r="A48" t="s">
        <v>360</v>
      </c>
      <c r="B48" t="s">
        <v>47</v>
      </c>
      <c r="C48" t="s">
        <v>287</v>
      </c>
      <c r="D48" s="9">
        <v>4.8499999999999996</v>
      </c>
      <c r="E48" t="s">
        <v>209</v>
      </c>
      <c r="F48" t="s">
        <v>498</v>
      </c>
      <c r="G48">
        <v>1200</v>
      </c>
      <c r="H48" t="s">
        <v>251</v>
      </c>
      <c r="I48" t="s">
        <v>498</v>
      </c>
      <c r="J48" s="14">
        <f t="shared" si="0"/>
        <v>247.42268041237116</v>
      </c>
      <c r="K48" t="s">
        <v>498</v>
      </c>
      <c r="L48" t="s">
        <v>597</v>
      </c>
      <c r="M48" t="s">
        <v>322</v>
      </c>
      <c r="N48" t="s">
        <v>498</v>
      </c>
      <c r="O48" t="s">
        <v>201</v>
      </c>
      <c r="P48" t="s">
        <v>501</v>
      </c>
      <c r="Q48" t="s">
        <v>499</v>
      </c>
      <c r="R48" t="s">
        <v>601</v>
      </c>
      <c r="S48" s="10" t="s">
        <v>371</v>
      </c>
      <c r="T48" s="10" t="s">
        <v>498</v>
      </c>
      <c r="U48" t="s">
        <v>239</v>
      </c>
      <c r="V48" t="s">
        <v>251</v>
      </c>
      <c r="W48" t="s">
        <v>498</v>
      </c>
      <c r="X48" t="s">
        <v>90</v>
      </c>
      <c r="Y48" t="s">
        <v>251</v>
      </c>
      <c r="Z48" t="s">
        <v>498</v>
      </c>
    </row>
    <row r="49" spans="1:27" x14ac:dyDescent="0.3">
      <c r="A49" t="s">
        <v>360</v>
      </c>
      <c r="B49" t="s">
        <v>48</v>
      </c>
      <c r="C49" t="s">
        <v>287</v>
      </c>
      <c r="D49" s="9">
        <v>5.28</v>
      </c>
      <c r="E49" t="s">
        <v>209</v>
      </c>
      <c r="F49" t="s">
        <v>498</v>
      </c>
      <c r="G49">
        <v>1800</v>
      </c>
      <c r="H49" t="s">
        <v>251</v>
      </c>
      <c r="I49" t="s">
        <v>498</v>
      </c>
      <c r="J49" s="14">
        <f t="shared" si="0"/>
        <v>340.90909090909088</v>
      </c>
      <c r="K49" t="s">
        <v>498</v>
      </c>
      <c r="L49" t="s">
        <v>597</v>
      </c>
      <c r="M49" t="s">
        <v>322</v>
      </c>
      <c r="N49" t="s">
        <v>498</v>
      </c>
      <c r="O49" t="s">
        <v>215</v>
      </c>
      <c r="P49" s="10" t="s">
        <v>372</v>
      </c>
      <c r="Q49" t="s">
        <v>498</v>
      </c>
      <c r="R49" t="s">
        <v>601</v>
      </c>
      <c r="S49" t="s">
        <v>517</v>
      </c>
      <c r="T49" t="s">
        <v>499</v>
      </c>
      <c r="U49" t="s">
        <v>239</v>
      </c>
      <c r="V49" t="s">
        <v>251</v>
      </c>
      <c r="W49" t="s">
        <v>498</v>
      </c>
      <c r="X49" t="s">
        <v>90</v>
      </c>
      <c r="Y49" t="s">
        <v>251</v>
      </c>
      <c r="Z49" t="s">
        <v>498</v>
      </c>
    </row>
    <row r="50" spans="1:27" x14ac:dyDescent="0.3">
      <c r="A50" t="s">
        <v>360</v>
      </c>
      <c r="B50" t="s">
        <v>49</v>
      </c>
      <c r="C50" t="s">
        <v>287</v>
      </c>
      <c r="D50" s="9">
        <v>5.6</v>
      </c>
      <c r="E50" t="s">
        <v>330</v>
      </c>
      <c r="F50" t="s">
        <v>498</v>
      </c>
      <c r="G50">
        <v>1100</v>
      </c>
      <c r="H50" t="s">
        <v>251</v>
      </c>
      <c r="I50" t="s">
        <v>498</v>
      </c>
      <c r="J50" s="14">
        <f t="shared" si="0"/>
        <v>196.42857142857144</v>
      </c>
      <c r="K50" t="s">
        <v>498</v>
      </c>
      <c r="L50" t="s">
        <v>598</v>
      </c>
      <c r="M50" t="s">
        <v>322</v>
      </c>
      <c r="N50" t="s">
        <v>498</v>
      </c>
      <c r="O50" t="s">
        <v>201</v>
      </c>
      <c r="P50" s="5" t="s">
        <v>582</v>
      </c>
      <c r="Q50" s="5" t="s">
        <v>499</v>
      </c>
      <c r="R50" t="s">
        <v>601</v>
      </c>
      <c r="S50" t="s">
        <v>406</v>
      </c>
      <c r="T50" t="s">
        <v>498</v>
      </c>
      <c r="U50" t="s">
        <v>239</v>
      </c>
      <c r="V50" t="s">
        <v>251</v>
      </c>
      <c r="W50" t="s">
        <v>498</v>
      </c>
      <c r="X50" t="s">
        <v>90</v>
      </c>
      <c r="Y50" t="s">
        <v>251</v>
      </c>
      <c r="Z50" t="s">
        <v>498</v>
      </c>
      <c r="AA50" t="s">
        <v>277</v>
      </c>
    </row>
    <row r="51" spans="1:27" x14ac:dyDescent="0.3">
      <c r="A51" t="s">
        <v>360</v>
      </c>
      <c r="B51" t="s">
        <v>50</v>
      </c>
      <c r="C51" t="s">
        <v>287</v>
      </c>
      <c r="D51" s="9">
        <v>4.34</v>
      </c>
      <c r="E51" t="s">
        <v>209</v>
      </c>
      <c r="F51" t="s">
        <v>498</v>
      </c>
      <c r="G51">
        <v>1000</v>
      </c>
      <c r="H51" t="s">
        <v>251</v>
      </c>
      <c r="I51" t="s">
        <v>498</v>
      </c>
      <c r="J51" s="14">
        <f t="shared" si="0"/>
        <v>230.41474654377882</v>
      </c>
      <c r="K51" t="s">
        <v>498</v>
      </c>
      <c r="L51" t="s">
        <v>597</v>
      </c>
      <c r="M51" t="s">
        <v>322</v>
      </c>
      <c r="N51" t="s">
        <v>498</v>
      </c>
      <c r="O51" t="s">
        <v>201</v>
      </c>
      <c r="P51" s="5" t="s">
        <v>581</v>
      </c>
      <c r="Q51" s="5" t="s">
        <v>499</v>
      </c>
      <c r="R51" t="s">
        <v>601</v>
      </c>
      <c r="S51" t="s">
        <v>518</v>
      </c>
      <c r="T51" t="s">
        <v>499</v>
      </c>
      <c r="U51" t="s">
        <v>239</v>
      </c>
      <c r="V51" t="s">
        <v>251</v>
      </c>
      <c r="W51" t="s">
        <v>498</v>
      </c>
      <c r="X51" t="s">
        <v>90</v>
      </c>
      <c r="Y51" t="s">
        <v>251</v>
      </c>
      <c r="Z51" t="s">
        <v>498</v>
      </c>
    </row>
    <row r="52" spans="1:27" x14ac:dyDescent="0.3">
      <c r="A52" t="s">
        <v>360</v>
      </c>
      <c r="B52" t="s">
        <v>248</v>
      </c>
      <c r="C52" t="s">
        <v>287</v>
      </c>
      <c r="D52" s="9">
        <v>4.32</v>
      </c>
      <c r="E52" t="s">
        <v>211</v>
      </c>
      <c r="F52" t="s">
        <v>498</v>
      </c>
      <c r="G52">
        <v>1000</v>
      </c>
      <c r="H52" t="s">
        <v>501</v>
      </c>
      <c r="I52" t="s">
        <v>499</v>
      </c>
      <c r="J52" s="14">
        <f t="shared" si="0"/>
        <v>231.48148148148147</v>
      </c>
      <c r="K52" t="s">
        <v>499</v>
      </c>
      <c r="L52" t="s">
        <v>597</v>
      </c>
      <c r="M52" t="s">
        <v>211</v>
      </c>
      <c r="N52" t="s">
        <v>498</v>
      </c>
      <c r="O52" t="s">
        <v>201</v>
      </c>
      <c r="P52" t="s">
        <v>501</v>
      </c>
      <c r="Q52" t="s">
        <v>499</v>
      </c>
      <c r="R52" t="s">
        <v>601</v>
      </c>
      <c r="S52" t="s">
        <v>519</v>
      </c>
      <c r="T52" t="s">
        <v>499</v>
      </c>
      <c r="U52" t="s">
        <v>239</v>
      </c>
      <c r="V52" t="s">
        <v>501</v>
      </c>
      <c r="W52" t="s">
        <v>499</v>
      </c>
      <c r="X52" t="s">
        <v>90</v>
      </c>
      <c r="Y52" t="s">
        <v>500</v>
      </c>
      <c r="Z52" t="s">
        <v>499</v>
      </c>
      <c r="AA52" t="s">
        <v>511</v>
      </c>
    </row>
    <row r="53" spans="1:27" x14ac:dyDescent="0.3">
      <c r="A53" t="s">
        <v>360</v>
      </c>
      <c r="B53" t="s">
        <v>51</v>
      </c>
      <c r="C53" t="s">
        <v>287</v>
      </c>
      <c r="D53" s="9">
        <v>6.25</v>
      </c>
      <c r="E53" t="s">
        <v>209</v>
      </c>
      <c r="F53" t="s">
        <v>498</v>
      </c>
      <c r="G53">
        <v>1300</v>
      </c>
      <c r="H53" t="s">
        <v>251</v>
      </c>
      <c r="I53" t="s">
        <v>498</v>
      </c>
      <c r="J53" s="14">
        <f t="shared" si="0"/>
        <v>208</v>
      </c>
      <c r="K53" t="s">
        <v>498</v>
      </c>
      <c r="L53" t="s">
        <v>597</v>
      </c>
      <c r="M53" t="s">
        <v>322</v>
      </c>
      <c r="N53" t="s">
        <v>498</v>
      </c>
      <c r="O53" t="s">
        <v>201</v>
      </c>
      <c r="P53" s="5" t="s">
        <v>221</v>
      </c>
      <c r="Q53" s="5" t="s">
        <v>498</v>
      </c>
      <c r="R53" t="s">
        <v>601</v>
      </c>
      <c r="S53" t="s">
        <v>339</v>
      </c>
      <c r="T53" t="s">
        <v>498</v>
      </c>
      <c r="U53" t="s">
        <v>239</v>
      </c>
      <c r="V53" t="s">
        <v>251</v>
      </c>
      <c r="W53" t="s">
        <v>498</v>
      </c>
      <c r="X53" t="s">
        <v>90</v>
      </c>
      <c r="Y53" t="s">
        <v>251</v>
      </c>
      <c r="Z53" t="s">
        <v>498</v>
      </c>
    </row>
    <row r="54" spans="1:27" x14ac:dyDescent="0.3">
      <c r="A54" t="s">
        <v>360</v>
      </c>
      <c r="B54" t="s">
        <v>52</v>
      </c>
      <c r="C54" t="s">
        <v>287</v>
      </c>
      <c r="D54" s="9">
        <v>5.4</v>
      </c>
      <c r="E54" t="s">
        <v>209</v>
      </c>
      <c r="F54" t="s">
        <v>498</v>
      </c>
      <c r="G54">
        <v>1400</v>
      </c>
      <c r="H54" t="s">
        <v>251</v>
      </c>
      <c r="I54" t="s">
        <v>498</v>
      </c>
      <c r="J54" s="14">
        <f t="shared" si="0"/>
        <v>259.25925925925924</v>
      </c>
      <c r="K54" t="s">
        <v>498</v>
      </c>
      <c r="L54" t="s">
        <v>597</v>
      </c>
      <c r="M54" t="s">
        <v>322</v>
      </c>
      <c r="N54" t="s">
        <v>498</v>
      </c>
      <c r="O54" t="s">
        <v>201</v>
      </c>
      <c r="P54" s="5" t="s">
        <v>501</v>
      </c>
      <c r="Q54" s="5" t="s">
        <v>499</v>
      </c>
      <c r="R54" t="s">
        <v>601</v>
      </c>
      <c r="S54" t="s">
        <v>276</v>
      </c>
      <c r="T54" t="s">
        <v>498</v>
      </c>
      <c r="U54" t="s">
        <v>239</v>
      </c>
      <c r="V54" t="s">
        <v>251</v>
      </c>
      <c r="W54" t="s">
        <v>498</v>
      </c>
      <c r="X54" t="s">
        <v>90</v>
      </c>
      <c r="Y54" t="s">
        <v>251</v>
      </c>
      <c r="Z54" t="s">
        <v>498</v>
      </c>
    </row>
    <row r="55" spans="1:27" x14ac:dyDescent="0.3">
      <c r="A55" t="s">
        <v>360</v>
      </c>
      <c r="B55" t="s">
        <v>53</v>
      </c>
      <c r="C55" t="s">
        <v>287</v>
      </c>
      <c r="D55" s="9">
        <v>4.43</v>
      </c>
      <c r="E55" t="s">
        <v>209</v>
      </c>
      <c r="F55" t="s">
        <v>498</v>
      </c>
      <c r="G55">
        <v>1000</v>
      </c>
      <c r="H55" t="s">
        <v>251</v>
      </c>
      <c r="I55" t="s">
        <v>498</v>
      </c>
      <c r="J55" s="14">
        <f t="shared" si="0"/>
        <v>225.73363431151242</v>
      </c>
      <c r="K55" t="s">
        <v>498</v>
      </c>
      <c r="L55" t="s">
        <v>597</v>
      </c>
      <c r="M55" t="s">
        <v>373</v>
      </c>
      <c r="N55" t="s">
        <v>498</v>
      </c>
      <c r="O55" t="s">
        <v>201</v>
      </c>
      <c r="P55" t="s">
        <v>375</v>
      </c>
      <c r="Q55" s="5" t="s">
        <v>498</v>
      </c>
      <c r="R55" t="s">
        <v>601</v>
      </c>
      <c r="S55" t="s">
        <v>520</v>
      </c>
      <c r="T55" t="s">
        <v>499</v>
      </c>
      <c r="U55" t="s">
        <v>239</v>
      </c>
      <c r="V55" t="s">
        <v>251</v>
      </c>
      <c r="W55" t="s">
        <v>498</v>
      </c>
      <c r="X55" t="s">
        <v>90</v>
      </c>
      <c r="Y55" t="s">
        <v>251</v>
      </c>
      <c r="Z55" t="s">
        <v>498</v>
      </c>
    </row>
    <row r="56" spans="1:27" x14ac:dyDescent="0.3">
      <c r="A56" t="s">
        <v>360</v>
      </c>
      <c r="B56" t="s">
        <v>54</v>
      </c>
      <c r="C56" t="s">
        <v>287</v>
      </c>
      <c r="D56" s="9">
        <v>3.9</v>
      </c>
      <c r="E56" t="s">
        <v>209</v>
      </c>
      <c r="F56" t="s">
        <v>498</v>
      </c>
      <c r="G56">
        <v>800</v>
      </c>
      <c r="H56" t="s">
        <v>251</v>
      </c>
      <c r="I56" t="s">
        <v>498</v>
      </c>
      <c r="J56" s="14">
        <f t="shared" si="0"/>
        <v>205.12820512820514</v>
      </c>
      <c r="K56" t="s">
        <v>498</v>
      </c>
      <c r="L56" t="s">
        <v>597</v>
      </c>
      <c r="M56" t="s">
        <v>322</v>
      </c>
      <c r="N56" t="s">
        <v>498</v>
      </c>
      <c r="O56" t="s">
        <v>201</v>
      </c>
      <c r="P56" t="s">
        <v>583</v>
      </c>
      <c r="Q56" s="5" t="s">
        <v>498</v>
      </c>
      <c r="R56" t="s">
        <v>601</v>
      </c>
      <c r="S56" t="s">
        <v>521</v>
      </c>
      <c r="T56" t="s">
        <v>499</v>
      </c>
      <c r="U56" t="s">
        <v>239</v>
      </c>
      <c r="V56" t="s">
        <v>251</v>
      </c>
      <c r="W56" t="s">
        <v>498</v>
      </c>
      <c r="X56" t="s">
        <v>90</v>
      </c>
      <c r="Y56" t="s">
        <v>251</v>
      </c>
      <c r="Z56" t="s">
        <v>498</v>
      </c>
    </row>
    <row r="57" spans="1:27" x14ac:dyDescent="0.3">
      <c r="A57" t="s">
        <v>360</v>
      </c>
      <c r="B57" t="s">
        <v>55</v>
      </c>
      <c r="C57" t="s">
        <v>286</v>
      </c>
      <c r="D57" s="9">
        <v>5.74</v>
      </c>
      <c r="E57" t="s">
        <v>209</v>
      </c>
      <c r="F57" t="s">
        <v>498</v>
      </c>
      <c r="G57">
        <v>1600</v>
      </c>
      <c r="H57" t="s">
        <v>251</v>
      </c>
      <c r="I57" t="s">
        <v>498</v>
      </c>
      <c r="J57" s="14">
        <f t="shared" si="0"/>
        <v>278.74564459930315</v>
      </c>
      <c r="K57" t="s">
        <v>498</v>
      </c>
      <c r="L57" t="s">
        <v>597</v>
      </c>
      <c r="M57" t="s">
        <v>322</v>
      </c>
      <c r="N57" t="s">
        <v>498</v>
      </c>
      <c r="O57" t="s">
        <v>201</v>
      </c>
      <c r="P57" t="s">
        <v>376</v>
      </c>
      <c r="Q57" s="5" t="s">
        <v>498</v>
      </c>
      <c r="R57" t="s">
        <v>601</v>
      </c>
      <c r="S57" t="s">
        <v>308</v>
      </c>
      <c r="T57" t="s">
        <v>498</v>
      </c>
      <c r="U57" t="s">
        <v>239</v>
      </c>
      <c r="V57" t="s">
        <v>251</v>
      </c>
      <c r="W57" t="s">
        <v>498</v>
      </c>
      <c r="X57" t="s">
        <v>90</v>
      </c>
      <c r="Y57" t="s">
        <v>251</v>
      </c>
      <c r="Z57" t="s">
        <v>498</v>
      </c>
    </row>
    <row r="58" spans="1:27" x14ac:dyDescent="0.3">
      <c r="A58" t="s">
        <v>360</v>
      </c>
      <c r="B58" t="s">
        <v>56</v>
      </c>
      <c r="C58" t="s">
        <v>287</v>
      </c>
      <c r="D58" s="9">
        <v>5</v>
      </c>
      <c r="E58" s="13" t="s">
        <v>378</v>
      </c>
      <c r="F58" t="s">
        <v>499</v>
      </c>
      <c r="G58">
        <v>1000</v>
      </c>
      <c r="H58" t="s">
        <v>251</v>
      </c>
      <c r="I58" t="s">
        <v>498</v>
      </c>
      <c r="J58" s="14">
        <f t="shared" si="0"/>
        <v>200</v>
      </c>
      <c r="K58" t="s">
        <v>499</v>
      </c>
      <c r="L58" t="s">
        <v>597</v>
      </c>
      <c r="M58" t="s">
        <v>486</v>
      </c>
      <c r="N58" t="s">
        <v>498</v>
      </c>
      <c r="O58" t="s">
        <v>201</v>
      </c>
      <c r="P58" t="s">
        <v>501</v>
      </c>
      <c r="Q58" t="s">
        <v>499</v>
      </c>
      <c r="R58" t="s">
        <v>601</v>
      </c>
      <c r="S58" t="s">
        <v>522</v>
      </c>
      <c r="T58" t="s">
        <v>499</v>
      </c>
      <c r="U58" t="s">
        <v>239</v>
      </c>
      <c r="V58" t="s">
        <v>251</v>
      </c>
      <c r="W58" t="s">
        <v>498</v>
      </c>
      <c r="X58" t="s">
        <v>90</v>
      </c>
      <c r="Y58" t="s">
        <v>251</v>
      </c>
      <c r="Z58" t="s">
        <v>498</v>
      </c>
      <c r="AA58" t="s">
        <v>503</v>
      </c>
    </row>
    <row r="59" spans="1:27" x14ac:dyDescent="0.3">
      <c r="A59" t="s">
        <v>363</v>
      </c>
      <c r="B59" t="s">
        <v>57</v>
      </c>
      <c r="C59" t="s">
        <v>287</v>
      </c>
      <c r="D59" s="9">
        <v>4.7</v>
      </c>
      <c r="E59" t="s">
        <v>334</v>
      </c>
      <c r="F59" t="s">
        <v>498</v>
      </c>
      <c r="G59">
        <v>1300</v>
      </c>
      <c r="H59" t="s">
        <v>251</v>
      </c>
      <c r="I59" t="s">
        <v>498</v>
      </c>
      <c r="J59" s="14">
        <f t="shared" si="0"/>
        <v>276.59574468085106</v>
      </c>
      <c r="K59" t="s">
        <v>498</v>
      </c>
      <c r="L59" t="s">
        <v>597</v>
      </c>
      <c r="M59" t="s">
        <v>322</v>
      </c>
      <c r="N59" t="s">
        <v>498</v>
      </c>
      <c r="O59" t="s">
        <v>201</v>
      </c>
      <c r="P59" t="s">
        <v>382</v>
      </c>
      <c r="Q59" s="5" t="s">
        <v>498</v>
      </c>
      <c r="R59" t="s">
        <v>601</v>
      </c>
      <c r="S59" t="s">
        <v>407</v>
      </c>
      <c r="T59" t="s">
        <v>498</v>
      </c>
      <c r="U59" t="s">
        <v>241</v>
      </c>
      <c r="V59" t="s">
        <v>251</v>
      </c>
      <c r="W59" t="s">
        <v>498</v>
      </c>
      <c r="X59" t="s">
        <v>93</v>
      </c>
      <c r="Y59" t="s">
        <v>251</v>
      </c>
      <c r="Z59" t="s">
        <v>498</v>
      </c>
    </row>
    <row r="60" spans="1:27" x14ac:dyDescent="0.3">
      <c r="A60" t="s">
        <v>366</v>
      </c>
      <c r="B60" t="s">
        <v>58</v>
      </c>
      <c r="C60" t="s">
        <v>287</v>
      </c>
      <c r="D60" s="9">
        <v>2.27</v>
      </c>
      <c r="E60" t="s">
        <v>212</v>
      </c>
      <c r="F60" t="s">
        <v>498</v>
      </c>
      <c r="G60">
        <v>40</v>
      </c>
      <c r="H60" t="s">
        <v>251</v>
      </c>
      <c r="I60" t="s">
        <v>498</v>
      </c>
      <c r="J60" s="14">
        <f t="shared" si="0"/>
        <v>17.621145374449338</v>
      </c>
      <c r="K60" t="s">
        <v>498</v>
      </c>
      <c r="L60" t="s">
        <v>598</v>
      </c>
      <c r="M60" s="10" t="s">
        <v>483</v>
      </c>
      <c r="N60" t="s">
        <v>498</v>
      </c>
      <c r="O60" t="s">
        <v>215</v>
      </c>
      <c r="P60" t="s">
        <v>222</v>
      </c>
      <c r="Q60" s="5" t="s">
        <v>498</v>
      </c>
      <c r="R60" t="s">
        <v>600</v>
      </c>
      <c r="S60" t="s">
        <v>501</v>
      </c>
      <c r="T60" t="s">
        <v>499</v>
      </c>
      <c r="U60" t="s">
        <v>239</v>
      </c>
      <c r="V60" t="s">
        <v>251</v>
      </c>
      <c r="W60" t="s">
        <v>498</v>
      </c>
      <c r="X60" t="s">
        <v>93</v>
      </c>
      <c r="Y60" t="s">
        <v>251</v>
      </c>
      <c r="Z60" t="s">
        <v>498</v>
      </c>
      <c r="AA60" t="s">
        <v>534</v>
      </c>
    </row>
    <row r="61" spans="1:27" x14ac:dyDescent="0.3">
      <c r="A61" t="s">
        <v>366</v>
      </c>
      <c r="B61" t="s">
        <v>59</v>
      </c>
      <c r="C61" t="s">
        <v>287</v>
      </c>
      <c r="D61" s="9">
        <v>1.71</v>
      </c>
      <c r="E61" t="s">
        <v>212</v>
      </c>
      <c r="F61" t="s">
        <v>498</v>
      </c>
      <c r="G61">
        <v>171</v>
      </c>
      <c r="H61" t="s">
        <v>251</v>
      </c>
      <c r="I61" t="s">
        <v>498</v>
      </c>
      <c r="J61" s="14">
        <f t="shared" si="0"/>
        <v>100</v>
      </c>
      <c r="K61" t="s">
        <v>498</v>
      </c>
      <c r="L61" t="s">
        <v>598</v>
      </c>
      <c r="M61" s="10" t="s">
        <v>483</v>
      </c>
      <c r="N61" t="s">
        <v>498</v>
      </c>
      <c r="O61" t="s">
        <v>215</v>
      </c>
      <c r="P61" t="s">
        <v>223</v>
      </c>
      <c r="Q61" s="5" t="s">
        <v>498</v>
      </c>
      <c r="R61" t="s">
        <v>600</v>
      </c>
      <c r="S61" t="s">
        <v>282</v>
      </c>
      <c r="T61" t="s">
        <v>498</v>
      </c>
      <c r="U61" t="s">
        <v>239</v>
      </c>
      <c r="V61" t="s">
        <v>251</v>
      </c>
      <c r="W61" t="s">
        <v>498</v>
      </c>
      <c r="X61" t="s">
        <v>90</v>
      </c>
      <c r="Y61" t="s">
        <v>251</v>
      </c>
      <c r="Z61" t="s">
        <v>498</v>
      </c>
    </row>
    <row r="62" spans="1:27" x14ac:dyDescent="0.3">
      <c r="A62" t="s">
        <v>362</v>
      </c>
      <c r="B62" t="s">
        <v>60</v>
      </c>
      <c r="C62" t="s">
        <v>287</v>
      </c>
      <c r="D62" s="9">
        <v>2.8</v>
      </c>
      <c r="E62" t="s">
        <v>310</v>
      </c>
      <c r="F62" t="s">
        <v>498</v>
      </c>
      <c r="G62">
        <v>130</v>
      </c>
      <c r="H62" t="s">
        <v>251</v>
      </c>
      <c r="I62" t="s">
        <v>498</v>
      </c>
      <c r="J62" s="14">
        <f t="shared" si="0"/>
        <v>46.428571428571431</v>
      </c>
      <c r="K62" t="s">
        <v>498</v>
      </c>
      <c r="L62" t="s">
        <v>598</v>
      </c>
      <c r="M62" t="s">
        <v>322</v>
      </c>
      <c r="N62" t="s">
        <v>498</v>
      </c>
      <c r="O62" t="s">
        <v>215</v>
      </c>
      <c r="P62" t="s">
        <v>224</v>
      </c>
      <c r="Q62" s="5" t="s">
        <v>498</v>
      </c>
      <c r="R62" t="s">
        <v>600</v>
      </c>
      <c r="S62" t="s">
        <v>280</v>
      </c>
      <c r="T62" t="s">
        <v>498</v>
      </c>
      <c r="U62" t="s">
        <v>239</v>
      </c>
      <c r="V62" t="s">
        <v>251</v>
      </c>
      <c r="W62" t="s">
        <v>498</v>
      </c>
      <c r="X62" t="s">
        <v>93</v>
      </c>
      <c r="Y62" t="s">
        <v>251</v>
      </c>
      <c r="Z62" t="s">
        <v>498</v>
      </c>
    </row>
    <row r="63" spans="1:27" x14ac:dyDescent="0.3">
      <c r="A63" t="s">
        <v>362</v>
      </c>
      <c r="B63" t="s">
        <v>61</v>
      </c>
      <c r="C63" t="s">
        <v>287</v>
      </c>
      <c r="D63" s="9">
        <v>2.7</v>
      </c>
      <c r="E63" t="s">
        <v>311</v>
      </c>
      <c r="F63" t="s">
        <v>498</v>
      </c>
      <c r="G63">
        <v>130</v>
      </c>
      <c r="H63" t="s">
        <v>251</v>
      </c>
      <c r="I63" t="s">
        <v>498</v>
      </c>
      <c r="J63" s="14">
        <f t="shared" si="0"/>
        <v>48.148148148148145</v>
      </c>
      <c r="K63" t="s">
        <v>498</v>
      </c>
      <c r="L63" t="s">
        <v>598</v>
      </c>
      <c r="M63" t="s">
        <v>484</v>
      </c>
      <c r="N63" t="s">
        <v>498</v>
      </c>
      <c r="O63" t="s">
        <v>215</v>
      </c>
      <c r="P63" t="s">
        <v>225</v>
      </c>
      <c r="Q63" s="5" t="s">
        <v>498</v>
      </c>
      <c r="R63" t="s">
        <v>600</v>
      </c>
      <c r="S63" t="s">
        <v>281</v>
      </c>
      <c r="T63" t="s">
        <v>498</v>
      </c>
      <c r="U63" t="s">
        <v>239</v>
      </c>
      <c r="V63" t="s">
        <v>251</v>
      </c>
      <c r="W63" t="s">
        <v>498</v>
      </c>
      <c r="X63" t="s">
        <v>93</v>
      </c>
      <c r="Y63" t="s">
        <v>251</v>
      </c>
      <c r="Z63" t="s">
        <v>498</v>
      </c>
    </row>
    <row r="64" spans="1:27" x14ac:dyDescent="0.3">
      <c r="A64" t="s">
        <v>362</v>
      </c>
      <c r="B64" t="s">
        <v>62</v>
      </c>
      <c r="C64" t="s">
        <v>286</v>
      </c>
      <c r="D64" s="9">
        <v>9</v>
      </c>
      <c r="E64" t="s">
        <v>312</v>
      </c>
      <c r="F64" t="s">
        <v>498</v>
      </c>
      <c r="G64">
        <v>8750</v>
      </c>
      <c r="H64" t="s">
        <v>251</v>
      </c>
      <c r="I64" t="s">
        <v>498</v>
      </c>
      <c r="J64" s="14">
        <f t="shared" si="0"/>
        <v>972.22222222222217</v>
      </c>
      <c r="K64" t="s">
        <v>498</v>
      </c>
      <c r="L64" t="s">
        <v>598</v>
      </c>
      <c r="M64" t="s">
        <v>322</v>
      </c>
      <c r="N64" t="s">
        <v>498</v>
      </c>
      <c r="O64" t="s">
        <v>205</v>
      </c>
      <c r="P64" t="s">
        <v>226</v>
      </c>
      <c r="Q64" s="5" t="s">
        <v>498</v>
      </c>
      <c r="R64" t="s">
        <v>599</v>
      </c>
      <c r="S64" t="s">
        <v>308</v>
      </c>
      <c r="T64" t="s">
        <v>498</v>
      </c>
      <c r="U64" t="s">
        <v>242</v>
      </c>
      <c r="V64" t="s">
        <v>251</v>
      </c>
      <c r="W64" t="s">
        <v>498</v>
      </c>
      <c r="X64" t="s">
        <v>92</v>
      </c>
      <c r="Y64" t="s">
        <v>251</v>
      </c>
      <c r="Z64" t="s">
        <v>498</v>
      </c>
    </row>
    <row r="65" spans="1:27" x14ac:dyDescent="0.3">
      <c r="A65" t="s">
        <v>362</v>
      </c>
      <c r="B65" t="s">
        <v>63</v>
      </c>
      <c r="C65" t="s">
        <v>287</v>
      </c>
      <c r="D65" s="9">
        <v>2.75</v>
      </c>
      <c r="E65" t="s">
        <v>384</v>
      </c>
      <c r="F65" t="s">
        <v>498</v>
      </c>
      <c r="G65">
        <v>275</v>
      </c>
      <c r="H65" t="s">
        <v>251</v>
      </c>
      <c r="I65" t="s">
        <v>498</v>
      </c>
      <c r="J65" s="14">
        <f t="shared" si="0"/>
        <v>100</v>
      </c>
      <c r="K65" t="s">
        <v>498</v>
      </c>
      <c r="L65" t="s">
        <v>598</v>
      </c>
      <c r="M65" t="s">
        <v>322</v>
      </c>
      <c r="N65" t="s">
        <v>498</v>
      </c>
      <c r="O65" t="s">
        <v>215</v>
      </c>
      <c r="P65" s="5" t="s">
        <v>227</v>
      </c>
      <c r="Q65" s="5" t="s">
        <v>498</v>
      </c>
      <c r="R65" t="s">
        <v>599</v>
      </c>
      <c r="S65" t="s">
        <v>538</v>
      </c>
      <c r="T65" t="s">
        <v>498</v>
      </c>
      <c r="U65" t="s">
        <v>243</v>
      </c>
      <c r="V65" t="s">
        <v>251</v>
      </c>
      <c r="W65" t="s">
        <v>498</v>
      </c>
      <c r="X65" t="s">
        <v>90</v>
      </c>
      <c r="Y65" t="s">
        <v>251</v>
      </c>
      <c r="Z65" t="s">
        <v>498</v>
      </c>
      <c r="AA65" t="s">
        <v>228</v>
      </c>
    </row>
    <row r="66" spans="1:27" x14ac:dyDescent="0.3">
      <c r="A66" t="s">
        <v>366</v>
      </c>
      <c r="B66" t="s">
        <v>64</v>
      </c>
      <c r="C66" t="s">
        <v>287</v>
      </c>
      <c r="D66" s="9">
        <v>2.2400000000000002</v>
      </c>
      <c r="E66" t="s">
        <v>313</v>
      </c>
      <c r="F66" t="s">
        <v>498</v>
      </c>
      <c r="G66">
        <v>115</v>
      </c>
      <c r="H66" t="s">
        <v>251</v>
      </c>
      <c r="I66" t="s">
        <v>498</v>
      </c>
      <c r="J66" s="14">
        <f t="shared" si="0"/>
        <v>51.339285714285708</v>
      </c>
      <c r="K66" t="s">
        <v>498</v>
      </c>
      <c r="L66" t="s">
        <v>598</v>
      </c>
      <c r="M66" t="s">
        <v>322</v>
      </c>
      <c r="N66" t="s">
        <v>498</v>
      </c>
      <c r="O66" t="s">
        <v>201</v>
      </c>
      <c r="P66" t="s">
        <v>229</v>
      </c>
      <c r="Q66" s="5" t="s">
        <v>498</v>
      </c>
      <c r="R66" t="s">
        <v>600</v>
      </c>
      <c r="S66" t="s">
        <v>539</v>
      </c>
      <c r="T66" t="s">
        <v>499</v>
      </c>
      <c r="U66" t="s">
        <v>239</v>
      </c>
      <c r="V66" t="s">
        <v>251</v>
      </c>
      <c r="W66" t="s">
        <v>498</v>
      </c>
      <c r="X66" t="s">
        <v>93</v>
      </c>
      <c r="Y66" t="s">
        <v>251</v>
      </c>
      <c r="Z66" t="s">
        <v>498</v>
      </c>
      <c r="AA66" t="s">
        <v>230</v>
      </c>
    </row>
    <row r="67" spans="1:27" x14ac:dyDescent="0.3">
      <c r="A67" t="s">
        <v>366</v>
      </c>
      <c r="B67" t="s">
        <v>65</v>
      </c>
      <c r="C67" t="s">
        <v>286</v>
      </c>
      <c r="D67" s="9">
        <v>2</v>
      </c>
      <c r="E67" t="s">
        <v>326</v>
      </c>
      <c r="F67" t="s">
        <v>498</v>
      </c>
      <c r="G67">
        <v>70</v>
      </c>
      <c r="H67" t="s">
        <v>251</v>
      </c>
      <c r="I67" t="s">
        <v>498</v>
      </c>
      <c r="J67" s="14">
        <f t="shared" ref="J67:J89" si="1">G67/D67</f>
        <v>35</v>
      </c>
      <c r="K67" t="s">
        <v>498</v>
      </c>
      <c r="L67" t="s">
        <v>598</v>
      </c>
      <c r="M67" t="s">
        <v>322</v>
      </c>
      <c r="N67" t="s">
        <v>498</v>
      </c>
      <c r="O67" t="s">
        <v>205</v>
      </c>
      <c r="P67" t="s">
        <v>584</v>
      </c>
      <c r="Q67" s="5" t="s">
        <v>498</v>
      </c>
      <c r="R67" t="s">
        <v>599</v>
      </c>
      <c r="S67" t="s">
        <v>341</v>
      </c>
      <c r="T67" t="s">
        <v>498</v>
      </c>
      <c r="U67" t="s">
        <v>239</v>
      </c>
      <c r="V67" t="s">
        <v>251</v>
      </c>
      <c r="W67" t="s">
        <v>498</v>
      </c>
      <c r="X67" t="s">
        <v>93</v>
      </c>
      <c r="Y67" t="s">
        <v>251</v>
      </c>
      <c r="Z67" t="s">
        <v>498</v>
      </c>
    </row>
    <row r="68" spans="1:27" x14ac:dyDescent="0.3">
      <c r="A68" t="s">
        <v>366</v>
      </c>
      <c r="B68" t="s">
        <v>66</v>
      </c>
      <c r="C68" t="s">
        <v>287</v>
      </c>
      <c r="D68" s="9">
        <v>1.5</v>
      </c>
      <c r="E68" t="s">
        <v>322</v>
      </c>
      <c r="F68" t="s">
        <v>498</v>
      </c>
      <c r="G68">
        <v>44</v>
      </c>
      <c r="H68" t="s">
        <v>251</v>
      </c>
      <c r="I68" t="s">
        <v>498</v>
      </c>
      <c r="J68" s="14">
        <f t="shared" si="1"/>
        <v>29.333333333333332</v>
      </c>
      <c r="K68" t="s">
        <v>498</v>
      </c>
      <c r="L68" t="s">
        <v>598</v>
      </c>
      <c r="M68" t="s">
        <v>322</v>
      </c>
      <c r="N68" t="s">
        <v>498</v>
      </c>
      <c r="O68" t="s">
        <v>215</v>
      </c>
      <c r="P68" t="s">
        <v>383</v>
      </c>
      <c r="Q68" s="5" t="s">
        <v>498</v>
      </c>
      <c r="R68" t="s">
        <v>600</v>
      </c>
      <c r="S68" t="s">
        <v>260</v>
      </c>
      <c r="T68" t="s">
        <v>498</v>
      </c>
      <c r="U68" t="s">
        <v>240</v>
      </c>
      <c r="V68" t="s">
        <v>251</v>
      </c>
      <c r="W68" t="s">
        <v>498</v>
      </c>
      <c r="X68" t="s">
        <v>93</v>
      </c>
      <c r="Y68" t="s">
        <v>251</v>
      </c>
      <c r="Z68" t="s">
        <v>498</v>
      </c>
    </row>
    <row r="69" spans="1:27" x14ac:dyDescent="0.3">
      <c r="A69" t="s">
        <v>366</v>
      </c>
      <c r="B69" t="s">
        <v>67</v>
      </c>
      <c r="C69" t="s">
        <v>287</v>
      </c>
      <c r="D69" s="9">
        <v>2</v>
      </c>
      <c r="E69" t="s">
        <v>327</v>
      </c>
      <c r="F69" t="s">
        <v>498</v>
      </c>
      <c r="G69">
        <v>85</v>
      </c>
      <c r="H69" t="s">
        <v>251</v>
      </c>
      <c r="I69" t="s">
        <v>498</v>
      </c>
      <c r="J69" s="14">
        <f t="shared" si="1"/>
        <v>42.5</v>
      </c>
      <c r="K69" t="s">
        <v>498</v>
      </c>
      <c r="L69" t="s">
        <v>598</v>
      </c>
      <c r="M69" t="s">
        <v>322</v>
      </c>
      <c r="N69" t="s">
        <v>498</v>
      </c>
      <c r="O69" t="s">
        <v>215</v>
      </c>
      <c r="P69" t="s">
        <v>350</v>
      </c>
      <c r="Q69" s="5" t="s">
        <v>498</v>
      </c>
      <c r="R69" t="s">
        <v>600</v>
      </c>
      <c r="S69" t="s">
        <v>540</v>
      </c>
      <c r="T69" t="s">
        <v>499</v>
      </c>
      <c r="U69" t="s">
        <v>241</v>
      </c>
      <c r="V69" t="s">
        <v>251</v>
      </c>
      <c r="W69" t="s">
        <v>498</v>
      </c>
      <c r="X69" t="s">
        <v>93</v>
      </c>
      <c r="Y69" t="s">
        <v>251</v>
      </c>
      <c r="Z69" t="s">
        <v>498</v>
      </c>
      <c r="AA69" t="s">
        <v>261</v>
      </c>
    </row>
    <row r="70" spans="1:27" x14ac:dyDescent="0.3">
      <c r="A70" t="s">
        <v>366</v>
      </c>
      <c r="B70" t="s">
        <v>68</v>
      </c>
      <c r="C70" t="s">
        <v>286</v>
      </c>
      <c r="D70" s="9">
        <v>2.39</v>
      </c>
      <c r="E70" t="s">
        <v>314</v>
      </c>
      <c r="F70" t="s">
        <v>498</v>
      </c>
      <c r="G70">
        <v>200</v>
      </c>
      <c r="H70" t="s">
        <v>251</v>
      </c>
      <c r="I70" t="s">
        <v>498</v>
      </c>
      <c r="J70" s="14">
        <f t="shared" si="1"/>
        <v>83.682008368200826</v>
      </c>
      <c r="K70" t="s">
        <v>498</v>
      </c>
      <c r="L70" t="s">
        <v>598</v>
      </c>
      <c r="M70" t="s">
        <v>322</v>
      </c>
      <c r="N70" t="s">
        <v>498</v>
      </c>
      <c r="O70" t="s">
        <v>201</v>
      </c>
      <c r="P70" t="s">
        <v>308</v>
      </c>
      <c r="Q70" s="5" t="s">
        <v>498</v>
      </c>
      <c r="R70" t="s">
        <v>599</v>
      </c>
      <c r="S70" t="s">
        <v>308</v>
      </c>
      <c r="T70" t="s">
        <v>498</v>
      </c>
      <c r="U70" t="s">
        <v>241</v>
      </c>
      <c r="V70" t="s">
        <v>251</v>
      </c>
      <c r="W70" t="s">
        <v>498</v>
      </c>
      <c r="X70" t="s">
        <v>90</v>
      </c>
      <c r="Y70" t="s">
        <v>251</v>
      </c>
      <c r="Z70" t="s">
        <v>498</v>
      </c>
    </row>
    <row r="71" spans="1:27" x14ac:dyDescent="0.3">
      <c r="A71" t="s">
        <v>367</v>
      </c>
      <c r="B71" t="s">
        <v>69</v>
      </c>
      <c r="C71" t="s">
        <v>286</v>
      </c>
      <c r="D71" s="9">
        <v>18.3</v>
      </c>
      <c r="E71" t="s">
        <v>308</v>
      </c>
      <c r="F71" t="s">
        <v>498</v>
      </c>
      <c r="G71">
        <v>38500</v>
      </c>
      <c r="H71" t="s">
        <v>251</v>
      </c>
      <c r="I71" t="s">
        <v>498</v>
      </c>
      <c r="J71" s="14">
        <f t="shared" si="1"/>
        <v>2103.8251366120217</v>
      </c>
      <c r="K71" t="s">
        <v>498</v>
      </c>
      <c r="L71" t="s">
        <v>598</v>
      </c>
      <c r="M71" t="s">
        <v>322</v>
      </c>
      <c r="N71" t="s">
        <v>498</v>
      </c>
      <c r="O71" t="s">
        <v>205</v>
      </c>
      <c r="P71" t="s">
        <v>351</v>
      </c>
      <c r="Q71" s="5" t="s">
        <v>498</v>
      </c>
      <c r="R71" t="s">
        <v>601</v>
      </c>
      <c r="S71" t="s">
        <v>308</v>
      </c>
      <c r="T71" t="s">
        <v>498</v>
      </c>
      <c r="U71" t="s">
        <v>242</v>
      </c>
      <c r="V71" t="s">
        <v>251</v>
      </c>
      <c r="W71" t="s">
        <v>498</v>
      </c>
      <c r="X71" t="s">
        <v>90</v>
      </c>
      <c r="Y71" t="s">
        <v>251</v>
      </c>
      <c r="Z71" t="s">
        <v>498</v>
      </c>
    </row>
    <row r="72" spans="1:27" x14ac:dyDescent="0.3">
      <c r="A72" t="s">
        <v>368</v>
      </c>
      <c r="B72" t="s">
        <v>70</v>
      </c>
      <c r="C72" t="s">
        <v>287</v>
      </c>
      <c r="D72" s="9">
        <v>1.77</v>
      </c>
      <c r="E72" t="s">
        <v>315</v>
      </c>
      <c r="F72" t="s">
        <v>498</v>
      </c>
      <c r="G72">
        <v>51.5</v>
      </c>
      <c r="H72" t="s">
        <v>251</v>
      </c>
      <c r="I72" t="s">
        <v>498</v>
      </c>
      <c r="J72" s="14">
        <f t="shared" si="1"/>
        <v>29.096045197740114</v>
      </c>
      <c r="K72" t="s">
        <v>498</v>
      </c>
      <c r="L72" t="s">
        <v>598</v>
      </c>
      <c r="M72" t="s">
        <v>322</v>
      </c>
      <c r="N72" t="s">
        <v>498</v>
      </c>
      <c r="O72" t="s">
        <v>215</v>
      </c>
      <c r="P72" t="s">
        <v>262</v>
      </c>
      <c r="Q72" s="5" t="s">
        <v>498</v>
      </c>
      <c r="R72" t="s">
        <v>600</v>
      </c>
      <c r="S72" t="s">
        <v>262</v>
      </c>
      <c r="T72" t="s">
        <v>498</v>
      </c>
      <c r="U72" t="s">
        <v>241</v>
      </c>
      <c r="V72" t="s">
        <v>251</v>
      </c>
      <c r="W72" t="s">
        <v>498</v>
      </c>
      <c r="X72" t="s">
        <v>93</v>
      </c>
      <c r="Y72" t="s">
        <v>251</v>
      </c>
      <c r="Z72" t="s">
        <v>498</v>
      </c>
    </row>
    <row r="73" spans="1:27" x14ac:dyDescent="0.3">
      <c r="A73" t="s">
        <v>362</v>
      </c>
      <c r="B73" t="s">
        <v>71</v>
      </c>
      <c r="C73" t="s">
        <v>286</v>
      </c>
      <c r="D73" s="9">
        <v>6</v>
      </c>
      <c r="E73" t="s">
        <v>317</v>
      </c>
      <c r="F73" t="s">
        <v>498</v>
      </c>
      <c r="G73">
        <v>1900</v>
      </c>
      <c r="H73" t="s">
        <v>251</v>
      </c>
      <c r="I73" t="s">
        <v>498</v>
      </c>
      <c r="J73" s="14">
        <f t="shared" si="1"/>
        <v>316.66666666666669</v>
      </c>
      <c r="K73" t="s">
        <v>498</v>
      </c>
      <c r="L73" t="s">
        <v>598</v>
      </c>
      <c r="M73" t="s">
        <v>322</v>
      </c>
      <c r="N73" t="s">
        <v>498</v>
      </c>
      <c r="O73" t="s">
        <v>205</v>
      </c>
      <c r="P73" t="s">
        <v>585</v>
      </c>
      <c r="Q73" s="5" t="s">
        <v>498</v>
      </c>
      <c r="R73" t="s">
        <v>599</v>
      </c>
      <c r="S73" t="s">
        <v>340</v>
      </c>
      <c r="T73" t="s">
        <v>498</v>
      </c>
      <c r="U73" t="s">
        <v>242</v>
      </c>
      <c r="V73" t="s">
        <v>251</v>
      </c>
      <c r="W73" t="s">
        <v>498</v>
      </c>
      <c r="X73" t="s">
        <v>93</v>
      </c>
      <c r="Y73" t="s">
        <v>251</v>
      </c>
      <c r="Z73" t="s">
        <v>498</v>
      </c>
      <c r="AA73" t="s">
        <v>263</v>
      </c>
    </row>
    <row r="74" spans="1:27" x14ac:dyDescent="0.3">
      <c r="A74" t="s">
        <v>362</v>
      </c>
      <c r="B74" t="s">
        <v>193</v>
      </c>
      <c r="C74" t="s">
        <v>286</v>
      </c>
      <c r="D74" s="9">
        <v>2.5</v>
      </c>
      <c r="E74" t="s">
        <v>318</v>
      </c>
      <c r="F74" t="s">
        <v>498</v>
      </c>
      <c r="G74">
        <v>198</v>
      </c>
      <c r="H74" t="s">
        <v>251</v>
      </c>
      <c r="I74" t="s">
        <v>498</v>
      </c>
      <c r="J74" s="14">
        <f t="shared" si="1"/>
        <v>79.2</v>
      </c>
      <c r="K74" t="s">
        <v>498</v>
      </c>
      <c r="L74" t="s">
        <v>598</v>
      </c>
      <c r="M74" t="s">
        <v>322</v>
      </c>
      <c r="N74" t="s">
        <v>498</v>
      </c>
      <c r="O74" t="s">
        <v>215</v>
      </c>
      <c r="P74" t="s">
        <v>318</v>
      </c>
      <c r="Q74" s="5" t="s">
        <v>498</v>
      </c>
      <c r="R74" t="s">
        <v>602</v>
      </c>
      <c r="S74" t="s">
        <v>530</v>
      </c>
      <c r="T74" t="s">
        <v>498</v>
      </c>
      <c r="U74" t="s">
        <v>244</v>
      </c>
      <c r="V74" t="s">
        <v>251</v>
      </c>
      <c r="W74" t="s">
        <v>498</v>
      </c>
      <c r="X74" t="s">
        <v>90</v>
      </c>
      <c r="Y74" t="s">
        <v>251</v>
      </c>
      <c r="Z74" t="s">
        <v>498</v>
      </c>
    </row>
    <row r="75" spans="1:27" x14ac:dyDescent="0.3">
      <c r="A75" t="s">
        <v>362</v>
      </c>
      <c r="B75" t="s">
        <v>72</v>
      </c>
      <c r="C75" t="s">
        <v>287</v>
      </c>
      <c r="D75" s="9">
        <v>2.2000000000000002</v>
      </c>
      <c r="E75" t="s">
        <v>319</v>
      </c>
      <c r="F75" t="s">
        <v>498</v>
      </c>
      <c r="G75">
        <v>80</v>
      </c>
      <c r="H75" t="s">
        <v>336</v>
      </c>
      <c r="I75" t="s">
        <v>498</v>
      </c>
      <c r="J75" s="14">
        <f t="shared" si="1"/>
        <v>36.36363636363636</v>
      </c>
      <c r="K75" t="s">
        <v>498</v>
      </c>
      <c r="L75" t="s">
        <v>598</v>
      </c>
      <c r="M75" t="s">
        <v>322</v>
      </c>
      <c r="N75" t="s">
        <v>498</v>
      </c>
      <c r="O75" t="s">
        <v>215</v>
      </c>
      <c r="P75" t="s">
        <v>264</v>
      </c>
      <c r="Q75" s="5" t="s">
        <v>498</v>
      </c>
      <c r="R75" t="s">
        <v>600</v>
      </c>
      <c r="S75" t="s">
        <v>264</v>
      </c>
      <c r="T75" t="s">
        <v>498</v>
      </c>
      <c r="U75" t="s">
        <v>239</v>
      </c>
      <c r="V75" t="s">
        <v>251</v>
      </c>
      <c r="W75" t="s">
        <v>498</v>
      </c>
      <c r="X75" t="s">
        <v>93</v>
      </c>
      <c r="Y75" t="s">
        <v>251</v>
      </c>
      <c r="Z75" t="s">
        <v>498</v>
      </c>
    </row>
    <row r="76" spans="1:27" x14ac:dyDescent="0.3">
      <c r="A76" t="s">
        <v>362</v>
      </c>
      <c r="B76" t="s">
        <v>73</v>
      </c>
      <c r="C76" t="s">
        <v>287</v>
      </c>
      <c r="D76" s="9">
        <v>2.7</v>
      </c>
      <c r="E76" t="s">
        <v>254</v>
      </c>
      <c r="F76" t="s">
        <v>498</v>
      </c>
      <c r="G76">
        <v>280</v>
      </c>
      <c r="H76" t="s">
        <v>251</v>
      </c>
      <c r="I76" t="s">
        <v>498</v>
      </c>
      <c r="J76" s="14">
        <f t="shared" si="1"/>
        <v>103.7037037037037</v>
      </c>
      <c r="K76" t="s">
        <v>498</v>
      </c>
      <c r="L76" t="s">
        <v>598</v>
      </c>
      <c r="M76" t="s">
        <v>322</v>
      </c>
      <c r="N76" t="s">
        <v>498</v>
      </c>
      <c r="O76" t="s">
        <v>215</v>
      </c>
      <c r="P76" s="5" t="s">
        <v>255</v>
      </c>
      <c r="Q76" s="5" t="s">
        <v>498</v>
      </c>
      <c r="R76" t="s">
        <v>600</v>
      </c>
      <c r="S76" t="s">
        <v>247</v>
      </c>
      <c r="T76" t="s">
        <v>498</v>
      </c>
      <c r="U76" t="s">
        <v>240</v>
      </c>
      <c r="V76" t="s">
        <v>251</v>
      </c>
      <c r="W76" t="s">
        <v>498</v>
      </c>
      <c r="X76" t="s">
        <v>93</v>
      </c>
      <c r="Y76" t="s">
        <v>251</v>
      </c>
      <c r="Z76" t="s">
        <v>498</v>
      </c>
    </row>
    <row r="77" spans="1:27" x14ac:dyDescent="0.3">
      <c r="A77" t="s">
        <v>362</v>
      </c>
      <c r="B77" t="s">
        <v>249</v>
      </c>
      <c r="C77" t="s">
        <v>287</v>
      </c>
      <c r="D77" s="9">
        <v>2.79</v>
      </c>
      <c r="E77" s="12" t="s">
        <v>385</v>
      </c>
      <c r="F77" t="s">
        <v>498</v>
      </c>
      <c r="G77" s="8">
        <v>289</v>
      </c>
      <c r="H77" t="s">
        <v>387</v>
      </c>
      <c r="I77" t="s">
        <v>498</v>
      </c>
      <c r="J77" s="14">
        <f t="shared" si="1"/>
        <v>103.584229390681</v>
      </c>
      <c r="K77" t="s">
        <v>498</v>
      </c>
      <c r="L77" t="s">
        <v>598</v>
      </c>
      <c r="M77" t="s">
        <v>254</v>
      </c>
      <c r="N77" t="s">
        <v>498</v>
      </c>
      <c r="O77" t="s">
        <v>215</v>
      </c>
      <c r="P77" s="10" t="s">
        <v>586</v>
      </c>
      <c r="Q77" s="5" t="s">
        <v>498</v>
      </c>
      <c r="R77" t="s">
        <v>600</v>
      </c>
      <c r="S77" t="s">
        <v>246</v>
      </c>
      <c r="T77" t="s">
        <v>498</v>
      </c>
      <c r="U77" t="s">
        <v>242</v>
      </c>
      <c r="V77" t="s">
        <v>508</v>
      </c>
      <c r="W77" t="s">
        <v>498</v>
      </c>
      <c r="X77" t="s">
        <v>93</v>
      </c>
      <c r="Y77" t="s">
        <v>246</v>
      </c>
      <c r="Z77" t="s">
        <v>498</v>
      </c>
    </row>
    <row r="78" spans="1:27" x14ac:dyDescent="0.3">
      <c r="A78" t="s">
        <v>362</v>
      </c>
      <c r="B78" t="s">
        <v>250</v>
      </c>
      <c r="C78" t="s">
        <v>287</v>
      </c>
      <c r="D78" s="9">
        <v>2.7</v>
      </c>
      <c r="E78" t="s">
        <v>254</v>
      </c>
      <c r="F78" t="s">
        <v>498</v>
      </c>
      <c r="G78">
        <v>280</v>
      </c>
      <c r="H78" t="s">
        <v>501</v>
      </c>
      <c r="I78" t="s">
        <v>499</v>
      </c>
      <c r="J78" s="14">
        <f t="shared" si="1"/>
        <v>103.7037037037037</v>
      </c>
      <c r="K78" t="s">
        <v>499</v>
      </c>
      <c r="L78" t="s">
        <v>598</v>
      </c>
      <c r="M78" t="s">
        <v>254</v>
      </c>
      <c r="N78" t="s">
        <v>498</v>
      </c>
      <c r="O78" t="s">
        <v>215</v>
      </c>
      <c r="P78" t="s">
        <v>265</v>
      </c>
      <c r="Q78" s="5" t="s">
        <v>498</v>
      </c>
      <c r="R78" t="s">
        <v>600</v>
      </c>
      <c r="S78" s="6" t="s">
        <v>256</v>
      </c>
      <c r="T78" t="s">
        <v>498</v>
      </c>
      <c r="U78" t="s">
        <v>239</v>
      </c>
      <c r="V78" s="10" t="s">
        <v>257</v>
      </c>
      <c r="W78" t="s">
        <v>498</v>
      </c>
      <c r="X78" t="s">
        <v>93</v>
      </c>
      <c r="Y78" s="6" t="s">
        <v>256</v>
      </c>
      <c r="Z78" t="s">
        <v>498</v>
      </c>
      <c r="AA78" t="s">
        <v>509</v>
      </c>
    </row>
    <row r="79" spans="1:27" x14ac:dyDescent="0.3">
      <c r="A79" t="s">
        <v>362</v>
      </c>
      <c r="B79" t="s">
        <v>74</v>
      </c>
      <c r="C79" t="s">
        <v>287</v>
      </c>
      <c r="D79" s="9">
        <v>2.66</v>
      </c>
      <c r="E79" t="s">
        <v>254</v>
      </c>
      <c r="F79" t="s">
        <v>498</v>
      </c>
      <c r="G79">
        <v>284</v>
      </c>
      <c r="H79" t="s">
        <v>251</v>
      </c>
      <c r="I79" t="s">
        <v>498</v>
      </c>
      <c r="J79" s="14">
        <f t="shared" si="1"/>
        <v>106.76691729323308</v>
      </c>
      <c r="K79" t="s">
        <v>498</v>
      </c>
      <c r="L79" t="s">
        <v>598</v>
      </c>
      <c r="M79" t="s">
        <v>322</v>
      </c>
      <c r="N79" t="s">
        <v>498</v>
      </c>
      <c r="O79" t="s">
        <v>215</v>
      </c>
      <c r="P79" s="5" t="s">
        <v>252</v>
      </c>
      <c r="Q79" s="5" t="s">
        <v>498</v>
      </c>
      <c r="R79" t="s">
        <v>600</v>
      </c>
      <c r="S79" t="s">
        <v>253</v>
      </c>
      <c r="T79" t="s">
        <v>498</v>
      </c>
      <c r="U79" t="s">
        <v>240</v>
      </c>
      <c r="V79" t="s">
        <v>251</v>
      </c>
      <c r="W79" t="s">
        <v>498</v>
      </c>
      <c r="X79" t="s">
        <v>93</v>
      </c>
      <c r="Y79" t="s">
        <v>251</v>
      </c>
      <c r="Z79" t="s">
        <v>498</v>
      </c>
    </row>
    <row r="80" spans="1:27" x14ac:dyDescent="0.3">
      <c r="A80" t="s">
        <v>362</v>
      </c>
      <c r="B80" t="s">
        <v>75</v>
      </c>
      <c r="C80" t="s">
        <v>287</v>
      </c>
      <c r="D80" s="9">
        <v>2.57</v>
      </c>
      <c r="E80" t="s">
        <v>335</v>
      </c>
      <c r="F80" t="s">
        <v>498</v>
      </c>
      <c r="G80">
        <v>119</v>
      </c>
      <c r="H80" t="s">
        <v>251</v>
      </c>
      <c r="I80" t="s">
        <v>498</v>
      </c>
      <c r="J80" s="14">
        <f t="shared" si="1"/>
        <v>46.303501945525298</v>
      </c>
      <c r="K80" t="s">
        <v>498</v>
      </c>
      <c r="L80" t="s">
        <v>598</v>
      </c>
      <c r="M80" t="s">
        <v>322</v>
      </c>
      <c r="N80" t="s">
        <v>498</v>
      </c>
      <c r="O80" t="s">
        <v>205</v>
      </c>
      <c r="P80" s="7" t="s">
        <v>352</v>
      </c>
      <c r="Q80" s="5" t="s">
        <v>498</v>
      </c>
      <c r="R80" t="s">
        <v>600</v>
      </c>
      <c r="S80" t="s">
        <v>541</v>
      </c>
      <c r="T80" t="s">
        <v>499</v>
      </c>
      <c r="U80" t="s">
        <v>243</v>
      </c>
      <c r="V80" t="s">
        <v>251</v>
      </c>
      <c r="W80" t="s">
        <v>498</v>
      </c>
      <c r="X80" t="s">
        <v>93</v>
      </c>
      <c r="Y80" t="s">
        <v>251</v>
      </c>
      <c r="Z80" t="s">
        <v>498</v>
      </c>
      <c r="AA80" t="s">
        <v>272</v>
      </c>
    </row>
    <row r="81" spans="1:27" x14ac:dyDescent="0.3">
      <c r="A81" t="s">
        <v>362</v>
      </c>
      <c r="B81" t="s">
        <v>76</v>
      </c>
      <c r="C81" t="s">
        <v>287</v>
      </c>
      <c r="D81" s="9">
        <v>1.97</v>
      </c>
      <c r="E81" t="s">
        <v>258</v>
      </c>
      <c r="F81" t="s">
        <v>498</v>
      </c>
      <c r="G81">
        <v>80</v>
      </c>
      <c r="H81" t="s">
        <v>251</v>
      </c>
      <c r="I81" t="s">
        <v>498</v>
      </c>
      <c r="J81" s="14">
        <f t="shared" si="1"/>
        <v>40.609137055837564</v>
      </c>
      <c r="K81" t="s">
        <v>498</v>
      </c>
      <c r="L81" t="s">
        <v>598</v>
      </c>
      <c r="M81" t="s">
        <v>322</v>
      </c>
      <c r="N81" t="s">
        <v>498</v>
      </c>
      <c r="O81" t="s">
        <v>215</v>
      </c>
      <c r="P81" t="s">
        <v>374</v>
      </c>
      <c r="Q81" s="5" t="s">
        <v>498</v>
      </c>
      <c r="R81" t="s">
        <v>600</v>
      </c>
      <c r="S81" t="s">
        <v>542</v>
      </c>
      <c r="T81" t="s">
        <v>499</v>
      </c>
      <c r="U81" t="s">
        <v>243</v>
      </c>
      <c r="V81" t="s">
        <v>251</v>
      </c>
      <c r="W81" t="s">
        <v>498</v>
      </c>
      <c r="X81" t="s">
        <v>93</v>
      </c>
      <c r="Y81" t="s">
        <v>251</v>
      </c>
      <c r="Z81" t="s">
        <v>498</v>
      </c>
    </row>
    <row r="82" spans="1:27" x14ac:dyDescent="0.3">
      <c r="A82" t="s">
        <v>362</v>
      </c>
      <c r="B82" t="s">
        <v>77</v>
      </c>
      <c r="C82" t="s">
        <v>286</v>
      </c>
      <c r="D82" s="9">
        <v>2.56</v>
      </c>
      <c r="E82" t="s">
        <v>386</v>
      </c>
      <c r="F82" t="s">
        <v>498</v>
      </c>
      <c r="G82">
        <v>156</v>
      </c>
      <c r="H82" t="s">
        <v>251</v>
      </c>
      <c r="I82" t="s">
        <v>498</v>
      </c>
      <c r="J82" s="14">
        <f t="shared" si="1"/>
        <v>60.9375</v>
      </c>
      <c r="K82" t="s">
        <v>498</v>
      </c>
      <c r="L82" t="s">
        <v>598</v>
      </c>
      <c r="M82" t="s">
        <v>322</v>
      </c>
      <c r="N82" t="s">
        <v>498</v>
      </c>
      <c r="O82" t="s">
        <v>215</v>
      </c>
      <c r="P82" t="s">
        <v>353</v>
      </c>
      <c r="Q82" s="5" t="s">
        <v>498</v>
      </c>
      <c r="R82" t="s">
        <v>602</v>
      </c>
      <c r="S82" t="s">
        <v>266</v>
      </c>
      <c r="T82" t="s">
        <v>498</v>
      </c>
      <c r="U82" t="s">
        <v>243</v>
      </c>
      <c r="V82" t="s">
        <v>251</v>
      </c>
      <c r="W82" t="s">
        <v>498</v>
      </c>
      <c r="X82" t="s">
        <v>90</v>
      </c>
      <c r="Y82" t="s">
        <v>251</v>
      </c>
      <c r="Z82" t="s">
        <v>498</v>
      </c>
    </row>
    <row r="83" spans="1:27" x14ac:dyDescent="0.3">
      <c r="A83" t="s">
        <v>362</v>
      </c>
      <c r="B83" t="s">
        <v>78</v>
      </c>
      <c r="C83" t="s">
        <v>287</v>
      </c>
      <c r="D83" s="9">
        <v>2.29</v>
      </c>
      <c r="E83" t="s">
        <v>328</v>
      </c>
      <c r="F83" t="s">
        <v>498</v>
      </c>
      <c r="G83">
        <v>143</v>
      </c>
      <c r="H83" t="s">
        <v>251</v>
      </c>
      <c r="I83" t="s">
        <v>498</v>
      </c>
      <c r="J83" s="14">
        <f t="shared" si="1"/>
        <v>62.445414847161572</v>
      </c>
      <c r="K83" t="s">
        <v>498</v>
      </c>
      <c r="L83" t="s">
        <v>598</v>
      </c>
      <c r="M83" t="s">
        <v>322</v>
      </c>
      <c r="N83" t="s">
        <v>498</v>
      </c>
      <c r="O83" t="s">
        <v>215</v>
      </c>
      <c r="P83" t="s">
        <v>381</v>
      </c>
      <c r="Q83" s="5" t="s">
        <v>498</v>
      </c>
      <c r="R83" t="s">
        <v>600</v>
      </c>
      <c r="S83" t="s">
        <v>308</v>
      </c>
      <c r="T83" t="s">
        <v>498</v>
      </c>
      <c r="U83" t="s">
        <v>242</v>
      </c>
      <c r="V83" t="s">
        <v>251</v>
      </c>
      <c r="W83" t="s">
        <v>498</v>
      </c>
      <c r="X83" t="s">
        <v>93</v>
      </c>
      <c r="Y83" t="s">
        <v>251</v>
      </c>
      <c r="Z83" t="s">
        <v>498</v>
      </c>
    </row>
    <row r="84" spans="1:27" x14ac:dyDescent="0.3">
      <c r="A84" t="s">
        <v>362</v>
      </c>
      <c r="B84" t="s">
        <v>79</v>
      </c>
      <c r="C84" t="s">
        <v>287</v>
      </c>
      <c r="D84" s="9">
        <v>2.35</v>
      </c>
      <c r="E84" t="s">
        <v>259</v>
      </c>
      <c r="F84" t="s">
        <v>498</v>
      </c>
      <c r="G84">
        <v>82</v>
      </c>
      <c r="H84" t="s">
        <v>251</v>
      </c>
      <c r="I84" t="s">
        <v>498</v>
      </c>
      <c r="J84" s="14">
        <f t="shared" si="1"/>
        <v>34.893617021276597</v>
      </c>
      <c r="K84" t="s">
        <v>498</v>
      </c>
      <c r="L84" t="s">
        <v>598</v>
      </c>
      <c r="M84" t="s">
        <v>322</v>
      </c>
      <c r="N84" t="s">
        <v>498</v>
      </c>
      <c r="O84" t="s">
        <v>205</v>
      </c>
      <c r="P84" s="10" t="s">
        <v>380</v>
      </c>
      <c r="Q84" s="5" t="s">
        <v>498</v>
      </c>
      <c r="R84" t="s">
        <v>602</v>
      </c>
      <c r="S84" t="s">
        <v>308</v>
      </c>
      <c r="T84" t="s">
        <v>498</v>
      </c>
      <c r="U84" t="s">
        <v>244</v>
      </c>
      <c r="V84" t="s">
        <v>251</v>
      </c>
      <c r="W84" t="s">
        <v>498</v>
      </c>
      <c r="X84" t="s">
        <v>90</v>
      </c>
      <c r="Y84" t="s">
        <v>251</v>
      </c>
      <c r="Z84" t="s">
        <v>498</v>
      </c>
    </row>
    <row r="85" spans="1:27" x14ac:dyDescent="0.3">
      <c r="A85" t="s">
        <v>362</v>
      </c>
      <c r="B85" t="s">
        <v>80</v>
      </c>
      <c r="C85" t="s">
        <v>287</v>
      </c>
      <c r="D85" s="9">
        <v>2.8</v>
      </c>
      <c r="E85" t="s">
        <v>329</v>
      </c>
      <c r="F85" t="s">
        <v>498</v>
      </c>
      <c r="G85">
        <v>152.5</v>
      </c>
      <c r="H85" t="s">
        <v>251</v>
      </c>
      <c r="I85" t="s">
        <v>498</v>
      </c>
      <c r="J85" s="14">
        <f t="shared" si="1"/>
        <v>54.464285714285715</v>
      </c>
      <c r="K85" t="s">
        <v>498</v>
      </c>
      <c r="L85" t="s">
        <v>598</v>
      </c>
      <c r="M85" t="s">
        <v>322</v>
      </c>
      <c r="N85" t="s">
        <v>498</v>
      </c>
      <c r="O85" t="s">
        <v>215</v>
      </c>
      <c r="P85" t="s">
        <v>501</v>
      </c>
      <c r="Q85" t="s">
        <v>499</v>
      </c>
      <c r="R85" t="s">
        <v>600</v>
      </c>
      <c r="S85" t="s">
        <v>308</v>
      </c>
      <c r="T85" t="s">
        <v>498</v>
      </c>
      <c r="U85" t="s">
        <v>242</v>
      </c>
      <c r="V85" t="s">
        <v>251</v>
      </c>
      <c r="W85" t="s">
        <v>498</v>
      </c>
      <c r="X85" t="s">
        <v>93</v>
      </c>
      <c r="Y85" t="s">
        <v>251</v>
      </c>
      <c r="Z85" t="s">
        <v>498</v>
      </c>
      <c r="AA85" t="s">
        <v>543</v>
      </c>
    </row>
    <row r="86" spans="1:27" x14ac:dyDescent="0.3">
      <c r="A86" t="s">
        <v>360</v>
      </c>
      <c r="B86" t="s">
        <v>81</v>
      </c>
      <c r="C86" t="s">
        <v>287</v>
      </c>
      <c r="D86" s="9">
        <v>6.97</v>
      </c>
      <c r="E86" t="s">
        <v>330</v>
      </c>
      <c r="F86" t="s">
        <v>498</v>
      </c>
      <c r="G86">
        <v>3600</v>
      </c>
      <c r="H86" t="s">
        <v>251</v>
      </c>
      <c r="I86" t="s">
        <v>498</v>
      </c>
      <c r="J86" s="14">
        <f t="shared" si="1"/>
        <v>516.49928263988522</v>
      </c>
      <c r="K86" t="s">
        <v>498</v>
      </c>
      <c r="L86" t="s">
        <v>598</v>
      </c>
      <c r="M86" t="s">
        <v>322</v>
      </c>
      <c r="N86" t="s">
        <v>498</v>
      </c>
      <c r="O86" t="s">
        <v>201</v>
      </c>
      <c r="P86" t="s">
        <v>501</v>
      </c>
      <c r="Q86" t="s">
        <v>499</v>
      </c>
      <c r="R86" t="s">
        <v>601</v>
      </c>
      <c r="S86" t="s">
        <v>523</v>
      </c>
      <c r="T86" t="s">
        <v>499</v>
      </c>
      <c r="U86" t="s">
        <v>239</v>
      </c>
      <c r="V86" t="s">
        <v>251</v>
      </c>
      <c r="W86" t="s">
        <v>498</v>
      </c>
      <c r="X86" t="s">
        <v>488</v>
      </c>
      <c r="Y86" t="s">
        <v>251</v>
      </c>
      <c r="Z86" t="s">
        <v>498</v>
      </c>
    </row>
    <row r="87" spans="1:27" x14ac:dyDescent="0.3">
      <c r="A87" t="s">
        <v>362</v>
      </c>
      <c r="B87" t="s">
        <v>82</v>
      </c>
      <c r="C87" t="s">
        <v>287</v>
      </c>
      <c r="D87" s="9">
        <v>2.7</v>
      </c>
      <c r="E87" t="s">
        <v>320</v>
      </c>
      <c r="F87" t="s">
        <v>498</v>
      </c>
      <c r="G87">
        <v>230</v>
      </c>
      <c r="H87" t="s">
        <v>251</v>
      </c>
      <c r="I87" t="s">
        <v>498</v>
      </c>
      <c r="J87" s="14">
        <f t="shared" si="1"/>
        <v>85.185185185185176</v>
      </c>
      <c r="K87" t="s">
        <v>498</v>
      </c>
      <c r="L87" t="s">
        <v>598</v>
      </c>
      <c r="M87" t="s">
        <v>487</v>
      </c>
      <c r="N87" t="s">
        <v>498</v>
      </c>
      <c r="O87" t="s">
        <v>215</v>
      </c>
      <c r="P87" t="s">
        <v>487</v>
      </c>
      <c r="Q87" s="5" t="s">
        <v>498</v>
      </c>
      <c r="R87" t="s">
        <v>602</v>
      </c>
      <c r="S87" t="s">
        <v>308</v>
      </c>
      <c r="T87" t="s">
        <v>498</v>
      </c>
      <c r="U87" t="s">
        <v>241</v>
      </c>
      <c r="V87" t="s">
        <v>251</v>
      </c>
      <c r="W87" t="s">
        <v>498</v>
      </c>
      <c r="X87" t="s">
        <v>93</v>
      </c>
      <c r="Y87" t="s">
        <v>251</v>
      </c>
      <c r="Z87" t="s">
        <v>498</v>
      </c>
    </row>
    <row r="88" spans="1:27" x14ac:dyDescent="0.3">
      <c r="A88" t="s">
        <v>362</v>
      </c>
      <c r="B88" t="s">
        <v>83</v>
      </c>
      <c r="C88" t="s">
        <v>286</v>
      </c>
      <c r="D88" s="9">
        <v>3.8</v>
      </c>
      <c r="E88" t="s">
        <v>331</v>
      </c>
      <c r="F88" t="s">
        <v>498</v>
      </c>
      <c r="G88">
        <v>650</v>
      </c>
      <c r="H88" t="s">
        <v>251</v>
      </c>
      <c r="I88" t="s">
        <v>498</v>
      </c>
      <c r="J88" s="14">
        <f t="shared" si="1"/>
        <v>171.05263157894737</v>
      </c>
      <c r="K88" t="s">
        <v>498</v>
      </c>
      <c r="L88" t="s">
        <v>598</v>
      </c>
      <c r="M88" t="s">
        <v>322</v>
      </c>
      <c r="N88" t="s">
        <v>498</v>
      </c>
      <c r="O88" t="s">
        <v>205</v>
      </c>
      <c r="P88" t="s">
        <v>354</v>
      </c>
      <c r="Q88" s="5" t="s">
        <v>498</v>
      </c>
      <c r="R88" t="s">
        <v>602</v>
      </c>
      <c r="S88" t="s">
        <v>308</v>
      </c>
      <c r="T88" t="s">
        <v>498</v>
      </c>
      <c r="U88" t="s">
        <v>241</v>
      </c>
      <c r="V88" t="s">
        <v>251</v>
      </c>
      <c r="W88" t="s">
        <v>498</v>
      </c>
      <c r="X88" t="s">
        <v>93</v>
      </c>
      <c r="Y88" t="s">
        <v>251</v>
      </c>
      <c r="Z88" t="s">
        <v>498</v>
      </c>
      <c r="AA88" t="s">
        <v>278</v>
      </c>
    </row>
    <row r="89" spans="1:27" x14ac:dyDescent="0.3">
      <c r="A89" t="s">
        <v>360</v>
      </c>
      <c r="B89" t="s">
        <v>84</v>
      </c>
      <c r="C89" t="s">
        <v>286</v>
      </c>
      <c r="D89" s="9">
        <v>6.93</v>
      </c>
      <c r="E89" t="s">
        <v>321</v>
      </c>
      <c r="F89" t="s">
        <v>498</v>
      </c>
      <c r="G89">
        <v>3000</v>
      </c>
      <c r="H89" t="s">
        <v>251</v>
      </c>
      <c r="I89" t="s">
        <v>498</v>
      </c>
      <c r="J89" s="14">
        <f t="shared" si="1"/>
        <v>432.90043290043292</v>
      </c>
      <c r="K89" t="s">
        <v>498</v>
      </c>
      <c r="L89" t="s">
        <v>597</v>
      </c>
      <c r="M89" t="s">
        <v>322</v>
      </c>
      <c r="N89" t="s">
        <v>498</v>
      </c>
      <c r="O89" t="s">
        <v>205</v>
      </c>
      <c r="P89" s="12" t="s">
        <v>544</v>
      </c>
      <c r="Q89" s="5" t="s">
        <v>498</v>
      </c>
      <c r="R89" t="s">
        <v>601</v>
      </c>
      <c r="S89" t="s">
        <v>275</v>
      </c>
      <c r="T89" t="s">
        <v>498</v>
      </c>
      <c r="U89" t="s">
        <v>239</v>
      </c>
      <c r="V89" t="s">
        <v>251</v>
      </c>
      <c r="W89" t="s">
        <v>498</v>
      </c>
      <c r="X89" t="s">
        <v>90</v>
      </c>
      <c r="Y89" t="s">
        <v>251</v>
      </c>
      <c r="Z89" t="s">
        <v>498</v>
      </c>
    </row>
    <row r="91" spans="1:27" x14ac:dyDescent="0.3">
      <c r="D91" s="9"/>
      <c r="Q91">
        <f>COUNTIF(Q2:Q89,"Low")</f>
        <v>18</v>
      </c>
      <c r="T91">
        <f>COUNTIF(T2:T89, "Low")</f>
        <v>24</v>
      </c>
    </row>
    <row r="92" spans="1:27" x14ac:dyDescent="0.3">
      <c r="L92">
        <f>COUNTIF(L2:L89, "SB")</f>
        <v>11</v>
      </c>
      <c r="Q92">
        <f>16/88</f>
        <v>0.18181818181818182</v>
      </c>
      <c r="T92">
        <f>24/88</f>
        <v>0.27272727272727271</v>
      </c>
    </row>
    <row r="93" spans="1:27" x14ac:dyDescent="0.3">
      <c r="B93" t="s">
        <v>316</v>
      </c>
      <c r="L93">
        <f>11/88</f>
        <v>0.125</v>
      </c>
    </row>
    <row r="94" spans="1:27" x14ac:dyDescent="0.3">
      <c r="B94" t="s">
        <v>308</v>
      </c>
    </row>
    <row r="95" spans="1:27" x14ac:dyDescent="0.3">
      <c r="B95" t="s">
        <v>309</v>
      </c>
    </row>
    <row r="96" spans="1:27" x14ac:dyDescent="0.3">
      <c r="B96" t="s">
        <v>322</v>
      </c>
    </row>
    <row r="97" spans="2:2" x14ac:dyDescent="0.3">
      <c r="B97" t="s">
        <v>475</v>
      </c>
    </row>
  </sheetData>
  <autoFilter ref="C1:C97" xr:uid="{DBD1AE5A-DEB3-4CAB-B20E-40E6200E4806}"/>
  <phoneticPr fontId="1" type="noConversion"/>
  <hyperlinks>
    <hyperlink ref="E58" r:id="rId1" xr:uid="{77CD4408-C390-4483-97B1-75F24F4ED35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EA7B22-DF74-48A3-8F9C-FB766C969D5A}">
  <dimension ref="A1:C24"/>
  <sheetViews>
    <sheetView workbookViewId="0">
      <selection activeCell="B25" sqref="B25"/>
    </sheetView>
  </sheetViews>
  <sheetFormatPr defaultRowHeight="14.4" x14ac:dyDescent="0.3"/>
  <cols>
    <col min="1" max="1" width="16.88671875" bestFit="1" customWidth="1"/>
    <col min="2" max="2" width="12.6640625" bestFit="1" customWidth="1"/>
    <col min="3" max="3" width="16.44140625" bestFit="1" customWidth="1"/>
  </cols>
  <sheetData>
    <row r="1" spans="1:3" x14ac:dyDescent="0.3">
      <c r="A1" t="s">
        <v>369</v>
      </c>
      <c r="B1" t="s">
        <v>618</v>
      </c>
      <c r="C1" t="s">
        <v>619</v>
      </c>
    </row>
    <row r="2" spans="1:3" x14ac:dyDescent="0.3">
      <c r="A2" t="s">
        <v>358</v>
      </c>
      <c r="B2">
        <v>4</v>
      </c>
      <c r="C2">
        <v>4.5454545454545456E-2</v>
      </c>
    </row>
    <row r="3" spans="1:3" x14ac:dyDescent="0.3">
      <c r="A3" t="s">
        <v>359</v>
      </c>
      <c r="B3">
        <v>9</v>
      </c>
      <c r="C3">
        <v>0.11363636363636363</v>
      </c>
    </row>
    <row r="4" spans="1:3" x14ac:dyDescent="0.3">
      <c r="A4" t="s">
        <v>360</v>
      </c>
      <c r="B4">
        <v>24</v>
      </c>
      <c r="C4">
        <v>0.27272727272727271</v>
      </c>
    </row>
    <row r="5" spans="1:3" x14ac:dyDescent="0.3">
      <c r="A5" t="s">
        <v>361</v>
      </c>
      <c r="B5">
        <v>1</v>
      </c>
      <c r="C5">
        <v>1.1363636363636364E-2</v>
      </c>
    </row>
    <row r="6" spans="1:3" x14ac:dyDescent="0.3">
      <c r="A6" t="s">
        <v>362</v>
      </c>
      <c r="B6">
        <v>36</v>
      </c>
      <c r="C6">
        <v>0.40909090909090912</v>
      </c>
    </row>
    <row r="7" spans="1:3" x14ac:dyDescent="0.3">
      <c r="A7" t="s">
        <v>363</v>
      </c>
      <c r="B7">
        <v>2</v>
      </c>
      <c r="C7">
        <v>2.2727272727272728E-2</v>
      </c>
    </row>
    <row r="8" spans="1:3" x14ac:dyDescent="0.3">
      <c r="A8" t="s">
        <v>364</v>
      </c>
      <c r="B8">
        <v>1</v>
      </c>
      <c r="C8">
        <v>1.1363636363636364E-2</v>
      </c>
    </row>
    <row r="9" spans="1:3" x14ac:dyDescent="0.3">
      <c r="A9" t="s">
        <v>365</v>
      </c>
      <c r="B9">
        <v>2</v>
      </c>
      <c r="C9">
        <v>2.2727272727272728E-2</v>
      </c>
    </row>
    <row r="10" spans="1:3" x14ac:dyDescent="0.3">
      <c r="A10" t="s">
        <v>366</v>
      </c>
      <c r="B10">
        <v>7</v>
      </c>
      <c r="C10">
        <v>7.9545454545454544E-2</v>
      </c>
    </row>
    <row r="11" spans="1:3" x14ac:dyDescent="0.3">
      <c r="A11" t="s">
        <v>367</v>
      </c>
      <c r="B11">
        <v>1</v>
      </c>
      <c r="C11">
        <v>1.1363636363636364E-2</v>
      </c>
    </row>
    <row r="12" spans="1:3" x14ac:dyDescent="0.3">
      <c r="A12" t="s">
        <v>368</v>
      </c>
      <c r="B12">
        <v>1</v>
      </c>
      <c r="C12">
        <v>1.1363636363636364E-2</v>
      </c>
    </row>
    <row r="13" spans="1:3" x14ac:dyDescent="0.3">
      <c r="A13" t="s">
        <v>358</v>
      </c>
      <c r="B13">
        <v>1</v>
      </c>
      <c r="C13">
        <v>0.04</v>
      </c>
    </row>
    <row r="14" spans="1:3" x14ac:dyDescent="0.3">
      <c r="A14" t="s">
        <v>359</v>
      </c>
      <c r="B14">
        <v>4</v>
      </c>
      <c r="C14">
        <v>0.16</v>
      </c>
    </row>
    <row r="15" spans="1:3" x14ac:dyDescent="0.3">
      <c r="A15" t="s">
        <v>360</v>
      </c>
      <c r="B15">
        <v>4</v>
      </c>
      <c r="C15">
        <v>0.16</v>
      </c>
    </row>
    <row r="16" spans="1:3" x14ac:dyDescent="0.3">
      <c r="A16" t="s">
        <v>361</v>
      </c>
      <c r="B16">
        <v>0</v>
      </c>
      <c r="C16">
        <v>0</v>
      </c>
    </row>
    <row r="17" spans="1:3" x14ac:dyDescent="0.3">
      <c r="A17" t="s">
        <v>362</v>
      </c>
      <c r="B17">
        <v>9</v>
      </c>
      <c r="C17">
        <v>0.36</v>
      </c>
    </row>
    <row r="18" spans="1:3" x14ac:dyDescent="0.3">
      <c r="A18" t="s">
        <v>363</v>
      </c>
      <c r="B18">
        <v>0</v>
      </c>
      <c r="C18">
        <v>0</v>
      </c>
    </row>
    <row r="19" spans="1:3" x14ac:dyDescent="0.3">
      <c r="A19" t="s">
        <v>364</v>
      </c>
      <c r="B19">
        <v>1</v>
      </c>
      <c r="C19">
        <v>0.04</v>
      </c>
    </row>
    <row r="20" spans="1:3" x14ac:dyDescent="0.3">
      <c r="A20" t="s">
        <v>365</v>
      </c>
      <c r="B20">
        <v>2</v>
      </c>
      <c r="C20">
        <v>0.08</v>
      </c>
    </row>
    <row r="21" spans="1:3" x14ac:dyDescent="0.3">
      <c r="A21" t="s">
        <v>366</v>
      </c>
      <c r="B21">
        <v>2</v>
      </c>
      <c r="C21">
        <v>0.08</v>
      </c>
    </row>
    <row r="22" spans="1:3" x14ac:dyDescent="0.3">
      <c r="A22" t="s">
        <v>367</v>
      </c>
      <c r="B22">
        <v>1</v>
      </c>
      <c r="C22">
        <v>0.04</v>
      </c>
    </row>
    <row r="23" spans="1:3" x14ac:dyDescent="0.3">
      <c r="A23" t="s">
        <v>368</v>
      </c>
      <c r="B23">
        <v>0</v>
      </c>
      <c r="C23">
        <v>0</v>
      </c>
    </row>
    <row r="24" spans="1:3" x14ac:dyDescent="0.3">
      <c r="B24">
        <f>SUM(B13:B23)</f>
        <v>24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19BF13-0E06-40AD-9266-0D598D58206B}">
  <dimension ref="A1:P89"/>
  <sheetViews>
    <sheetView tabSelected="1" workbookViewId="0">
      <selection activeCell="K16" sqref="K16"/>
    </sheetView>
  </sheetViews>
  <sheetFormatPr defaultRowHeight="14.4" x14ac:dyDescent="0.3"/>
  <cols>
    <col min="3" max="3" width="22.88671875" bestFit="1" customWidth="1"/>
    <col min="9" max="9" width="6.21875" bestFit="1" customWidth="1"/>
    <col min="10" max="11" width="10.77734375" customWidth="1"/>
    <col min="14" max="14" width="6.21875" bestFit="1" customWidth="1"/>
    <col min="15" max="15" width="10.6640625" customWidth="1"/>
  </cols>
  <sheetData>
    <row r="1" spans="1:16" ht="15" thickBot="1" x14ac:dyDescent="0.35">
      <c r="A1" s="20" t="s">
        <v>12</v>
      </c>
      <c r="B1" s="21">
        <v>1.8548390000000001E-2</v>
      </c>
      <c r="C1" t="s">
        <v>287</v>
      </c>
    </row>
    <row r="2" spans="1:16" ht="15" thickBot="1" x14ac:dyDescent="0.35">
      <c r="A2" s="20" t="s">
        <v>54</v>
      </c>
      <c r="B2" s="21">
        <v>1.8548390000000001E-2</v>
      </c>
      <c r="C2" t="s">
        <v>287</v>
      </c>
      <c r="E2" s="20" t="s">
        <v>4</v>
      </c>
      <c r="F2" s="21">
        <v>4.6082949999999998E-2</v>
      </c>
      <c r="G2" t="s">
        <v>287</v>
      </c>
    </row>
    <row r="3" spans="1:16" ht="15" thickBot="1" x14ac:dyDescent="0.35">
      <c r="A3" s="20" t="s">
        <v>23</v>
      </c>
      <c r="B3" s="21">
        <v>2.9032260000000001E-2</v>
      </c>
      <c r="C3" t="s">
        <v>287</v>
      </c>
      <c r="E3" s="20" t="s">
        <v>5</v>
      </c>
      <c r="F3" s="21">
        <v>3.354037E-2</v>
      </c>
      <c r="G3" t="s">
        <v>286</v>
      </c>
    </row>
    <row r="4" spans="1:16" ht="15" thickBot="1" x14ac:dyDescent="0.35">
      <c r="A4" s="20" t="s">
        <v>192</v>
      </c>
      <c r="B4" s="21">
        <v>2.9032260000000001E-2</v>
      </c>
      <c r="C4" t="s">
        <v>287</v>
      </c>
      <c r="E4" s="20" t="s">
        <v>6</v>
      </c>
      <c r="F4" s="21">
        <v>3.354037E-2</v>
      </c>
      <c r="G4" t="s">
        <v>287</v>
      </c>
    </row>
    <row r="5" spans="1:16" ht="15" thickBot="1" x14ac:dyDescent="0.35">
      <c r="A5" s="20" t="s">
        <v>35</v>
      </c>
      <c r="B5" s="21">
        <v>2.9347829999999998E-2</v>
      </c>
      <c r="C5" t="s">
        <v>287</v>
      </c>
      <c r="E5" s="20" t="s">
        <v>7</v>
      </c>
      <c r="F5" s="21">
        <v>0</v>
      </c>
      <c r="G5" t="s">
        <v>286</v>
      </c>
    </row>
    <row r="6" spans="1:16" ht="15" thickBot="1" x14ac:dyDescent="0.35">
      <c r="A6" s="20" t="s">
        <v>41</v>
      </c>
      <c r="B6" s="21">
        <v>4.0322579999999997E-2</v>
      </c>
      <c r="C6" t="s">
        <v>287</v>
      </c>
      <c r="E6" s="20" t="s">
        <v>8</v>
      </c>
      <c r="F6" s="21">
        <v>4.6082949999999998E-2</v>
      </c>
      <c r="G6" t="s">
        <v>287</v>
      </c>
    </row>
    <row r="7" spans="1:16" ht="15" thickBot="1" x14ac:dyDescent="0.35">
      <c r="A7" s="20" t="s">
        <v>79</v>
      </c>
      <c r="B7" s="21">
        <v>4.0322579999999997E-2</v>
      </c>
      <c r="C7" t="s">
        <v>287</v>
      </c>
      <c r="E7" s="20" t="s">
        <v>9</v>
      </c>
      <c r="F7" s="21">
        <v>0</v>
      </c>
      <c r="G7" t="s">
        <v>286</v>
      </c>
    </row>
    <row r="8" spans="1:16" ht="15" thickBot="1" x14ac:dyDescent="0.35">
      <c r="A8" s="20" t="s">
        <v>46</v>
      </c>
      <c r="B8" s="21">
        <v>4.0322579999999997E-2</v>
      </c>
      <c r="C8" t="s">
        <v>287</v>
      </c>
      <c r="E8" s="20" t="s">
        <v>10</v>
      </c>
      <c r="F8" s="21">
        <v>1.8633540000000001E-2</v>
      </c>
      <c r="G8" t="s">
        <v>287</v>
      </c>
    </row>
    <row r="9" spans="1:16" ht="15" thickBot="1" x14ac:dyDescent="0.35">
      <c r="A9" s="20" t="s">
        <v>63</v>
      </c>
      <c r="B9" s="21">
        <v>4.0322579999999997E-2</v>
      </c>
      <c r="C9" t="s">
        <v>287</v>
      </c>
      <c r="E9" s="20" t="s">
        <v>11</v>
      </c>
      <c r="F9" s="21">
        <v>0</v>
      </c>
      <c r="G9" t="s">
        <v>286</v>
      </c>
      <c r="I9" s="22" t="s">
        <v>613</v>
      </c>
      <c r="J9" s="22"/>
      <c r="K9" s="22"/>
      <c r="N9" s="22" t="s">
        <v>614</v>
      </c>
      <c r="O9" s="22"/>
      <c r="P9" s="22"/>
    </row>
    <row r="10" spans="1:16" ht="15" thickBot="1" x14ac:dyDescent="0.35">
      <c r="A10" s="20" t="s">
        <v>29</v>
      </c>
      <c r="B10" s="21">
        <v>4.1129029999999997E-2</v>
      </c>
      <c r="C10" t="s">
        <v>287</v>
      </c>
      <c r="E10" s="20" t="s">
        <v>191</v>
      </c>
      <c r="F10" s="21">
        <v>0.16149068</v>
      </c>
      <c r="G10" t="s">
        <v>287</v>
      </c>
      <c r="J10" t="s">
        <v>615</v>
      </c>
      <c r="K10" t="s">
        <v>616</v>
      </c>
      <c r="O10" t="s">
        <v>615</v>
      </c>
    </row>
    <row r="11" spans="1:16" ht="15" thickBot="1" x14ac:dyDescent="0.35">
      <c r="A11" s="20" t="s">
        <v>30</v>
      </c>
      <c r="B11" s="21">
        <v>4.3548389999999999E-2</v>
      </c>
      <c r="C11" t="s">
        <v>287</v>
      </c>
      <c r="E11" s="20" t="s">
        <v>12</v>
      </c>
      <c r="F11" s="21">
        <v>4.9769590000000002E-2</v>
      </c>
      <c r="G11" t="s">
        <v>287</v>
      </c>
      <c r="I11" t="s">
        <v>557</v>
      </c>
      <c r="J11">
        <v>15</v>
      </c>
      <c r="K11">
        <v>10</v>
      </c>
      <c r="N11" t="s">
        <v>557</v>
      </c>
      <c r="O11">
        <v>16</v>
      </c>
      <c r="P11">
        <f>25-16</f>
        <v>9</v>
      </c>
    </row>
    <row r="12" spans="1:16" ht="15" thickBot="1" x14ac:dyDescent="0.35">
      <c r="A12" s="20" t="s">
        <v>59</v>
      </c>
      <c r="B12" s="21">
        <v>5.0675680000000001E-2</v>
      </c>
      <c r="C12" t="s">
        <v>287</v>
      </c>
      <c r="E12" s="20" t="s">
        <v>13</v>
      </c>
      <c r="F12" s="21">
        <v>7.6976669999999997E-2</v>
      </c>
      <c r="G12" t="s">
        <v>286</v>
      </c>
      <c r="I12" t="s">
        <v>617</v>
      </c>
      <c r="J12">
        <v>43</v>
      </c>
      <c r="K12">
        <f>COUNTIF(F:F, 0)</f>
        <v>45</v>
      </c>
      <c r="N12" t="s">
        <v>617</v>
      </c>
      <c r="O12">
        <f>31+16</f>
        <v>47</v>
      </c>
      <c r="P12">
        <f>88-O12</f>
        <v>41</v>
      </c>
    </row>
    <row r="13" spans="1:16" ht="15" thickBot="1" x14ac:dyDescent="0.35">
      <c r="A13" s="20" t="s">
        <v>75</v>
      </c>
      <c r="B13" s="21">
        <v>5.4824560000000001E-2</v>
      </c>
      <c r="C13" t="s">
        <v>287</v>
      </c>
      <c r="E13" s="20" t="s">
        <v>192</v>
      </c>
      <c r="F13" s="21">
        <v>6.3616069999999997E-2</v>
      </c>
      <c r="G13" t="s">
        <v>287</v>
      </c>
    </row>
    <row r="14" spans="1:16" ht="15" thickBot="1" x14ac:dyDescent="0.35">
      <c r="A14" s="20" t="s">
        <v>10</v>
      </c>
      <c r="B14" s="21">
        <v>5.5664060000000001E-2</v>
      </c>
      <c r="C14" t="s">
        <v>287</v>
      </c>
      <c r="E14" s="20" t="s">
        <v>14</v>
      </c>
      <c r="F14" s="21">
        <v>4.6082949999999998E-2</v>
      </c>
      <c r="G14" t="s">
        <v>287</v>
      </c>
      <c r="J14">
        <v>0.6</v>
      </c>
      <c r="K14">
        <v>0.4</v>
      </c>
    </row>
    <row r="15" spans="1:16" ht="15" thickBot="1" x14ac:dyDescent="0.35">
      <c r="A15" s="20" t="s">
        <v>8</v>
      </c>
      <c r="B15" s="21">
        <v>6.6921339999999996E-2</v>
      </c>
      <c r="C15" t="s">
        <v>287</v>
      </c>
      <c r="E15" s="20" t="s">
        <v>15</v>
      </c>
      <c r="F15" s="21">
        <v>0</v>
      </c>
      <c r="G15" t="s">
        <v>287</v>
      </c>
      <c r="J15">
        <v>0.48863636363636398</v>
      </c>
      <c r="K15">
        <v>0.51136363636363602</v>
      </c>
    </row>
    <row r="16" spans="1:16" ht="15" thickBot="1" x14ac:dyDescent="0.35">
      <c r="A16" s="20" t="s">
        <v>57</v>
      </c>
      <c r="B16" s="21">
        <v>7.2580649999999997E-2</v>
      </c>
      <c r="C16" t="s">
        <v>287</v>
      </c>
      <c r="E16" s="20" t="s">
        <v>16</v>
      </c>
      <c r="F16" s="21">
        <v>0</v>
      </c>
      <c r="G16" t="s">
        <v>287</v>
      </c>
    </row>
    <row r="17" spans="1:7" ht="15" thickBot="1" x14ac:dyDescent="0.35">
      <c r="A17" s="20" t="s">
        <v>19</v>
      </c>
      <c r="B17" s="21">
        <v>7.6923110000000003E-2</v>
      </c>
      <c r="C17" t="s">
        <v>287</v>
      </c>
      <c r="E17" s="20" t="s">
        <v>17</v>
      </c>
      <c r="F17" s="21">
        <v>0</v>
      </c>
      <c r="G17" t="s">
        <v>287</v>
      </c>
    </row>
    <row r="18" spans="1:7" ht="15" thickBot="1" x14ac:dyDescent="0.35">
      <c r="A18" s="20" t="s">
        <v>7</v>
      </c>
      <c r="B18" s="21">
        <v>7.6923110000000003E-2</v>
      </c>
      <c r="C18" t="s">
        <v>287</v>
      </c>
      <c r="E18" s="20" t="s">
        <v>18</v>
      </c>
      <c r="F18" s="21">
        <v>0</v>
      </c>
      <c r="G18" t="s">
        <v>287</v>
      </c>
    </row>
    <row r="19" spans="1:7" ht="15" thickBot="1" x14ac:dyDescent="0.35">
      <c r="A19" s="20" t="s">
        <v>9</v>
      </c>
      <c r="B19" s="21">
        <v>7.9347829999999994E-2</v>
      </c>
      <c r="C19" t="s">
        <v>287</v>
      </c>
      <c r="E19" s="20" t="s">
        <v>19</v>
      </c>
      <c r="F19" s="21">
        <v>5.3779609999999999E-2</v>
      </c>
      <c r="G19" t="s">
        <v>287</v>
      </c>
    </row>
    <row r="20" spans="1:7" ht="15" thickBot="1" x14ac:dyDescent="0.35">
      <c r="A20" s="20" t="s">
        <v>42</v>
      </c>
      <c r="B20" s="21">
        <v>9.7844710000000001E-2</v>
      </c>
      <c r="C20" t="s">
        <v>287</v>
      </c>
      <c r="E20" s="20" t="s">
        <v>20</v>
      </c>
      <c r="F20" s="21">
        <v>4.6406339999999997E-2</v>
      </c>
      <c r="G20" t="s">
        <v>286</v>
      </c>
    </row>
    <row r="21" spans="1:7" ht="15" thickBot="1" x14ac:dyDescent="0.35">
      <c r="A21" s="20" t="s">
        <v>45</v>
      </c>
      <c r="B21" s="21">
        <v>9.9212449999999994E-2</v>
      </c>
      <c r="C21" t="s">
        <v>287</v>
      </c>
      <c r="E21" s="20" t="s">
        <v>21</v>
      </c>
      <c r="F21" s="21">
        <v>0.18894009</v>
      </c>
      <c r="G21" t="s">
        <v>286</v>
      </c>
    </row>
    <row r="22" spans="1:7" ht="15" thickBot="1" x14ac:dyDescent="0.35">
      <c r="A22" s="20" t="s">
        <v>55</v>
      </c>
      <c r="B22" s="21">
        <v>9.9212449999999994E-2</v>
      </c>
      <c r="C22" t="s">
        <v>287</v>
      </c>
      <c r="E22" s="20" t="s">
        <v>22</v>
      </c>
      <c r="F22" s="21">
        <v>0</v>
      </c>
      <c r="G22" t="s">
        <v>287</v>
      </c>
    </row>
    <row r="23" spans="1:7" ht="15" thickBot="1" x14ac:dyDescent="0.35">
      <c r="A23" s="20" t="s">
        <v>193</v>
      </c>
      <c r="B23" s="21">
        <v>0.11776084000000001</v>
      </c>
      <c r="C23" t="s">
        <v>287</v>
      </c>
      <c r="E23" s="20" t="s">
        <v>23</v>
      </c>
      <c r="F23" s="21">
        <v>6.265664E-2</v>
      </c>
      <c r="G23" t="s">
        <v>287</v>
      </c>
    </row>
    <row r="24" spans="1:7" ht="15" thickBot="1" x14ac:dyDescent="0.35">
      <c r="A24" s="20" t="s">
        <v>32</v>
      </c>
      <c r="B24" s="21">
        <v>0.125</v>
      </c>
      <c r="C24" t="s">
        <v>287</v>
      </c>
      <c r="E24" s="20" t="s">
        <v>24</v>
      </c>
      <c r="F24" s="21">
        <v>0</v>
      </c>
      <c r="G24" t="s">
        <v>286</v>
      </c>
    </row>
    <row r="25" spans="1:7" ht="15" thickBot="1" x14ac:dyDescent="0.35">
      <c r="A25" s="20" t="s">
        <v>33</v>
      </c>
      <c r="B25" s="21">
        <v>0.125</v>
      </c>
      <c r="C25" t="s">
        <v>287</v>
      </c>
      <c r="E25" s="20" t="s">
        <v>25</v>
      </c>
      <c r="F25" s="21">
        <v>3.3179720000000003E-2</v>
      </c>
      <c r="G25" t="s">
        <v>287</v>
      </c>
    </row>
    <row r="26" spans="1:7" ht="15" thickBot="1" x14ac:dyDescent="0.35">
      <c r="A26" s="20" t="s">
        <v>68</v>
      </c>
      <c r="B26" s="21">
        <v>0.13709677000000001</v>
      </c>
      <c r="C26" t="s">
        <v>287</v>
      </c>
      <c r="E26" s="20" t="s">
        <v>26</v>
      </c>
      <c r="F26" s="21">
        <v>0</v>
      </c>
      <c r="G26" t="s">
        <v>286</v>
      </c>
    </row>
    <row r="27" spans="1:7" ht="15" thickBot="1" x14ac:dyDescent="0.35">
      <c r="A27" s="20" t="s">
        <v>69</v>
      </c>
      <c r="B27" s="21">
        <v>0.14130435</v>
      </c>
      <c r="C27" t="s">
        <v>287</v>
      </c>
      <c r="E27" s="20" t="s">
        <v>27</v>
      </c>
      <c r="F27" s="21">
        <v>0</v>
      </c>
      <c r="G27" t="s">
        <v>287</v>
      </c>
    </row>
    <row r="28" spans="1:7" ht="15" thickBot="1" x14ac:dyDescent="0.35">
      <c r="A28" s="20" t="s">
        <v>84</v>
      </c>
      <c r="B28" s="21">
        <v>0.16532258</v>
      </c>
      <c r="C28" t="s">
        <v>287</v>
      </c>
      <c r="E28" s="20" t="s">
        <v>28</v>
      </c>
      <c r="F28" s="21">
        <v>1.3824879999999999E-2</v>
      </c>
      <c r="G28" t="s">
        <v>286</v>
      </c>
    </row>
    <row r="29" spans="1:7" ht="15" thickBot="1" x14ac:dyDescent="0.35">
      <c r="A29" s="20" t="s">
        <v>62</v>
      </c>
      <c r="B29" s="21">
        <v>0.16532258</v>
      </c>
      <c r="C29" t="s">
        <v>287</v>
      </c>
      <c r="E29" s="20" t="s">
        <v>29</v>
      </c>
      <c r="F29" s="21">
        <v>0</v>
      </c>
      <c r="G29" t="s">
        <v>287</v>
      </c>
    </row>
    <row r="30" spans="1:7" ht="15" thickBot="1" x14ac:dyDescent="0.35">
      <c r="A30" s="20" t="s">
        <v>13</v>
      </c>
      <c r="B30" s="21">
        <v>0.16854838999999999</v>
      </c>
      <c r="C30" t="s">
        <v>287</v>
      </c>
      <c r="E30" s="20" t="s">
        <v>30</v>
      </c>
      <c r="F30" s="21">
        <v>0.11338566</v>
      </c>
      <c r="G30" t="s">
        <v>287</v>
      </c>
    </row>
    <row r="31" spans="1:7" ht="15" thickBot="1" x14ac:dyDescent="0.35">
      <c r="A31" s="20" t="s">
        <v>21</v>
      </c>
      <c r="B31" s="21">
        <v>0.17205715999999999</v>
      </c>
      <c r="C31" t="s">
        <v>287</v>
      </c>
      <c r="E31" s="20" t="s">
        <v>31</v>
      </c>
      <c r="F31" s="21">
        <v>7.0967740000000001E-2</v>
      </c>
      <c r="G31" t="s">
        <v>287</v>
      </c>
    </row>
    <row r="32" spans="1:7" ht="15" thickBot="1" x14ac:dyDescent="0.35">
      <c r="A32" s="20" t="s">
        <v>76</v>
      </c>
      <c r="B32" s="21">
        <v>1.209677E-2</v>
      </c>
      <c r="C32" t="s">
        <v>286</v>
      </c>
      <c r="E32" s="20" t="s">
        <v>32</v>
      </c>
      <c r="F32" s="21">
        <v>4.9769590000000002E-2</v>
      </c>
      <c r="G32" t="s">
        <v>286</v>
      </c>
    </row>
    <row r="33" spans="1:7" ht="15" thickBot="1" x14ac:dyDescent="0.35">
      <c r="A33" s="20" t="s">
        <v>64</v>
      </c>
      <c r="B33" s="21">
        <v>2.9347829999999998E-2</v>
      </c>
      <c r="C33" t="s">
        <v>286</v>
      </c>
      <c r="E33" s="20" t="s">
        <v>33</v>
      </c>
      <c r="F33" s="21">
        <v>4.9769590000000002E-2</v>
      </c>
      <c r="G33" t="s">
        <v>286</v>
      </c>
    </row>
    <row r="34" spans="1:7" ht="15" thickBot="1" x14ac:dyDescent="0.35">
      <c r="A34" s="20" t="s">
        <v>31</v>
      </c>
      <c r="B34" s="21">
        <v>4.3548389999999999E-2</v>
      </c>
      <c r="C34" t="s">
        <v>286</v>
      </c>
      <c r="E34" s="20" t="s">
        <v>34</v>
      </c>
      <c r="F34" s="21">
        <v>0</v>
      </c>
      <c r="G34" t="s">
        <v>287</v>
      </c>
    </row>
    <row r="35" spans="1:7" ht="15" thickBot="1" x14ac:dyDescent="0.35">
      <c r="A35" s="20" t="s">
        <v>39</v>
      </c>
      <c r="B35" s="21">
        <v>4.3548389999999999E-2</v>
      </c>
      <c r="C35" t="s">
        <v>286</v>
      </c>
      <c r="E35" s="20" t="s">
        <v>35</v>
      </c>
      <c r="F35" s="21">
        <v>1.198157E-2</v>
      </c>
      <c r="G35" t="s">
        <v>287</v>
      </c>
    </row>
    <row r="36" spans="1:7" ht="15" thickBot="1" x14ac:dyDescent="0.35">
      <c r="A36" s="20" t="s">
        <v>191</v>
      </c>
      <c r="B36" s="21">
        <v>6.6921339999999996E-2</v>
      </c>
      <c r="C36" t="s">
        <v>286</v>
      </c>
      <c r="E36" s="20" t="s">
        <v>36</v>
      </c>
      <c r="F36" s="21">
        <v>2.1198160000000001E-2</v>
      </c>
      <c r="G36" t="s">
        <v>287</v>
      </c>
    </row>
    <row r="37" spans="1:7" ht="15" thickBot="1" x14ac:dyDescent="0.35">
      <c r="A37" s="20" t="s">
        <v>11</v>
      </c>
      <c r="B37" s="21">
        <v>8.1432710000000005E-2</v>
      </c>
      <c r="C37" t="s">
        <v>286</v>
      </c>
      <c r="E37" s="20" t="s">
        <v>37</v>
      </c>
      <c r="F37" s="21">
        <v>0</v>
      </c>
      <c r="G37" t="s">
        <v>287</v>
      </c>
    </row>
    <row r="38" spans="1:7" ht="15" thickBot="1" x14ac:dyDescent="0.35">
      <c r="A38" s="20" t="s">
        <v>24</v>
      </c>
      <c r="B38" s="21">
        <v>9.5953590000000005E-2</v>
      </c>
      <c r="C38" t="s">
        <v>286</v>
      </c>
      <c r="E38" s="20" t="s">
        <v>38</v>
      </c>
      <c r="F38" s="21">
        <v>0</v>
      </c>
      <c r="G38" t="s">
        <v>287</v>
      </c>
    </row>
    <row r="39" spans="1:7" ht="15" thickBot="1" x14ac:dyDescent="0.35">
      <c r="A39" s="20" t="s">
        <v>26</v>
      </c>
      <c r="B39" s="21">
        <v>9.5953590000000005E-2</v>
      </c>
      <c r="C39" t="s">
        <v>286</v>
      </c>
      <c r="E39" s="20" t="s">
        <v>39</v>
      </c>
      <c r="F39" s="21">
        <v>8.8510400000000003E-2</v>
      </c>
      <c r="G39" t="s">
        <v>287</v>
      </c>
    </row>
    <row r="40" spans="1:7" ht="15" thickBot="1" x14ac:dyDescent="0.35">
      <c r="A40" s="20" t="s">
        <v>77</v>
      </c>
      <c r="B40" s="21">
        <v>0.10220732</v>
      </c>
      <c r="C40" t="s">
        <v>286</v>
      </c>
      <c r="E40" s="20" t="s">
        <v>40</v>
      </c>
      <c r="F40" s="21">
        <v>6.265664E-2</v>
      </c>
      <c r="G40" t="s">
        <v>286</v>
      </c>
    </row>
    <row r="41" spans="1:7" ht="15" thickBot="1" x14ac:dyDescent="0.35">
      <c r="A41" s="20" t="s">
        <v>5</v>
      </c>
      <c r="B41" s="21">
        <v>0.11776084000000001</v>
      </c>
      <c r="C41" t="s">
        <v>286</v>
      </c>
      <c r="E41" s="20" t="s">
        <v>41</v>
      </c>
      <c r="F41" s="21">
        <v>3.2581449999999998E-2</v>
      </c>
      <c r="G41" t="s">
        <v>287</v>
      </c>
    </row>
    <row r="42" spans="1:7" ht="15" thickBot="1" x14ac:dyDescent="0.35">
      <c r="A42" s="20" t="s">
        <v>20</v>
      </c>
      <c r="B42" s="21">
        <v>0.125</v>
      </c>
      <c r="C42" t="s">
        <v>286</v>
      </c>
      <c r="E42" s="20" t="s">
        <v>42</v>
      </c>
      <c r="F42" s="21">
        <v>0</v>
      </c>
      <c r="G42" t="s">
        <v>286</v>
      </c>
    </row>
    <row r="43" spans="1:7" ht="15" thickBot="1" x14ac:dyDescent="0.35">
      <c r="A43" s="20" t="s">
        <v>28</v>
      </c>
      <c r="B43" s="21">
        <v>0.125</v>
      </c>
      <c r="C43" t="s">
        <v>286</v>
      </c>
      <c r="E43" s="20" t="s">
        <v>43</v>
      </c>
      <c r="F43" s="21">
        <v>0</v>
      </c>
      <c r="G43" t="s">
        <v>287</v>
      </c>
    </row>
    <row r="44" spans="1:7" ht="15" thickBot="1" x14ac:dyDescent="0.35">
      <c r="A44" s="20" t="s">
        <v>40</v>
      </c>
      <c r="B44" s="21">
        <v>0.12945135999999999</v>
      </c>
      <c r="C44" t="s">
        <v>286</v>
      </c>
      <c r="E44" s="20" t="s">
        <v>44</v>
      </c>
      <c r="F44" s="21">
        <v>0</v>
      </c>
      <c r="G44" t="s">
        <v>287</v>
      </c>
    </row>
    <row r="45" spans="1:7" ht="15" thickBot="1" x14ac:dyDescent="0.35">
      <c r="A45" s="20" t="s">
        <v>71</v>
      </c>
      <c r="B45" s="21">
        <v>0.16532258</v>
      </c>
      <c r="C45" t="s">
        <v>286</v>
      </c>
      <c r="E45" s="20" t="s">
        <v>45</v>
      </c>
      <c r="F45" s="21">
        <v>0</v>
      </c>
      <c r="G45" t="s">
        <v>286</v>
      </c>
    </row>
    <row r="46" spans="1:7" ht="15" thickBot="1" x14ac:dyDescent="0.35">
      <c r="A46" s="20" t="s">
        <v>65</v>
      </c>
      <c r="B46" s="21">
        <v>0.17581954999999999</v>
      </c>
      <c r="C46" t="s">
        <v>286</v>
      </c>
      <c r="E46" s="20" t="s">
        <v>46</v>
      </c>
      <c r="F46" s="21">
        <v>0</v>
      </c>
      <c r="G46" t="s">
        <v>287</v>
      </c>
    </row>
    <row r="47" spans="1:7" ht="15" thickBot="1" x14ac:dyDescent="0.35">
      <c r="A47" s="20" t="s">
        <v>83</v>
      </c>
      <c r="B47" s="21">
        <v>0.17708066</v>
      </c>
      <c r="C47" t="s">
        <v>286</v>
      </c>
      <c r="E47" s="20" t="s">
        <v>194</v>
      </c>
      <c r="F47" s="21">
        <v>0</v>
      </c>
      <c r="G47" t="s">
        <v>287</v>
      </c>
    </row>
    <row r="48" spans="1:7" ht="15" thickBot="1" x14ac:dyDescent="0.35">
      <c r="E48" s="20" t="s">
        <v>47</v>
      </c>
      <c r="F48" s="21">
        <v>0</v>
      </c>
      <c r="G48" t="s">
        <v>287</v>
      </c>
    </row>
    <row r="49" spans="5:7" ht="15" thickBot="1" x14ac:dyDescent="0.35">
      <c r="E49" s="20" t="s">
        <v>48</v>
      </c>
      <c r="F49" s="21">
        <v>0</v>
      </c>
      <c r="G49" t="s">
        <v>287</v>
      </c>
    </row>
    <row r="50" spans="5:7" ht="15" thickBot="1" x14ac:dyDescent="0.35">
      <c r="E50" s="20" t="s">
        <v>49</v>
      </c>
      <c r="F50" s="21">
        <v>0</v>
      </c>
      <c r="G50" t="s">
        <v>287</v>
      </c>
    </row>
    <row r="51" spans="5:7" ht="15" thickBot="1" x14ac:dyDescent="0.35">
      <c r="E51" s="20" t="s">
        <v>50</v>
      </c>
      <c r="F51" s="21">
        <v>0</v>
      </c>
      <c r="G51" t="s">
        <v>287</v>
      </c>
    </row>
    <row r="52" spans="5:7" ht="15" thickBot="1" x14ac:dyDescent="0.35">
      <c r="E52" s="20" t="s">
        <v>248</v>
      </c>
      <c r="F52" s="21">
        <v>0</v>
      </c>
      <c r="G52" t="s">
        <v>287</v>
      </c>
    </row>
    <row r="53" spans="5:7" ht="15" thickBot="1" x14ac:dyDescent="0.35">
      <c r="E53" s="20" t="s">
        <v>51</v>
      </c>
      <c r="F53" s="21">
        <v>0</v>
      </c>
      <c r="G53" t="s">
        <v>287</v>
      </c>
    </row>
    <row r="54" spans="5:7" ht="15" thickBot="1" x14ac:dyDescent="0.35">
      <c r="E54" s="20" t="s">
        <v>52</v>
      </c>
      <c r="F54" s="21">
        <v>0</v>
      </c>
      <c r="G54" t="s">
        <v>287</v>
      </c>
    </row>
    <row r="55" spans="5:7" ht="15" thickBot="1" x14ac:dyDescent="0.35">
      <c r="E55" s="20" t="s">
        <v>53</v>
      </c>
      <c r="F55" s="21">
        <v>0</v>
      </c>
      <c r="G55" t="s">
        <v>287</v>
      </c>
    </row>
    <row r="56" spans="5:7" ht="15" thickBot="1" x14ac:dyDescent="0.35">
      <c r="E56" s="20" t="s">
        <v>54</v>
      </c>
      <c r="F56" s="21">
        <v>5.7915059999999997E-2</v>
      </c>
      <c r="G56" t="s">
        <v>287</v>
      </c>
    </row>
    <row r="57" spans="5:7" ht="15" thickBot="1" x14ac:dyDescent="0.35">
      <c r="E57" s="20" t="s">
        <v>55</v>
      </c>
      <c r="F57" s="21">
        <v>0</v>
      </c>
      <c r="G57" t="s">
        <v>286</v>
      </c>
    </row>
    <row r="58" spans="5:7" ht="15" thickBot="1" x14ac:dyDescent="0.35">
      <c r="E58" s="20" t="s">
        <v>56</v>
      </c>
      <c r="F58" s="21">
        <v>0</v>
      </c>
      <c r="G58" t="s">
        <v>287</v>
      </c>
    </row>
    <row r="59" spans="5:7" ht="15" thickBot="1" x14ac:dyDescent="0.35">
      <c r="E59" s="20" t="s">
        <v>57</v>
      </c>
      <c r="F59" s="21">
        <v>0.19262673</v>
      </c>
      <c r="G59" t="s">
        <v>287</v>
      </c>
    </row>
    <row r="60" spans="5:7" ht="15" thickBot="1" x14ac:dyDescent="0.35">
      <c r="E60" s="20" t="s">
        <v>58</v>
      </c>
      <c r="F60" s="21">
        <v>0</v>
      </c>
      <c r="G60" t="s">
        <v>287</v>
      </c>
    </row>
    <row r="61" spans="5:7" ht="15" thickBot="1" x14ac:dyDescent="0.35">
      <c r="E61" s="20" t="s">
        <v>59</v>
      </c>
      <c r="F61" s="21">
        <v>0.14285713999999999</v>
      </c>
      <c r="G61" t="s">
        <v>287</v>
      </c>
    </row>
    <row r="62" spans="5:7" ht="15" thickBot="1" x14ac:dyDescent="0.35">
      <c r="E62" s="20" t="s">
        <v>60</v>
      </c>
      <c r="F62" s="21">
        <v>0</v>
      </c>
      <c r="G62" t="s">
        <v>287</v>
      </c>
    </row>
    <row r="63" spans="5:7" ht="15" thickBot="1" x14ac:dyDescent="0.35">
      <c r="E63" s="20" t="s">
        <v>61</v>
      </c>
      <c r="F63" s="21">
        <v>0</v>
      </c>
      <c r="G63" t="s">
        <v>287</v>
      </c>
    </row>
    <row r="64" spans="5:7" ht="15" thickBot="1" x14ac:dyDescent="0.35">
      <c r="E64" s="20" t="s">
        <v>62</v>
      </c>
      <c r="F64" s="21">
        <v>0.14285713999999999</v>
      </c>
      <c r="G64" t="s">
        <v>286</v>
      </c>
    </row>
    <row r="65" spans="5:7" ht="15" thickBot="1" x14ac:dyDescent="0.35">
      <c r="E65" s="20" t="s">
        <v>63</v>
      </c>
      <c r="F65" s="21">
        <v>1.3824879999999999E-2</v>
      </c>
      <c r="G65" t="s">
        <v>287</v>
      </c>
    </row>
    <row r="66" spans="5:7" ht="15" thickBot="1" x14ac:dyDescent="0.35">
      <c r="E66" s="20" t="s">
        <v>64</v>
      </c>
      <c r="F66" s="21">
        <v>0</v>
      </c>
      <c r="G66" t="s">
        <v>287</v>
      </c>
    </row>
    <row r="67" spans="5:7" ht="15" thickBot="1" x14ac:dyDescent="0.35">
      <c r="E67" s="20" t="s">
        <v>65</v>
      </c>
      <c r="F67" s="21">
        <v>6.265664E-2</v>
      </c>
      <c r="G67" t="s">
        <v>286</v>
      </c>
    </row>
    <row r="68" spans="5:7" ht="15" thickBot="1" x14ac:dyDescent="0.35">
      <c r="E68" s="20" t="s">
        <v>66</v>
      </c>
      <c r="F68" s="21">
        <v>4.6082949999999998E-2</v>
      </c>
      <c r="G68" t="s">
        <v>287</v>
      </c>
    </row>
    <row r="69" spans="5:7" ht="15" thickBot="1" x14ac:dyDescent="0.35">
      <c r="E69" s="20" t="s">
        <v>67</v>
      </c>
      <c r="F69" s="21">
        <v>0</v>
      </c>
      <c r="G69" t="s">
        <v>287</v>
      </c>
    </row>
    <row r="70" spans="5:7" ht="15" thickBot="1" x14ac:dyDescent="0.35">
      <c r="E70" s="20" t="s">
        <v>68</v>
      </c>
      <c r="F70" s="21">
        <v>4.7004610000000002E-2</v>
      </c>
      <c r="G70" t="s">
        <v>286</v>
      </c>
    </row>
    <row r="71" spans="5:7" ht="15" thickBot="1" x14ac:dyDescent="0.35">
      <c r="E71" s="20" t="s">
        <v>69</v>
      </c>
      <c r="F71" s="21">
        <v>0.11680836</v>
      </c>
      <c r="G71" t="s">
        <v>286</v>
      </c>
    </row>
    <row r="72" spans="5:7" ht="15" thickBot="1" x14ac:dyDescent="0.35">
      <c r="E72" s="20" t="s">
        <v>70</v>
      </c>
      <c r="F72" s="21">
        <v>0</v>
      </c>
      <c r="G72" t="s">
        <v>287</v>
      </c>
    </row>
    <row r="73" spans="5:7" ht="15" thickBot="1" x14ac:dyDescent="0.35">
      <c r="E73" s="20" t="s">
        <v>71</v>
      </c>
      <c r="F73" s="21">
        <v>5.3779609999999999E-2</v>
      </c>
      <c r="G73" t="s">
        <v>286</v>
      </c>
    </row>
    <row r="74" spans="5:7" ht="15" thickBot="1" x14ac:dyDescent="0.35">
      <c r="E74" s="20" t="s">
        <v>193</v>
      </c>
      <c r="F74" s="21">
        <v>1.3824879999999999E-2</v>
      </c>
      <c r="G74" t="s">
        <v>286</v>
      </c>
    </row>
    <row r="75" spans="5:7" ht="15" thickBot="1" x14ac:dyDescent="0.35">
      <c r="E75" s="20" t="s">
        <v>72</v>
      </c>
      <c r="F75" s="21">
        <v>0</v>
      </c>
      <c r="G75" t="s">
        <v>287</v>
      </c>
    </row>
    <row r="76" spans="5:7" ht="15" thickBot="1" x14ac:dyDescent="0.35">
      <c r="E76" s="20" t="s">
        <v>73</v>
      </c>
      <c r="F76" s="21">
        <v>0</v>
      </c>
      <c r="G76" t="s">
        <v>287</v>
      </c>
    </row>
    <row r="77" spans="5:7" ht="15" thickBot="1" x14ac:dyDescent="0.35">
      <c r="E77" s="20" t="s">
        <v>249</v>
      </c>
      <c r="F77" s="21">
        <v>2.1198160000000001E-2</v>
      </c>
      <c r="G77" t="s">
        <v>287</v>
      </c>
    </row>
    <row r="78" spans="5:7" ht="15" thickBot="1" x14ac:dyDescent="0.35">
      <c r="E78" s="20" t="s">
        <v>250</v>
      </c>
      <c r="F78" s="21">
        <v>4.6082949999999998E-2</v>
      </c>
      <c r="G78" t="s">
        <v>287</v>
      </c>
    </row>
    <row r="79" spans="5:7" ht="15" thickBot="1" x14ac:dyDescent="0.35">
      <c r="E79" s="20" t="s">
        <v>74</v>
      </c>
      <c r="F79" s="21">
        <v>0</v>
      </c>
      <c r="G79" t="s">
        <v>287</v>
      </c>
    </row>
    <row r="80" spans="5:7" ht="15" thickBot="1" x14ac:dyDescent="0.35">
      <c r="E80" s="20" t="s">
        <v>75</v>
      </c>
      <c r="F80" s="21">
        <v>1.3824879999999999E-2</v>
      </c>
      <c r="G80" t="s">
        <v>287</v>
      </c>
    </row>
    <row r="81" spans="5:7" ht="15" thickBot="1" x14ac:dyDescent="0.35">
      <c r="E81" s="20" t="s">
        <v>76</v>
      </c>
      <c r="F81" s="21">
        <v>4.1505790000000001E-2</v>
      </c>
      <c r="G81" t="s">
        <v>287</v>
      </c>
    </row>
    <row r="82" spans="5:7" ht="15" thickBot="1" x14ac:dyDescent="0.35">
      <c r="E82" s="20" t="s">
        <v>77</v>
      </c>
      <c r="F82" s="21">
        <v>0</v>
      </c>
      <c r="G82" t="s">
        <v>286</v>
      </c>
    </row>
    <row r="83" spans="5:7" ht="15" thickBot="1" x14ac:dyDescent="0.35">
      <c r="E83" s="20" t="s">
        <v>78</v>
      </c>
      <c r="F83" s="21">
        <v>0</v>
      </c>
      <c r="G83" t="s">
        <v>287</v>
      </c>
    </row>
    <row r="84" spans="5:7" ht="15" thickBot="1" x14ac:dyDescent="0.35">
      <c r="E84" s="20" t="s">
        <v>79</v>
      </c>
      <c r="F84" s="21">
        <v>4.1505790000000001E-2</v>
      </c>
      <c r="G84" t="s">
        <v>287</v>
      </c>
    </row>
    <row r="85" spans="5:7" ht="15" thickBot="1" x14ac:dyDescent="0.35">
      <c r="E85" s="20" t="s">
        <v>80</v>
      </c>
      <c r="F85" s="21">
        <v>0</v>
      </c>
      <c r="G85" t="s">
        <v>287</v>
      </c>
    </row>
    <row r="86" spans="5:7" ht="15" thickBot="1" x14ac:dyDescent="0.35">
      <c r="E86" s="20" t="s">
        <v>81</v>
      </c>
      <c r="F86" s="21">
        <v>0</v>
      </c>
      <c r="G86" t="s">
        <v>287</v>
      </c>
    </row>
    <row r="87" spans="5:7" ht="15" thickBot="1" x14ac:dyDescent="0.35">
      <c r="E87" s="20" t="s">
        <v>82</v>
      </c>
      <c r="F87" s="21">
        <v>3.3179720000000003E-2</v>
      </c>
      <c r="G87" t="s">
        <v>287</v>
      </c>
    </row>
    <row r="88" spans="5:7" ht="15" thickBot="1" x14ac:dyDescent="0.35">
      <c r="E88" s="20" t="s">
        <v>83</v>
      </c>
      <c r="F88" s="21">
        <v>7.9241069999999997E-2</v>
      </c>
      <c r="G88" t="s">
        <v>286</v>
      </c>
    </row>
    <row r="89" spans="5:7" ht="15" thickBot="1" x14ac:dyDescent="0.35">
      <c r="E89" s="20" t="s">
        <v>84</v>
      </c>
      <c r="F89" s="21">
        <v>0</v>
      </c>
      <c r="G89" t="s">
        <v>286</v>
      </c>
    </row>
  </sheetData>
  <autoFilter ref="G1:G89" xr:uid="{7E19BF13-0E06-40AD-9266-0D598D58206B}"/>
  <sortState xmlns:xlrd2="http://schemas.microsoft.com/office/spreadsheetml/2017/richdata2" ref="A1:C89">
    <sortCondition ref="C1:C89"/>
  </sortState>
  <mergeCells count="2">
    <mergeCell ref="I9:K9"/>
    <mergeCell ref="N9:P9"/>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D931DF-7FEA-4998-9BBD-FCC96FF11D41}">
  <dimension ref="A1:L89"/>
  <sheetViews>
    <sheetView workbookViewId="0">
      <selection activeCell="E2" sqref="E2:E89"/>
    </sheetView>
  </sheetViews>
  <sheetFormatPr defaultRowHeight="14.4" x14ac:dyDescent="0.3"/>
  <sheetData>
    <row r="1" spans="1:12" x14ac:dyDescent="0.3">
      <c r="A1" t="s">
        <v>213</v>
      </c>
      <c r="D1" t="s">
        <v>267</v>
      </c>
      <c r="H1" t="s">
        <v>214</v>
      </c>
      <c r="I1" t="s">
        <v>214</v>
      </c>
      <c r="K1" t="s">
        <v>337</v>
      </c>
      <c r="L1" t="s">
        <v>337</v>
      </c>
    </row>
    <row r="2" spans="1:12" x14ac:dyDescent="0.3">
      <c r="A2" t="s">
        <v>86</v>
      </c>
      <c r="B2" t="str" cm="1">
        <f t="array" ref="B2">_xlfn.IFS(A2="D", "very_large", A2="C", "large", A2="B", "intermediate", A2="A", "small")</f>
        <v>very_large</v>
      </c>
      <c r="D2" t="s">
        <v>87</v>
      </c>
      <c r="E2" t="str" cm="1">
        <f t="array" ref="E2">_xlfn.IFS(D2="A", "epipelagic", D2="B", "upper_mesopelagic", D2="C", "lower_mesopelagic", D2="D", "bathypelagic")</f>
        <v>upper_mesopelagic</v>
      </c>
      <c r="H2" t="s">
        <v>86</v>
      </c>
      <c r="I2" t="str" cm="1">
        <f t="array" ref="I2">_xlfn.IFS(H2="A", "small", H2="B", "intermediate", H2="C", "large", H2="D", "very_large")</f>
        <v>very_large</v>
      </c>
      <c r="K2" t="s">
        <v>88</v>
      </c>
      <c r="L2" t="str" cm="1">
        <f t="array" ref="L2">_xlfn.IFS(K2="A", "low", K2="B", "medium", K2="C", "high")</f>
        <v>high</v>
      </c>
    </row>
    <row r="3" spans="1:12" x14ac:dyDescent="0.3">
      <c r="A3" t="s">
        <v>87</v>
      </c>
      <c r="B3" t="str" cm="1">
        <f t="array" ref="B3">_xlfn.IFS(A3="D", "very_large", A3="C", "large", A3="B", "intermediate", A3="A", "small")</f>
        <v>intermediate</v>
      </c>
      <c r="D3" t="s">
        <v>85</v>
      </c>
      <c r="E3" t="str" cm="1">
        <f t="array" ref="E3">_xlfn.IFS(D3="A", "epipelagic", D3="B", "upper_mesopelagic", D3="C", "lower_mesopelagic", D3="D", "bathypelagic")</f>
        <v>epipelagic</v>
      </c>
      <c r="H3" t="s">
        <v>88</v>
      </c>
      <c r="I3" t="str" cm="1">
        <f t="array" ref="I3">_xlfn.IFS(H3="A", "small", H3="B", "intermediate", H3="C", "large", H3="D", "very_large")</f>
        <v>large</v>
      </c>
      <c r="K3" t="s">
        <v>87</v>
      </c>
      <c r="L3" t="str" cm="1">
        <f t="array" ref="L3">_xlfn.IFS(K3="A", "low", K3="B", "medium", K3="C", "high")</f>
        <v>medium</v>
      </c>
    </row>
    <row r="4" spans="1:12" x14ac:dyDescent="0.3">
      <c r="A4" t="s">
        <v>88</v>
      </c>
      <c r="B4" t="str" cm="1">
        <f t="array" ref="B4">_xlfn.IFS(A4="D", "very_large", A4="C", "large", A4="B", "intermediate", A4="A", "small")</f>
        <v>large</v>
      </c>
      <c r="D4" t="s">
        <v>85</v>
      </c>
      <c r="E4" t="str" cm="1">
        <f t="array" ref="E4">_xlfn.IFS(D4="A", "epipelagic", D4="B", "upper_mesopelagic", D4="C", "lower_mesopelagic", D4="D", "bathypelagic")</f>
        <v>epipelagic</v>
      </c>
      <c r="H4" t="s">
        <v>88</v>
      </c>
      <c r="I4" t="str" cm="1">
        <f t="array" ref="I4">_xlfn.IFS(H4="A", "small", H4="B", "intermediate", H4="C", "large", H4="D", "very_large")</f>
        <v>large</v>
      </c>
      <c r="K4" t="s">
        <v>87</v>
      </c>
      <c r="L4" t="str" cm="1">
        <f t="array" ref="L4">_xlfn.IFS(K4="A", "low", K4="B", "medium", K4="C", "high")</f>
        <v>medium</v>
      </c>
    </row>
    <row r="5" spans="1:12" x14ac:dyDescent="0.3">
      <c r="A5" t="s">
        <v>86</v>
      </c>
      <c r="B5" t="str" cm="1">
        <f t="array" ref="B5">_xlfn.IFS(A5="D", "very_large", A5="C", "large", A5="B", "intermediate", A5="A", "small")</f>
        <v>very_large</v>
      </c>
      <c r="D5" t="s">
        <v>85</v>
      </c>
      <c r="E5" t="str" cm="1">
        <f t="array" ref="E5">_xlfn.IFS(D5="A", "epipelagic", D5="B", "upper_mesopelagic", D5="C", "lower_mesopelagic", D5="D", "bathypelagic")</f>
        <v>epipelagic</v>
      </c>
      <c r="H5" t="s">
        <v>86</v>
      </c>
      <c r="I5" t="str" cm="1">
        <f t="array" ref="I5">_xlfn.IFS(H5="A", "small", H5="B", "intermediate", H5="C", "large", H5="D", "very_large")</f>
        <v>very_large</v>
      </c>
      <c r="K5" t="s">
        <v>88</v>
      </c>
      <c r="L5" t="str" cm="1">
        <f t="array" ref="L5">_xlfn.IFS(K5="A", "low", K5="B", "medium", K5="C", "high")</f>
        <v>high</v>
      </c>
    </row>
    <row r="6" spans="1:12" x14ac:dyDescent="0.3">
      <c r="A6" t="s">
        <v>86</v>
      </c>
      <c r="B6" t="str" cm="1">
        <f t="array" ref="B6">_xlfn.IFS(A6="D", "very_large", A6="C", "large", A6="B", "intermediate", A6="A", "small")</f>
        <v>very_large</v>
      </c>
      <c r="D6" t="s">
        <v>87</v>
      </c>
      <c r="E6" t="str" cm="1">
        <f t="array" ref="E6">_xlfn.IFS(D6="A", "epipelagic", D6="B", "upper_mesopelagic", D6="C", "lower_mesopelagic", D6="D", "bathypelagic")</f>
        <v>upper_mesopelagic</v>
      </c>
      <c r="H6" t="s">
        <v>86</v>
      </c>
      <c r="I6" t="str" cm="1">
        <f t="array" ref="I6">_xlfn.IFS(H6="A", "small", H6="B", "intermediate", H6="C", "large", H6="D", "very_large")</f>
        <v>very_large</v>
      </c>
      <c r="K6" t="s">
        <v>88</v>
      </c>
      <c r="L6" t="str" cm="1">
        <f t="array" ref="L6">_xlfn.IFS(K6="A", "low", K6="B", "medium", K6="C", "high")</f>
        <v>high</v>
      </c>
    </row>
    <row r="7" spans="1:12" x14ac:dyDescent="0.3">
      <c r="A7" t="s">
        <v>86</v>
      </c>
      <c r="B7" t="str" cm="1">
        <f t="array" ref="B7">_xlfn.IFS(A7="D", "very_large", A7="C", "large", A7="B", "intermediate", A7="A", "small")</f>
        <v>very_large</v>
      </c>
      <c r="D7" t="s">
        <v>87</v>
      </c>
      <c r="E7" t="str" cm="1">
        <f t="array" ref="E7">_xlfn.IFS(D7="A", "epipelagic", D7="B", "upper_mesopelagic", D7="C", "lower_mesopelagic", D7="D", "bathypelagic")</f>
        <v>upper_mesopelagic</v>
      </c>
      <c r="H7" t="s">
        <v>86</v>
      </c>
      <c r="I7" t="str" cm="1">
        <f t="array" ref="I7">_xlfn.IFS(H7="A", "small", H7="B", "intermediate", H7="C", "large", H7="D", "very_large")</f>
        <v>very_large</v>
      </c>
      <c r="K7" t="s">
        <v>88</v>
      </c>
      <c r="L7" t="str" cm="1">
        <f t="array" ref="L7">_xlfn.IFS(K7="A", "low", K7="B", "medium", K7="C", "high")</f>
        <v>high</v>
      </c>
    </row>
    <row r="8" spans="1:12" x14ac:dyDescent="0.3">
      <c r="A8" t="s">
        <v>88</v>
      </c>
      <c r="B8" t="str" cm="1">
        <f t="array" ref="B8">_xlfn.IFS(A8="D", "very_large", A8="C", "large", A8="B", "intermediate", A8="A", "small")</f>
        <v>large</v>
      </c>
      <c r="D8" t="s">
        <v>87</v>
      </c>
      <c r="E8" t="str" cm="1">
        <f t="array" ref="E8">_xlfn.IFS(D8="A", "epipelagic", D8="B", "upper_mesopelagic", D8="C", "lower_mesopelagic", D8="D", "bathypelagic")</f>
        <v>upper_mesopelagic</v>
      </c>
      <c r="H8" t="s">
        <v>86</v>
      </c>
      <c r="I8" t="str" cm="1">
        <f t="array" ref="I8">_xlfn.IFS(H8="A", "small", H8="B", "intermediate", H8="C", "large", H8="D", "very_large")</f>
        <v>very_large</v>
      </c>
      <c r="K8" t="s">
        <v>88</v>
      </c>
      <c r="L8" t="str" cm="1">
        <f t="array" ref="L8">_xlfn.IFS(K8="A", "low", K8="B", "medium", K8="C", "high")</f>
        <v>high</v>
      </c>
    </row>
    <row r="9" spans="1:12" x14ac:dyDescent="0.3">
      <c r="A9" t="s">
        <v>86</v>
      </c>
      <c r="B9" t="str" cm="1">
        <f t="array" ref="B9">_xlfn.IFS(A9="D", "very_large", A9="C", "large", A9="B", "intermediate", A9="A", "small")</f>
        <v>very_large</v>
      </c>
      <c r="D9" t="s">
        <v>87</v>
      </c>
      <c r="E9" t="str" cm="1">
        <f t="array" ref="E9">_xlfn.IFS(D9="A", "epipelagic", D9="B", "upper_mesopelagic", D9="C", "lower_mesopelagic", D9="D", "bathypelagic")</f>
        <v>upper_mesopelagic</v>
      </c>
      <c r="H9" t="s">
        <v>86</v>
      </c>
      <c r="I9" t="str" cm="1">
        <f t="array" ref="I9">_xlfn.IFS(H9="A", "small", H9="B", "intermediate", H9="C", "large", H9="D", "very_large")</f>
        <v>very_large</v>
      </c>
      <c r="K9" t="s">
        <v>88</v>
      </c>
      <c r="L9" t="str" cm="1">
        <f t="array" ref="L9">_xlfn.IFS(K9="A", "low", K9="B", "medium", K9="C", "high")</f>
        <v>high</v>
      </c>
    </row>
    <row r="10" spans="1:12" x14ac:dyDescent="0.3">
      <c r="A10" t="s">
        <v>88</v>
      </c>
      <c r="B10" t="str" cm="1">
        <f t="array" ref="B10">_xlfn.IFS(A10="D", "very_large", A10="C", "large", A10="B", "intermediate", A10="A", "small")</f>
        <v>large</v>
      </c>
      <c r="D10" t="s">
        <v>87</v>
      </c>
      <c r="E10" t="str" cm="1">
        <f t="array" ref="E10">_xlfn.IFS(D10="A", "epipelagic", D10="B", "upper_mesopelagic", D10="C", "lower_mesopelagic", D10="D", "bathypelagic")</f>
        <v>upper_mesopelagic</v>
      </c>
      <c r="H10" t="s">
        <v>86</v>
      </c>
      <c r="I10" t="str" cm="1">
        <f t="array" ref="I10">_xlfn.IFS(H10="A", "small", H10="B", "intermediate", H10="C", "large", H10="D", "very_large")</f>
        <v>very_large</v>
      </c>
      <c r="K10" t="s">
        <v>88</v>
      </c>
      <c r="L10" t="str" cm="1">
        <f t="array" ref="L10">_xlfn.IFS(K10="A", "low", K10="B", "medium", K10="C", "high")</f>
        <v>high</v>
      </c>
    </row>
    <row r="11" spans="1:12" x14ac:dyDescent="0.3">
      <c r="A11" t="s">
        <v>87</v>
      </c>
      <c r="B11" t="str" cm="1">
        <f t="array" ref="B11">_xlfn.IFS(A11="D", "very_large", A11="C", "large", A11="B", "intermediate", A11="A", "small")</f>
        <v>intermediate</v>
      </c>
      <c r="D11" t="s">
        <v>86</v>
      </c>
      <c r="E11" t="str" cm="1">
        <f t="array" ref="E11">_xlfn.IFS(D11="A", "epipelagic", D11="B", "upper_mesopelagic", D11="C", "lower_mesopelagic", D11="D", "bathypelagic")</f>
        <v>bathypelagic</v>
      </c>
      <c r="H11" t="s">
        <v>88</v>
      </c>
      <c r="I11" t="str" cm="1">
        <f t="array" ref="I11">_xlfn.IFS(H11="A", "small", H11="B", "intermediate", H11="C", "large", H11="D", "very_large")</f>
        <v>large</v>
      </c>
      <c r="K11" t="s">
        <v>87</v>
      </c>
      <c r="L11" t="str" cm="1">
        <f t="array" ref="L11">_xlfn.IFS(K11="A", "low", K11="B", "medium", K11="C", "high")</f>
        <v>medium</v>
      </c>
    </row>
    <row r="12" spans="1:12" x14ac:dyDescent="0.3">
      <c r="A12" t="s">
        <v>88</v>
      </c>
      <c r="B12" t="str" cm="1">
        <f t="array" ref="B12">_xlfn.IFS(A12="D", "very_large", A12="C", "large", A12="B", "intermediate", A12="A", "small")</f>
        <v>large</v>
      </c>
      <c r="D12" t="s">
        <v>86</v>
      </c>
      <c r="E12" t="str" cm="1">
        <f t="array" ref="E12">_xlfn.IFS(D12="A", "epipelagic", D12="B", "upper_mesopelagic", D12="C", "lower_mesopelagic", D12="D", "bathypelagic")</f>
        <v>bathypelagic</v>
      </c>
      <c r="H12" t="s">
        <v>86</v>
      </c>
      <c r="I12" t="str" cm="1">
        <f t="array" ref="I12">_xlfn.IFS(H12="A", "small", H12="B", "intermediate", H12="C", "large", H12="D", "very_large")</f>
        <v>very_large</v>
      </c>
      <c r="K12" t="s">
        <v>88</v>
      </c>
      <c r="L12" t="str" cm="1">
        <f t="array" ref="L12">_xlfn.IFS(K12="A", "low", K12="B", "medium", K12="C", "high")</f>
        <v>high</v>
      </c>
    </row>
    <row r="13" spans="1:12" x14ac:dyDescent="0.3">
      <c r="A13" t="s">
        <v>87</v>
      </c>
      <c r="B13" t="str" cm="1">
        <f t="array" ref="B13">_xlfn.IFS(A13="D", "very_large", A13="C", "large", A13="B", "intermediate", A13="A", "small")</f>
        <v>intermediate</v>
      </c>
      <c r="D13" t="s">
        <v>86</v>
      </c>
      <c r="E13" t="str" cm="1">
        <f t="array" ref="E13">_xlfn.IFS(D13="A", "epipelagic", D13="B", "upper_mesopelagic", D13="C", "lower_mesopelagic", D13="D", "bathypelagic")</f>
        <v>bathypelagic</v>
      </c>
      <c r="H13" t="s">
        <v>88</v>
      </c>
      <c r="I13" t="str" cm="1">
        <f t="array" ref="I13">_xlfn.IFS(H13="A", "small", H13="B", "intermediate", H13="C", "large", H13="D", "very_large")</f>
        <v>large</v>
      </c>
      <c r="K13" t="s">
        <v>88</v>
      </c>
      <c r="L13" t="str" cm="1">
        <f t="array" ref="L13">_xlfn.IFS(K13="A", "low", K13="B", "medium", K13="C", "high")</f>
        <v>high</v>
      </c>
    </row>
    <row r="14" spans="1:12" x14ac:dyDescent="0.3">
      <c r="A14" t="s">
        <v>87</v>
      </c>
      <c r="B14" t="str" cm="1">
        <f t="array" ref="B14">_xlfn.IFS(A14="D", "very_large", A14="C", "large", A14="B", "intermediate", A14="A", "small")</f>
        <v>intermediate</v>
      </c>
      <c r="D14" t="s">
        <v>85</v>
      </c>
      <c r="E14" t="str" cm="1">
        <f t="array" ref="E14">_xlfn.IFS(D14="A", "epipelagic", D14="B", "upper_mesopelagic", D14="C", "lower_mesopelagic", D14="D", "bathypelagic")</f>
        <v>epipelagic</v>
      </c>
      <c r="H14" t="s">
        <v>88</v>
      </c>
      <c r="I14" t="str" cm="1">
        <f t="array" ref="I14">_xlfn.IFS(H14="A", "small", H14="B", "intermediate", H14="C", "large", H14="D", "very_large")</f>
        <v>large</v>
      </c>
      <c r="K14" t="s">
        <v>87</v>
      </c>
      <c r="L14" t="str" cm="1">
        <f t="array" ref="L14">_xlfn.IFS(K14="A", "low", K14="B", "medium", K14="C", "high")</f>
        <v>medium</v>
      </c>
    </row>
    <row r="15" spans="1:12" x14ac:dyDescent="0.3">
      <c r="A15" t="s">
        <v>85</v>
      </c>
      <c r="B15" t="str" cm="1">
        <f t="array" ref="B15">_xlfn.IFS(A15="D", "very_large", A15="C", "large", A15="B", "intermediate", A15="A", "small")</f>
        <v>small</v>
      </c>
      <c r="D15" t="s">
        <v>85</v>
      </c>
      <c r="E15" t="str" cm="1">
        <f t="array" ref="E15">_xlfn.IFS(D15="A", "epipelagic", D15="B", "upper_mesopelagic", D15="C", "lower_mesopelagic", D15="D", "bathypelagic")</f>
        <v>epipelagic</v>
      </c>
      <c r="H15" t="s">
        <v>85</v>
      </c>
      <c r="I15" t="str" cm="1">
        <f t="array" ref="I15">_xlfn.IFS(H15="A", "small", H15="B", "intermediate", H15="C", "large", H15="D", "very_large")</f>
        <v>small</v>
      </c>
      <c r="K15" t="s">
        <v>85</v>
      </c>
      <c r="L15" t="str" cm="1">
        <f t="array" ref="L15">_xlfn.IFS(K15="A", "low", K15="B", "medium", K15="C", "high")</f>
        <v>low</v>
      </c>
    </row>
    <row r="16" spans="1:12" x14ac:dyDescent="0.3">
      <c r="A16" t="s">
        <v>85</v>
      </c>
      <c r="B16" t="str" cm="1">
        <f t="array" ref="B16">_xlfn.IFS(A16="D", "very_large", A16="C", "large", A16="B", "intermediate", A16="A", "small")</f>
        <v>small</v>
      </c>
      <c r="D16" t="s">
        <v>85</v>
      </c>
      <c r="E16" t="str" cm="1">
        <f t="array" ref="E16">_xlfn.IFS(D16="A", "epipelagic", D16="B", "upper_mesopelagic", D16="C", "lower_mesopelagic", D16="D", "bathypelagic")</f>
        <v>epipelagic</v>
      </c>
      <c r="H16" t="s">
        <v>85</v>
      </c>
      <c r="I16" t="str" cm="1">
        <f t="array" ref="I16">_xlfn.IFS(H16="A", "small", H16="B", "intermediate", H16="C", "large", H16="D", "very_large")</f>
        <v>small</v>
      </c>
      <c r="K16" t="s">
        <v>85</v>
      </c>
      <c r="L16" t="str" cm="1">
        <f t="array" ref="L16">_xlfn.IFS(K16="A", "low", K16="B", "medium", K16="C", "high")</f>
        <v>low</v>
      </c>
    </row>
    <row r="17" spans="1:12" x14ac:dyDescent="0.3">
      <c r="A17" t="s">
        <v>85</v>
      </c>
      <c r="B17" t="str" cm="1">
        <f t="array" ref="B17">_xlfn.IFS(A17="D", "very_large", A17="C", "large", A17="B", "intermediate", A17="A", "small")</f>
        <v>small</v>
      </c>
      <c r="D17" t="s">
        <v>85</v>
      </c>
      <c r="E17" t="str" cm="1">
        <f t="array" ref="E17">_xlfn.IFS(D17="A", "epipelagic", D17="B", "upper_mesopelagic", D17="C", "lower_mesopelagic", D17="D", "bathypelagic")</f>
        <v>epipelagic</v>
      </c>
      <c r="H17" t="s">
        <v>85</v>
      </c>
      <c r="I17" t="str" cm="1">
        <f t="array" ref="I17">_xlfn.IFS(H17="A", "small", H17="B", "intermediate", H17="C", "large", H17="D", "very_large")</f>
        <v>small</v>
      </c>
      <c r="K17" t="s">
        <v>85</v>
      </c>
      <c r="L17" t="str" cm="1">
        <f t="array" ref="L17">_xlfn.IFS(K17="A", "low", K17="B", "medium", K17="C", "high")</f>
        <v>low</v>
      </c>
    </row>
    <row r="18" spans="1:12" x14ac:dyDescent="0.3">
      <c r="A18" t="s">
        <v>85</v>
      </c>
      <c r="B18" t="str" cm="1">
        <f t="array" ref="B18">_xlfn.IFS(A18="D", "very_large", A18="C", "large", A18="B", "intermediate", A18="A", "small")</f>
        <v>small</v>
      </c>
      <c r="D18" t="s">
        <v>85</v>
      </c>
      <c r="E18" t="str" cm="1">
        <f t="array" ref="E18">_xlfn.IFS(D18="A", "epipelagic", D18="B", "upper_mesopelagic", D18="C", "lower_mesopelagic", D18="D", "bathypelagic")</f>
        <v>epipelagic</v>
      </c>
      <c r="H18" t="s">
        <v>85</v>
      </c>
      <c r="I18" t="str" cm="1">
        <f t="array" ref="I18">_xlfn.IFS(H18="A", "small", H18="B", "intermediate", H18="C", "large", H18="D", "very_large")</f>
        <v>small</v>
      </c>
      <c r="K18" t="s">
        <v>85</v>
      </c>
      <c r="L18" t="str" cm="1">
        <f t="array" ref="L18">_xlfn.IFS(K18="A", "low", K18="B", "medium", K18="C", "high")</f>
        <v>low</v>
      </c>
    </row>
    <row r="19" spans="1:12" x14ac:dyDescent="0.3">
      <c r="A19" t="s">
        <v>87</v>
      </c>
      <c r="B19" t="str" cm="1">
        <f t="array" ref="B19">_xlfn.IFS(A19="D", "very_large", A19="C", "large", A19="B", "intermediate", A19="A", "small")</f>
        <v>intermediate</v>
      </c>
      <c r="D19" t="s">
        <v>88</v>
      </c>
      <c r="E19" t="str" cm="1">
        <f t="array" ref="E19">_xlfn.IFS(D19="A", "epipelagic", D19="B", "upper_mesopelagic", D19="C", "lower_mesopelagic", D19="D", "bathypelagic")</f>
        <v>lower_mesopelagic</v>
      </c>
      <c r="H19" t="s">
        <v>88</v>
      </c>
      <c r="I19" t="str" cm="1">
        <f t="array" ref="I19">_xlfn.IFS(H19="A", "small", H19="B", "intermediate", H19="C", "large", H19="D", "very_large")</f>
        <v>large</v>
      </c>
      <c r="K19" t="s">
        <v>87</v>
      </c>
      <c r="L19" t="str" cm="1">
        <f t="array" ref="L19">_xlfn.IFS(K19="A", "low", K19="B", "medium", K19="C", "high")</f>
        <v>medium</v>
      </c>
    </row>
    <row r="20" spans="1:12" x14ac:dyDescent="0.3">
      <c r="A20" t="s">
        <v>85</v>
      </c>
      <c r="B20" t="str" cm="1">
        <f t="array" ref="B20">_xlfn.IFS(A20="D", "very_large", A20="C", "large", A20="B", "intermediate", A20="A", "small")</f>
        <v>small</v>
      </c>
      <c r="D20" t="s">
        <v>87</v>
      </c>
      <c r="E20" t="str" cm="1">
        <f t="array" ref="E20">_xlfn.IFS(D20="A", "epipelagic", D20="B", "upper_mesopelagic", D20="C", "lower_mesopelagic", D20="D", "bathypelagic")</f>
        <v>upper_mesopelagic</v>
      </c>
      <c r="H20" t="s">
        <v>87</v>
      </c>
      <c r="I20" t="str" cm="1">
        <f t="array" ref="I20">_xlfn.IFS(H20="A", "small", H20="B", "intermediate", H20="C", "large", H20="D", "very_large")</f>
        <v>intermediate</v>
      </c>
      <c r="K20" t="s">
        <v>85</v>
      </c>
      <c r="L20" t="str" cm="1">
        <f t="array" ref="L20">_xlfn.IFS(K20="A", "low", K20="B", "medium", K20="C", "high")</f>
        <v>low</v>
      </c>
    </row>
    <row r="21" spans="1:12" x14ac:dyDescent="0.3">
      <c r="A21" t="s">
        <v>86</v>
      </c>
      <c r="B21" t="str" cm="1">
        <f t="array" ref="B21">_xlfn.IFS(A21="D", "very_large", A21="C", "large", A21="B", "intermediate", A21="A", "small")</f>
        <v>very_large</v>
      </c>
      <c r="D21" t="s">
        <v>85</v>
      </c>
      <c r="E21" t="str" cm="1">
        <f t="array" ref="E21">_xlfn.IFS(D21="A", "epipelagic", D21="B", "upper_mesopelagic", D21="C", "lower_mesopelagic", D21="D", "bathypelagic")</f>
        <v>epipelagic</v>
      </c>
      <c r="H21" t="s">
        <v>86</v>
      </c>
      <c r="I21" t="str" cm="1">
        <f t="array" ref="I21">_xlfn.IFS(H21="A", "small", H21="B", "intermediate", H21="C", "large", H21="D", "very_large")</f>
        <v>very_large</v>
      </c>
      <c r="K21" t="s">
        <v>88</v>
      </c>
      <c r="L21" t="str" cm="1">
        <f t="array" ref="L21">_xlfn.IFS(K21="A", "low", K21="B", "medium", K21="C", "high")</f>
        <v>high</v>
      </c>
    </row>
    <row r="22" spans="1:12" x14ac:dyDescent="0.3">
      <c r="A22" t="s">
        <v>86</v>
      </c>
      <c r="B22" t="str" cm="1">
        <f t="array" ref="B22">_xlfn.IFS(A22="D", "very_large", A22="C", "large", A22="B", "intermediate", A22="A", "small")</f>
        <v>very_large</v>
      </c>
      <c r="D22" t="s">
        <v>87</v>
      </c>
      <c r="E22" t="str" cm="1">
        <f t="array" ref="E22">_xlfn.IFS(D22="A", "epipelagic", D22="B", "upper_mesopelagic", D22="C", "lower_mesopelagic", D22="D", "bathypelagic")</f>
        <v>upper_mesopelagic</v>
      </c>
      <c r="H22" t="s">
        <v>86</v>
      </c>
      <c r="I22" t="str" cm="1">
        <f t="array" ref="I22">_xlfn.IFS(H22="A", "small", H22="B", "intermediate", H22="C", "large", H22="D", "very_large")</f>
        <v>very_large</v>
      </c>
      <c r="K22" t="s">
        <v>88</v>
      </c>
      <c r="L22" t="str" cm="1">
        <f t="array" ref="L22">_xlfn.IFS(K22="A", "low", K22="B", "medium", K22="C", "high")</f>
        <v>high</v>
      </c>
    </row>
    <row r="23" spans="1:12" x14ac:dyDescent="0.3">
      <c r="A23" t="s">
        <v>86</v>
      </c>
      <c r="B23" t="str" cm="1">
        <f t="array" ref="B23">_xlfn.IFS(A23="D", "very_large", A23="C", "large", A23="B", "intermediate", A23="A", "small")</f>
        <v>very_large</v>
      </c>
      <c r="D23" t="s">
        <v>85</v>
      </c>
      <c r="E23" t="str" cm="1">
        <f t="array" ref="E23">_xlfn.IFS(D23="A", "epipelagic", D23="B", "upper_mesopelagic", D23="C", "lower_mesopelagic", D23="D", "bathypelagic")</f>
        <v>epipelagic</v>
      </c>
      <c r="H23" t="s">
        <v>86</v>
      </c>
      <c r="I23" t="str" cm="1">
        <f t="array" ref="I23">_xlfn.IFS(H23="A", "small", H23="B", "intermediate", H23="C", "large", H23="D", "very_large")</f>
        <v>very_large</v>
      </c>
      <c r="K23" t="s">
        <v>88</v>
      </c>
      <c r="L23" t="str" cm="1">
        <f t="array" ref="L23">_xlfn.IFS(K23="A", "low", K23="B", "medium", K23="C", "high")</f>
        <v>high</v>
      </c>
    </row>
    <row r="24" spans="1:12" x14ac:dyDescent="0.3">
      <c r="A24" t="s">
        <v>86</v>
      </c>
      <c r="B24" t="str" cm="1">
        <f t="array" ref="B24">_xlfn.IFS(A24="D", "very_large", A24="C", "large", A24="B", "intermediate", A24="A", "small")</f>
        <v>very_large</v>
      </c>
      <c r="D24" t="s">
        <v>87</v>
      </c>
      <c r="E24" t="str" cm="1">
        <f t="array" ref="E24">_xlfn.IFS(D24="A", "epipelagic", D24="B", "upper_mesopelagic", D24="C", "lower_mesopelagic", D24="D", "bathypelagic")</f>
        <v>upper_mesopelagic</v>
      </c>
      <c r="H24" t="s">
        <v>86</v>
      </c>
      <c r="I24" t="str" cm="1">
        <f t="array" ref="I24">_xlfn.IFS(H24="A", "small", H24="B", "intermediate", H24="C", "large", H24="D", "very_large")</f>
        <v>very_large</v>
      </c>
      <c r="K24" t="s">
        <v>88</v>
      </c>
      <c r="L24" t="str" cm="1">
        <f t="array" ref="L24">_xlfn.IFS(K24="A", "low", K24="B", "medium", K24="C", "high")</f>
        <v>high</v>
      </c>
    </row>
    <row r="25" spans="1:12" x14ac:dyDescent="0.3">
      <c r="A25" t="s">
        <v>85</v>
      </c>
      <c r="B25" t="str" cm="1">
        <f t="array" ref="B25">_xlfn.IFS(A25="D", "very_large", A25="C", "large", A25="B", "intermediate", A25="A", "small")</f>
        <v>small</v>
      </c>
      <c r="D25" t="s">
        <v>88</v>
      </c>
      <c r="E25" t="str" cm="1">
        <f t="array" ref="E25">_xlfn.IFS(D25="A", "epipelagic", D25="B", "upper_mesopelagic", D25="C", "lower_mesopelagic", D25="D", "bathypelagic")</f>
        <v>lower_mesopelagic</v>
      </c>
      <c r="H25" t="s">
        <v>87</v>
      </c>
      <c r="I25" t="str" cm="1">
        <f t="array" ref="I25">_xlfn.IFS(H25="A", "small", H25="B", "intermediate", H25="C", "large", H25="D", "very_large")</f>
        <v>intermediate</v>
      </c>
      <c r="K25" t="s">
        <v>85</v>
      </c>
      <c r="L25" t="str" cm="1">
        <f t="array" ref="L25">_xlfn.IFS(K25="A", "low", K25="B", "medium", K25="C", "high")</f>
        <v>low</v>
      </c>
    </row>
    <row r="26" spans="1:12" x14ac:dyDescent="0.3">
      <c r="A26" t="s">
        <v>87</v>
      </c>
      <c r="B26" t="str" cm="1">
        <f t="array" ref="B26">_xlfn.IFS(A26="D", "very_large", A26="C", "large", A26="B", "intermediate", A26="A", "small")</f>
        <v>intermediate</v>
      </c>
      <c r="D26" t="s">
        <v>88</v>
      </c>
      <c r="E26" t="str" cm="1">
        <f t="array" ref="E26">_xlfn.IFS(D26="A", "epipelagic", D26="B", "upper_mesopelagic", D26="C", "lower_mesopelagic", D26="D", "bathypelagic")</f>
        <v>lower_mesopelagic</v>
      </c>
      <c r="H26" t="s">
        <v>88</v>
      </c>
      <c r="I26" t="str" cm="1">
        <f t="array" ref="I26">_xlfn.IFS(H26="A", "small", H26="B", "intermediate", H26="C", "large", H26="D", "very_large")</f>
        <v>large</v>
      </c>
      <c r="K26" t="s">
        <v>87</v>
      </c>
      <c r="L26" t="str" cm="1">
        <f t="array" ref="L26">_xlfn.IFS(K26="A", "low", K26="B", "medium", K26="C", "high")</f>
        <v>medium</v>
      </c>
    </row>
    <row r="27" spans="1:12" x14ac:dyDescent="0.3">
      <c r="A27" t="s">
        <v>87</v>
      </c>
      <c r="B27" t="str" cm="1">
        <f t="array" ref="B27">_xlfn.IFS(A27="D", "very_large", A27="C", "large", A27="B", "intermediate", A27="A", "small")</f>
        <v>intermediate</v>
      </c>
      <c r="D27" t="s">
        <v>88</v>
      </c>
      <c r="E27" t="str" cm="1">
        <f t="array" ref="E27">_xlfn.IFS(D27="A", "epipelagic", D27="B", "upper_mesopelagic", D27="C", "lower_mesopelagic", D27="D", "bathypelagic")</f>
        <v>lower_mesopelagic</v>
      </c>
      <c r="H27" t="s">
        <v>88</v>
      </c>
      <c r="I27" t="str" cm="1">
        <f t="array" ref="I27">_xlfn.IFS(H27="A", "small", H27="B", "intermediate", H27="C", "large", H27="D", "very_large")</f>
        <v>large</v>
      </c>
      <c r="K27" t="s">
        <v>87</v>
      </c>
      <c r="L27" t="str" cm="1">
        <f t="array" ref="L27">_xlfn.IFS(K27="A", "low", K27="B", "medium", K27="C", "high")</f>
        <v>medium</v>
      </c>
    </row>
    <row r="28" spans="1:12" x14ac:dyDescent="0.3">
      <c r="A28" t="s">
        <v>85</v>
      </c>
      <c r="B28" t="str" cm="1">
        <f t="array" ref="B28">_xlfn.IFS(A28="D", "very_large", A28="C", "large", A28="B", "intermediate", A28="A", "small")</f>
        <v>small</v>
      </c>
      <c r="D28" t="s">
        <v>87</v>
      </c>
      <c r="E28" t="str" cm="1">
        <f t="array" ref="E28">_xlfn.IFS(D28="A", "epipelagic", D28="B", "upper_mesopelagic", D28="C", "lower_mesopelagic", D28="D", "bathypelagic")</f>
        <v>upper_mesopelagic</v>
      </c>
      <c r="H28" t="s">
        <v>87</v>
      </c>
      <c r="I28" t="str" cm="1">
        <f t="array" ref="I28">_xlfn.IFS(H28="A", "small", H28="B", "intermediate", H28="C", "large", H28="D", "very_large")</f>
        <v>intermediate</v>
      </c>
      <c r="K28" t="s">
        <v>87</v>
      </c>
      <c r="L28" t="str" cm="1">
        <f t="array" ref="L28">_xlfn.IFS(K28="A", "low", K28="B", "medium", K28="C", "high")</f>
        <v>medium</v>
      </c>
    </row>
    <row r="29" spans="1:12" x14ac:dyDescent="0.3">
      <c r="A29" t="s">
        <v>87</v>
      </c>
      <c r="B29" t="str" cm="1">
        <f t="array" ref="B29">_xlfn.IFS(A29="D", "very_large", A29="C", "large", A29="B", "intermediate", A29="A", "small")</f>
        <v>intermediate</v>
      </c>
      <c r="D29" t="s">
        <v>86</v>
      </c>
      <c r="E29" t="str" cm="1">
        <f t="array" ref="E29">_xlfn.IFS(D29="A", "epipelagic", D29="B", "upper_mesopelagic", D29="C", "lower_mesopelagic", D29="D", "bathypelagic")</f>
        <v>bathypelagic</v>
      </c>
      <c r="H29" t="s">
        <v>88</v>
      </c>
      <c r="I29" t="str" cm="1">
        <f t="array" ref="I29">_xlfn.IFS(H29="A", "small", H29="B", "intermediate", H29="C", "large", H29="D", "very_large")</f>
        <v>large</v>
      </c>
      <c r="K29" t="s">
        <v>87</v>
      </c>
      <c r="L29" t="str" cm="1">
        <f t="array" ref="L29">_xlfn.IFS(K29="A", "low", K29="B", "medium", K29="C", "high")</f>
        <v>medium</v>
      </c>
    </row>
    <row r="30" spans="1:12" x14ac:dyDescent="0.3">
      <c r="A30" t="s">
        <v>87</v>
      </c>
      <c r="B30" t="str" cm="1">
        <f t="array" ref="B30">_xlfn.IFS(A30="D", "very_large", A30="C", "large", A30="B", "intermediate", A30="A", "small")</f>
        <v>intermediate</v>
      </c>
      <c r="D30" t="s">
        <v>86</v>
      </c>
      <c r="E30" t="str" cm="1">
        <f t="array" ref="E30">_xlfn.IFS(D30="A", "epipelagic", D30="B", "upper_mesopelagic", D30="C", "lower_mesopelagic", D30="D", "bathypelagic")</f>
        <v>bathypelagic</v>
      </c>
      <c r="H30" t="s">
        <v>88</v>
      </c>
      <c r="I30" t="str" cm="1">
        <f t="array" ref="I30">_xlfn.IFS(H30="A", "small", H30="B", "intermediate", H30="C", "large", H30="D", "very_large")</f>
        <v>large</v>
      </c>
      <c r="K30" t="s">
        <v>88</v>
      </c>
      <c r="L30" t="str" cm="1">
        <f t="array" ref="L30">_xlfn.IFS(K30="A", "low", K30="B", "medium", K30="C", "high")</f>
        <v>high</v>
      </c>
    </row>
    <row r="31" spans="1:12" x14ac:dyDescent="0.3">
      <c r="A31" t="s">
        <v>87</v>
      </c>
      <c r="B31" t="str" cm="1">
        <f t="array" ref="B31">_xlfn.IFS(A31="D", "very_large", A31="C", "large", A31="B", "intermediate", A31="A", "small")</f>
        <v>intermediate</v>
      </c>
      <c r="D31" t="s">
        <v>86</v>
      </c>
      <c r="E31" t="str" cm="1">
        <f t="array" ref="E31">_xlfn.IFS(D31="A", "epipelagic", D31="B", "upper_mesopelagic", D31="C", "lower_mesopelagic", D31="D", "bathypelagic")</f>
        <v>bathypelagic</v>
      </c>
      <c r="H31" t="s">
        <v>88</v>
      </c>
      <c r="I31" t="str" cm="1">
        <f t="array" ref="I31">_xlfn.IFS(H31="A", "small", H31="B", "intermediate", H31="C", "large", H31="D", "very_large")</f>
        <v>large</v>
      </c>
      <c r="K31" t="s">
        <v>88</v>
      </c>
      <c r="L31" t="str" cm="1">
        <f t="array" ref="L31">_xlfn.IFS(K31="A", "low", K31="B", "medium", K31="C", "high")</f>
        <v>high</v>
      </c>
    </row>
    <row r="32" spans="1:12" x14ac:dyDescent="0.3">
      <c r="A32" t="s">
        <v>85</v>
      </c>
      <c r="B32" t="str" cm="1">
        <f t="array" ref="B32">_xlfn.IFS(A32="D", "very_large", A32="C", "large", A32="B", "intermediate", A32="A", "small")</f>
        <v>small</v>
      </c>
      <c r="D32" t="s">
        <v>86</v>
      </c>
      <c r="E32" t="str" cm="1">
        <f t="array" ref="E32">_xlfn.IFS(D32="A", "epipelagic", D32="B", "upper_mesopelagic", D32="C", "lower_mesopelagic", D32="D", "bathypelagic")</f>
        <v>bathypelagic</v>
      </c>
      <c r="H32" t="s">
        <v>87</v>
      </c>
      <c r="I32" t="str" cm="1">
        <f t="array" ref="I32">_xlfn.IFS(H32="A", "small", H32="B", "intermediate", H32="C", "large", H32="D", "very_large")</f>
        <v>intermediate</v>
      </c>
      <c r="K32" t="s">
        <v>87</v>
      </c>
      <c r="L32" t="str" cm="1">
        <f t="array" ref="L32">_xlfn.IFS(K32="A", "low", K32="B", "medium", K32="C", "high")</f>
        <v>medium</v>
      </c>
    </row>
    <row r="33" spans="1:12" x14ac:dyDescent="0.3">
      <c r="A33" t="s">
        <v>85</v>
      </c>
      <c r="B33" t="str" cm="1">
        <f t="array" ref="B33">_xlfn.IFS(A33="D", "very_large", A33="C", "large", A33="B", "intermediate", A33="A", "small")</f>
        <v>small</v>
      </c>
      <c r="D33" t="s">
        <v>86</v>
      </c>
      <c r="E33" t="str" cm="1">
        <f t="array" ref="E33">_xlfn.IFS(D33="A", "epipelagic", D33="B", "upper_mesopelagic", D33="C", "lower_mesopelagic", D33="D", "bathypelagic")</f>
        <v>bathypelagic</v>
      </c>
      <c r="H33" t="s">
        <v>87</v>
      </c>
      <c r="I33" t="str" cm="1">
        <f t="array" ref="I33">_xlfn.IFS(H33="A", "small", H33="B", "intermediate", H33="C", "large", H33="D", "very_large")</f>
        <v>intermediate</v>
      </c>
      <c r="K33" t="s">
        <v>87</v>
      </c>
      <c r="L33" t="str" cm="1">
        <f t="array" ref="L33">_xlfn.IFS(K33="A", "low", K33="B", "medium", K33="C", "high")</f>
        <v>medium</v>
      </c>
    </row>
    <row r="34" spans="1:12" x14ac:dyDescent="0.3">
      <c r="A34" t="s">
        <v>85</v>
      </c>
      <c r="B34" t="str" cm="1">
        <f t="array" ref="B34">_xlfn.IFS(A34="D", "very_large", A34="C", "large", A34="B", "intermediate", A34="A", "small")</f>
        <v>small</v>
      </c>
      <c r="D34" t="s">
        <v>88</v>
      </c>
      <c r="E34" t="str" cm="1">
        <f t="array" ref="E34">_xlfn.IFS(D34="A", "epipelagic", D34="B", "upper_mesopelagic", D34="C", "lower_mesopelagic", D34="D", "bathypelagic")</f>
        <v>lower_mesopelagic</v>
      </c>
      <c r="H34" t="s">
        <v>87</v>
      </c>
      <c r="I34" t="str" cm="1">
        <f t="array" ref="I34">_xlfn.IFS(H34="A", "small", H34="B", "intermediate", H34="C", "large", H34="D", "very_large")</f>
        <v>intermediate</v>
      </c>
      <c r="K34" t="s">
        <v>85</v>
      </c>
      <c r="L34" t="str" cm="1">
        <f t="array" ref="L34">_xlfn.IFS(K34="A", "low", K34="B", "medium", K34="C", "high")</f>
        <v>low</v>
      </c>
    </row>
    <row r="35" spans="1:12" x14ac:dyDescent="0.3">
      <c r="A35" t="s">
        <v>85</v>
      </c>
      <c r="B35" t="str" cm="1">
        <f t="array" ref="B35">_xlfn.IFS(A35="D", "very_large", A35="C", "large", A35="B", "intermediate", A35="A", "small")</f>
        <v>small</v>
      </c>
      <c r="D35" t="s">
        <v>85</v>
      </c>
      <c r="E35" t="str" cm="1">
        <f t="array" ref="E35">_xlfn.IFS(D35="A", "epipelagic", D35="B", "upper_mesopelagic", D35="C", "lower_mesopelagic", D35="D", "bathypelagic")</f>
        <v>epipelagic</v>
      </c>
      <c r="H35" t="s">
        <v>87</v>
      </c>
      <c r="I35" t="str" cm="1">
        <f t="array" ref="I35">_xlfn.IFS(H35="A", "small", H35="B", "intermediate", H35="C", "large", H35="D", "very_large")</f>
        <v>intermediate</v>
      </c>
      <c r="K35" t="s">
        <v>85</v>
      </c>
      <c r="L35" t="str" cm="1">
        <f t="array" ref="L35">_xlfn.IFS(K35="A", "low", K35="B", "medium", K35="C", "high")</f>
        <v>low</v>
      </c>
    </row>
    <row r="36" spans="1:12" x14ac:dyDescent="0.3">
      <c r="A36" t="s">
        <v>85</v>
      </c>
      <c r="B36" t="str" cm="1">
        <f t="array" ref="B36">_xlfn.IFS(A36="D", "very_large", A36="C", "large", A36="B", "intermediate", A36="A", "small")</f>
        <v>small</v>
      </c>
      <c r="D36" t="s">
        <v>85</v>
      </c>
      <c r="E36" t="str" cm="1">
        <f t="array" ref="E36">_xlfn.IFS(D36="A", "epipelagic", D36="B", "upper_mesopelagic", D36="C", "lower_mesopelagic", D36="D", "bathypelagic")</f>
        <v>epipelagic</v>
      </c>
      <c r="H36" t="s">
        <v>87</v>
      </c>
      <c r="I36" t="str" cm="1">
        <f t="array" ref="I36">_xlfn.IFS(H36="A", "small", H36="B", "intermediate", H36="C", "large", H36="D", "very_large")</f>
        <v>intermediate</v>
      </c>
      <c r="K36" t="s">
        <v>87</v>
      </c>
      <c r="L36" t="str" cm="1">
        <f t="array" ref="L36">_xlfn.IFS(K36="A", "low", K36="B", "medium", K36="C", "high")</f>
        <v>medium</v>
      </c>
    </row>
    <row r="37" spans="1:12" x14ac:dyDescent="0.3">
      <c r="A37" t="s">
        <v>85</v>
      </c>
      <c r="B37" t="str" cm="1">
        <f t="array" ref="B37">_xlfn.IFS(A37="D", "very_large", A37="C", "large", A37="B", "intermediate", A37="A", "small")</f>
        <v>small</v>
      </c>
      <c r="D37" t="s">
        <v>85</v>
      </c>
      <c r="E37" t="str" cm="1">
        <f t="array" ref="E37">_xlfn.IFS(D37="A", "epipelagic", D37="B", "upper_mesopelagic", D37="C", "lower_mesopelagic", D37="D", "bathypelagic")</f>
        <v>epipelagic</v>
      </c>
      <c r="H37" t="s">
        <v>87</v>
      </c>
      <c r="I37" t="str" cm="1">
        <f t="array" ref="I37">_xlfn.IFS(H37="A", "small", H37="B", "intermediate", H37="C", "large", H37="D", "very_large")</f>
        <v>intermediate</v>
      </c>
      <c r="K37" t="s">
        <v>85</v>
      </c>
      <c r="L37" t="str" cm="1">
        <f t="array" ref="L37">_xlfn.IFS(K37="A", "low", K37="B", "medium", K37="C", "high")</f>
        <v>low</v>
      </c>
    </row>
    <row r="38" spans="1:12" x14ac:dyDescent="0.3">
      <c r="A38" t="s">
        <v>85</v>
      </c>
      <c r="B38" t="str" cm="1">
        <f t="array" ref="B38">_xlfn.IFS(A38="D", "very_large", A38="C", "large", A38="B", "intermediate", A38="A", "small")</f>
        <v>small</v>
      </c>
      <c r="D38" t="s">
        <v>85</v>
      </c>
      <c r="E38" t="str" cm="1">
        <f t="array" ref="E38">_xlfn.IFS(D38="A", "epipelagic", D38="B", "upper_mesopelagic", D38="C", "lower_mesopelagic", D38="D", "bathypelagic")</f>
        <v>epipelagic</v>
      </c>
      <c r="H38" t="s">
        <v>85</v>
      </c>
      <c r="I38" t="str" cm="1">
        <f t="array" ref="I38">_xlfn.IFS(H38="A", "small", H38="B", "intermediate", H38="C", "large", H38="D", "very_large")</f>
        <v>small</v>
      </c>
      <c r="K38" t="s">
        <v>85</v>
      </c>
      <c r="L38" t="str" cm="1">
        <f t="array" ref="L38">_xlfn.IFS(K38="A", "low", K38="B", "medium", K38="C", "high")</f>
        <v>low</v>
      </c>
    </row>
    <row r="39" spans="1:12" x14ac:dyDescent="0.3">
      <c r="A39" t="s">
        <v>85</v>
      </c>
      <c r="B39" t="str" cm="1">
        <f t="array" ref="B39">_xlfn.IFS(A39="D", "very_large", A39="C", "large", A39="B", "intermediate", A39="A", "small")</f>
        <v>small</v>
      </c>
      <c r="D39" t="s">
        <v>85</v>
      </c>
      <c r="E39" t="str" cm="1">
        <f t="array" ref="E39">_xlfn.IFS(D39="A", "epipelagic", D39="B", "upper_mesopelagic", D39="C", "lower_mesopelagic", D39="D", "bathypelagic")</f>
        <v>epipelagic</v>
      </c>
      <c r="H39" t="s">
        <v>85</v>
      </c>
      <c r="I39" t="str" cm="1">
        <f t="array" ref="I39">_xlfn.IFS(H39="A", "small", H39="B", "intermediate", H39="C", "large", H39="D", "very_large")</f>
        <v>small</v>
      </c>
      <c r="K39" t="s">
        <v>85</v>
      </c>
      <c r="L39" t="str" cm="1">
        <f t="array" ref="L39">_xlfn.IFS(K39="A", "low", K39="B", "medium", K39="C", "high")</f>
        <v>low</v>
      </c>
    </row>
    <row r="40" spans="1:12" x14ac:dyDescent="0.3">
      <c r="A40" t="s">
        <v>85</v>
      </c>
      <c r="B40" t="str" cm="1">
        <f t="array" ref="B40">_xlfn.IFS(A40="D", "very_large", A40="C", "large", A40="B", "intermediate", A40="A", "small")</f>
        <v>small</v>
      </c>
      <c r="D40" t="s">
        <v>85</v>
      </c>
      <c r="E40" t="str" cm="1">
        <f t="array" ref="E40">_xlfn.IFS(D40="A", "epipelagic", D40="B", "upper_mesopelagic", D40="C", "lower_mesopelagic", D40="D", "bathypelagic")</f>
        <v>epipelagic</v>
      </c>
      <c r="H40" t="s">
        <v>87</v>
      </c>
      <c r="I40" t="str" cm="1">
        <f t="array" ref="I40">_xlfn.IFS(H40="A", "small", H40="B", "intermediate", H40="C", "large", H40="D", "very_large")</f>
        <v>intermediate</v>
      </c>
      <c r="K40" t="s">
        <v>85</v>
      </c>
      <c r="L40" t="str" cm="1">
        <f t="array" ref="L40">_xlfn.IFS(K40="A", "low", K40="B", "medium", K40="C", "high")</f>
        <v>low</v>
      </c>
    </row>
    <row r="41" spans="1:12" x14ac:dyDescent="0.3">
      <c r="A41" t="s">
        <v>85</v>
      </c>
      <c r="B41" t="str" cm="1">
        <f t="array" ref="B41">_xlfn.IFS(A41="D", "very_large", A41="C", "large", A41="B", "intermediate", A41="A", "small")</f>
        <v>small</v>
      </c>
      <c r="D41" t="s">
        <v>87</v>
      </c>
      <c r="E41" t="str" cm="1">
        <f t="array" ref="E41">_xlfn.IFS(D41="A", "epipelagic", D41="B", "upper_mesopelagic", D41="C", "lower_mesopelagic", D41="D", "bathypelagic")</f>
        <v>upper_mesopelagic</v>
      </c>
      <c r="H41" t="s">
        <v>87</v>
      </c>
      <c r="I41" t="str" cm="1">
        <f t="array" ref="I41">_xlfn.IFS(H41="A", "small", H41="B", "intermediate", H41="C", "large", H41="D", "very_large")</f>
        <v>intermediate</v>
      </c>
      <c r="K41" t="s">
        <v>85</v>
      </c>
      <c r="L41" t="str" cm="1">
        <f t="array" ref="L41">_xlfn.IFS(K41="A", "low", K41="B", "medium", K41="C", "high")</f>
        <v>low</v>
      </c>
    </row>
    <row r="42" spans="1:12" x14ac:dyDescent="0.3">
      <c r="A42" t="s">
        <v>86</v>
      </c>
      <c r="B42" t="str" cm="1">
        <f t="array" ref="B42">_xlfn.IFS(A42="D", "very_large", A42="C", "large", A42="B", "intermediate", A42="A", "small")</f>
        <v>very_large</v>
      </c>
      <c r="D42" t="s">
        <v>85</v>
      </c>
      <c r="E42" t="str" cm="1">
        <f t="array" ref="E42">_xlfn.IFS(D42="A", "epipelagic", D42="B", "upper_mesopelagic", D42="C", "lower_mesopelagic", D42="D", "bathypelagic")</f>
        <v>epipelagic</v>
      </c>
      <c r="H42" t="s">
        <v>86</v>
      </c>
      <c r="I42" t="str" cm="1">
        <f t="array" ref="I42">_xlfn.IFS(H42="A", "small", H42="B", "intermediate", H42="C", "large", H42="D", "very_large")</f>
        <v>very_large</v>
      </c>
      <c r="K42" t="s">
        <v>88</v>
      </c>
      <c r="L42" t="str" cm="1">
        <f t="array" ref="L42">_xlfn.IFS(K42="A", "low", K42="B", "medium", K42="C", "high")</f>
        <v>high</v>
      </c>
    </row>
    <row r="43" spans="1:12" x14ac:dyDescent="0.3">
      <c r="A43" t="s">
        <v>87</v>
      </c>
      <c r="B43" t="str" cm="1">
        <f t="array" ref="B43">_xlfn.IFS(A43="D", "very_large", A43="C", "large", A43="B", "intermediate", A43="A", "small")</f>
        <v>intermediate</v>
      </c>
      <c r="D43" t="s">
        <v>86</v>
      </c>
      <c r="E43" t="str" cm="1">
        <f t="array" ref="E43">_xlfn.IFS(D43="A", "epipelagic", D43="B", "upper_mesopelagic", D43="C", "lower_mesopelagic", D43="D", "bathypelagic")</f>
        <v>bathypelagic</v>
      </c>
      <c r="H43" t="s">
        <v>88</v>
      </c>
      <c r="I43" t="str" cm="1">
        <f t="array" ref="I43">_xlfn.IFS(H43="A", "small", H43="B", "intermediate", H43="C", "large", H43="D", "very_large")</f>
        <v>large</v>
      </c>
      <c r="K43" t="s">
        <v>87</v>
      </c>
      <c r="L43" t="str" cm="1">
        <f t="array" ref="L43">_xlfn.IFS(K43="A", "low", K43="B", "medium", K43="C", "high")</f>
        <v>medium</v>
      </c>
    </row>
    <row r="44" spans="1:12" x14ac:dyDescent="0.3">
      <c r="A44" t="s">
        <v>85</v>
      </c>
      <c r="B44" t="str" cm="1">
        <f t="array" ref="B44">_xlfn.IFS(A44="D", "very_large", A44="C", "large", A44="B", "intermediate", A44="A", "small")</f>
        <v>small</v>
      </c>
      <c r="D44" t="s">
        <v>86</v>
      </c>
      <c r="E44" t="str" cm="1">
        <f t="array" ref="E44">_xlfn.IFS(D44="A", "epipelagic", D44="B", "upper_mesopelagic", D44="C", "lower_mesopelagic", D44="D", "bathypelagic")</f>
        <v>bathypelagic</v>
      </c>
      <c r="H44" t="s">
        <v>88</v>
      </c>
      <c r="I44" t="str" cm="1">
        <f t="array" ref="I44">_xlfn.IFS(H44="A", "small", H44="B", "intermediate", H44="C", "large", H44="D", "very_large")</f>
        <v>large</v>
      </c>
      <c r="K44" t="s">
        <v>87</v>
      </c>
      <c r="L44" t="str" cm="1">
        <f t="array" ref="L44">_xlfn.IFS(K44="A", "low", K44="B", "medium", K44="C", "high")</f>
        <v>medium</v>
      </c>
    </row>
    <row r="45" spans="1:12" x14ac:dyDescent="0.3">
      <c r="A45" t="s">
        <v>87</v>
      </c>
      <c r="B45" t="str" cm="1">
        <f t="array" ref="B45">_xlfn.IFS(A45="D", "very_large", A45="C", "large", A45="B", "intermediate", A45="A", "small")</f>
        <v>intermediate</v>
      </c>
      <c r="D45" t="s">
        <v>86</v>
      </c>
      <c r="E45" t="str" cm="1">
        <f t="array" ref="E45">_xlfn.IFS(D45="A", "epipelagic", D45="B", "upper_mesopelagic", D45="C", "lower_mesopelagic", D45="D", "bathypelagic")</f>
        <v>bathypelagic</v>
      </c>
      <c r="H45" t="s">
        <v>88</v>
      </c>
      <c r="I45" t="str" cm="1">
        <f t="array" ref="I45">_xlfn.IFS(H45="A", "small", H45="B", "intermediate", H45="C", "large", H45="D", "very_large")</f>
        <v>large</v>
      </c>
      <c r="K45" t="s">
        <v>87</v>
      </c>
      <c r="L45" t="str" cm="1">
        <f t="array" ref="L45">_xlfn.IFS(K45="A", "low", K45="B", "medium", K45="C", "high")</f>
        <v>medium</v>
      </c>
    </row>
    <row r="46" spans="1:12" x14ac:dyDescent="0.3">
      <c r="A46" t="s">
        <v>85</v>
      </c>
      <c r="B46" t="str" cm="1">
        <f t="array" ref="B46">_xlfn.IFS(A46="D", "very_large", A46="C", "large", A46="B", "intermediate", A46="A", "small")</f>
        <v>small</v>
      </c>
      <c r="D46" t="s">
        <v>86</v>
      </c>
      <c r="E46" t="str" cm="1">
        <f t="array" ref="E46">_xlfn.IFS(D46="A", "epipelagic", D46="B", "upper_mesopelagic", D46="C", "lower_mesopelagic", D46="D", "bathypelagic")</f>
        <v>bathypelagic</v>
      </c>
      <c r="H46" t="s">
        <v>88</v>
      </c>
      <c r="I46" t="str" cm="1">
        <f t="array" ref="I46">_xlfn.IFS(H46="A", "small", H46="B", "intermediate", H46="C", "large", H46="D", "very_large")</f>
        <v>large</v>
      </c>
      <c r="K46" t="s">
        <v>87</v>
      </c>
      <c r="L46" t="str" cm="1">
        <f t="array" ref="L46">_xlfn.IFS(K46="A", "low", K46="B", "medium", K46="C", "high")</f>
        <v>medium</v>
      </c>
    </row>
    <row r="47" spans="1:12" x14ac:dyDescent="0.3">
      <c r="A47" t="s">
        <v>87</v>
      </c>
      <c r="B47" t="str" cm="1">
        <f t="array" ref="B47">_xlfn.IFS(A47="D", "very_large", A47="C", "large", A47="B", "intermediate", A47="A", "small")</f>
        <v>intermediate</v>
      </c>
      <c r="D47" t="s">
        <v>86</v>
      </c>
      <c r="E47" t="str" cm="1">
        <f t="array" ref="E47">_xlfn.IFS(D47="A", "epipelagic", D47="B", "upper_mesopelagic", D47="C", "lower_mesopelagic", D47="D", "bathypelagic")</f>
        <v>bathypelagic</v>
      </c>
      <c r="H47" t="s">
        <v>88</v>
      </c>
      <c r="I47" t="str" cm="1">
        <f t="array" ref="I47">_xlfn.IFS(H47="A", "small", H47="B", "intermediate", H47="C", "large", H47="D", "very_large")</f>
        <v>large</v>
      </c>
      <c r="K47" t="s">
        <v>87</v>
      </c>
      <c r="L47" t="str" cm="1">
        <f t="array" ref="L47">_xlfn.IFS(K47="A", "low", K47="B", "medium", K47="C", "high")</f>
        <v>medium</v>
      </c>
    </row>
    <row r="48" spans="1:12" x14ac:dyDescent="0.3">
      <c r="A48" t="s">
        <v>85</v>
      </c>
      <c r="B48" t="str" cm="1">
        <f t="array" ref="B48">_xlfn.IFS(A48="D", "very_large", A48="C", "large", A48="B", "intermediate", A48="A", "small")</f>
        <v>small</v>
      </c>
      <c r="D48" t="s">
        <v>86</v>
      </c>
      <c r="E48" t="str" cm="1">
        <f t="array" ref="E48">_xlfn.IFS(D48="A", "epipelagic", D48="B", "upper_mesopelagic", D48="C", "lower_mesopelagic", D48="D", "bathypelagic")</f>
        <v>bathypelagic</v>
      </c>
      <c r="H48" t="s">
        <v>88</v>
      </c>
      <c r="I48" t="str" cm="1">
        <f t="array" ref="I48">_xlfn.IFS(H48="A", "small", H48="B", "intermediate", H48="C", "large", H48="D", "very_large")</f>
        <v>large</v>
      </c>
      <c r="K48" t="s">
        <v>87</v>
      </c>
      <c r="L48" t="str" cm="1">
        <f t="array" ref="L48">_xlfn.IFS(K48="A", "low", K48="B", "medium", K48="C", "high")</f>
        <v>medium</v>
      </c>
    </row>
    <row r="49" spans="1:12" x14ac:dyDescent="0.3">
      <c r="A49" t="s">
        <v>87</v>
      </c>
      <c r="B49" t="str" cm="1">
        <f t="array" ref="B49">_xlfn.IFS(A49="D", "very_large", A49="C", "large", A49="B", "intermediate", A49="A", "small")</f>
        <v>intermediate</v>
      </c>
      <c r="D49" t="s">
        <v>86</v>
      </c>
      <c r="E49" t="str" cm="1">
        <f t="array" ref="E49">_xlfn.IFS(D49="A", "epipelagic", D49="B", "upper_mesopelagic", D49="C", "lower_mesopelagic", D49="D", "bathypelagic")</f>
        <v>bathypelagic</v>
      </c>
      <c r="H49" t="s">
        <v>88</v>
      </c>
      <c r="I49" t="str" cm="1">
        <f t="array" ref="I49">_xlfn.IFS(H49="A", "small", H49="B", "intermediate", H49="C", "large", H49="D", "very_large")</f>
        <v>large</v>
      </c>
      <c r="K49" t="s">
        <v>87</v>
      </c>
      <c r="L49" t="str" cm="1">
        <f t="array" ref="L49">_xlfn.IFS(K49="A", "low", K49="B", "medium", K49="C", "high")</f>
        <v>medium</v>
      </c>
    </row>
    <row r="50" spans="1:12" x14ac:dyDescent="0.3">
      <c r="A50" t="s">
        <v>87</v>
      </c>
      <c r="B50" t="str" cm="1">
        <f t="array" ref="B50">_xlfn.IFS(A50="D", "very_large", A50="C", "large", A50="B", "intermediate", A50="A", "small")</f>
        <v>intermediate</v>
      </c>
      <c r="D50" t="s">
        <v>86</v>
      </c>
      <c r="E50" t="str" cm="1">
        <f t="array" ref="E50">_xlfn.IFS(D50="A", "epipelagic", D50="B", "upper_mesopelagic", D50="C", "lower_mesopelagic", D50="D", "bathypelagic")</f>
        <v>bathypelagic</v>
      </c>
      <c r="H50" t="s">
        <v>88</v>
      </c>
      <c r="I50" t="str" cm="1">
        <f t="array" ref="I50">_xlfn.IFS(H50="A", "small", H50="B", "intermediate", H50="C", "large", H50="D", "very_large")</f>
        <v>large</v>
      </c>
      <c r="K50" t="s">
        <v>87</v>
      </c>
      <c r="L50" t="str" cm="1">
        <f t="array" ref="L50">_xlfn.IFS(K50="A", "low", K50="B", "medium", K50="C", "high")</f>
        <v>medium</v>
      </c>
    </row>
    <row r="51" spans="1:12" x14ac:dyDescent="0.3">
      <c r="A51" t="s">
        <v>85</v>
      </c>
      <c r="B51" t="str" cm="1">
        <f t="array" ref="B51">_xlfn.IFS(A51="D", "very_large", A51="C", "large", A51="B", "intermediate", A51="A", "small")</f>
        <v>small</v>
      </c>
      <c r="D51" t="s">
        <v>86</v>
      </c>
      <c r="E51" t="str" cm="1">
        <f t="array" ref="E51">_xlfn.IFS(D51="A", "epipelagic", D51="B", "upper_mesopelagic", D51="C", "lower_mesopelagic", D51="D", "bathypelagic")</f>
        <v>bathypelagic</v>
      </c>
      <c r="H51" t="s">
        <v>88</v>
      </c>
      <c r="I51" t="str" cm="1">
        <f t="array" ref="I51">_xlfn.IFS(H51="A", "small", H51="B", "intermediate", H51="C", "large", H51="D", "very_large")</f>
        <v>large</v>
      </c>
      <c r="K51" t="s">
        <v>87</v>
      </c>
      <c r="L51" t="str" cm="1">
        <f t="array" ref="L51">_xlfn.IFS(K51="A", "low", K51="B", "medium", K51="C", "high")</f>
        <v>medium</v>
      </c>
    </row>
    <row r="52" spans="1:12" x14ac:dyDescent="0.3">
      <c r="A52" t="s">
        <v>85</v>
      </c>
      <c r="B52" t="str" cm="1">
        <f t="array" ref="B52">_xlfn.IFS(A52="D", "very_large", A52="C", "large", A52="B", "intermediate", A52="A", "small")</f>
        <v>small</v>
      </c>
      <c r="D52" t="s">
        <v>86</v>
      </c>
      <c r="E52" t="str" cm="1">
        <f t="array" ref="E52">_xlfn.IFS(D52="A", "epipelagic", D52="B", "upper_mesopelagic", D52="C", "lower_mesopelagic", D52="D", "bathypelagic")</f>
        <v>bathypelagic</v>
      </c>
      <c r="H52" t="s">
        <v>88</v>
      </c>
      <c r="I52" t="str" cm="1">
        <f t="array" ref="I52">_xlfn.IFS(H52="A", "small", H52="B", "intermediate", H52="C", "large", H52="D", "very_large")</f>
        <v>large</v>
      </c>
      <c r="K52" t="s">
        <v>87</v>
      </c>
      <c r="L52" t="str" cm="1">
        <f t="array" ref="L52">_xlfn.IFS(K52="A", "low", K52="B", "medium", K52="C", "high")</f>
        <v>medium</v>
      </c>
    </row>
    <row r="53" spans="1:12" x14ac:dyDescent="0.3">
      <c r="A53" t="s">
        <v>87</v>
      </c>
      <c r="B53" t="str" cm="1">
        <f t="array" ref="B53">_xlfn.IFS(A53="D", "very_large", A53="C", "large", A53="B", "intermediate", A53="A", "small")</f>
        <v>intermediate</v>
      </c>
      <c r="D53" t="s">
        <v>86</v>
      </c>
      <c r="E53" t="str" cm="1">
        <f t="array" ref="E53">_xlfn.IFS(D53="A", "epipelagic", D53="B", "upper_mesopelagic", D53="C", "lower_mesopelagic", D53="D", "bathypelagic")</f>
        <v>bathypelagic</v>
      </c>
      <c r="H53" t="s">
        <v>88</v>
      </c>
      <c r="I53" t="str" cm="1">
        <f t="array" ref="I53">_xlfn.IFS(H53="A", "small", H53="B", "intermediate", H53="C", "large", H53="D", "very_large")</f>
        <v>large</v>
      </c>
      <c r="K53" t="s">
        <v>87</v>
      </c>
      <c r="L53" t="str" cm="1">
        <f t="array" ref="L53">_xlfn.IFS(K53="A", "low", K53="B", "medium", K53="C", "high")</f>
        <v>medium</v>
      </c>
    </row>
    <row r="54" spans="1:12" x14ac:dyDescent="0.3">
      <c r="A54" t="s">
        <v>87</v>
      </c>
      <c r="B54" t="str" cm="1">
        <f t="array" ref="B54">_xlfn.IFS(A54="D", "very_large", A54="C", "large", A54="B", "intermediate", A54="A", "small")</f>
        <v>intermediate</v>
      </c>
      <c r="D54" t="s">
        <v>86</v>
      </c>
      <c r="E54" t="str" cm="1">
        <f t="array" ref="E54">_xlfn.IFS(D54="A", "epipelagic", D54="B", "upper_mesopelagic", D54="C", "lower_mesopelagic", D54="D", "bathypelagic")</f>
        <v>bathypelagic</v>
      </c>
      <c r="H54" t="s">
        <v>88</v>
      </c>
      <c r="I54" t="str" cm="1">
        <f t="array" ref="I54">_xlfn.IFS(H54="A", "small", H54="B", "intermediate", H54="C", "large", H54="D", "very_large")</f>
        <v>large</v>
      </c>
      <c r="K54" t="s">
        <v>87</v>
      </c>
      <c r="L54" t="str" cm="1">
        <f t="array" ref="L54">_xlfn.IFS(K54="A", "low", K54="B", "medium", K54="C", "high")</f>
        <v>medium</v>
      </c>
    </row>
    <row r="55" spans="1:12" x14ac:dyDescent="0.3">
      <c r="A55" t="s">
        <v>85</v>
      </c>
      <c r="B55" t="str" cm="1">
        <f t="array" ref="B55">_xlfn.IFS(A55="D", "very_large", A55="C", "large", A55="B", "intermediate", A55="A", "small")</f>
        <v>small</v>
      </c>
      <c r="D55" t="s">
        <v>86</v>
      </c>
      <c r="E55" t="str" cm="1">
        <f t="array" ref="E55">_xlfn.IFS(D55="A", "epipelagic", D55="B", "upper_mesopelagic", D55="C", "lower_mesopelagic", D55="D", "bathypelagic")</f>
        <v>bathypelagic</v>
      </c>
      <c r="H55" t="s">
        <v>88</v>
      </c>
      <c r="I55" t="str" cm="1">
        <f t="array" ref="I55">_xlfn.IFS(H55="A", "small", H55="B", "intermediate", H55="C", "large", H55="D", "very_large")</f>
        <v>large</v>
      </c>
      <c r="K55" t="s">
        <v>87</v>
      </c>
      <c r="L55" t="str" cm="1">
        <f t="array" ref="L55">_xlfn.IFS(K55="A", "low", K55="B", "medium", K55="C", "high")</f>
        <v>medium</v>
      </c>
    </row>
    <row r="56" spans="1:12" x14ac:dyDescent="0.3">
      <c r="A56" t="s">
        <v>85</v>
      </c>
      <c r="B56" t="str" cm="1">
        <f t="array" ref="B56">_xlfn.IFS(A56="D", "very_large", A56="C", "large", A56="B", "intermediate", A56="A", "small")</f>
        <v>small</v>
      </c>
      <c r="D56" t="s">
        <v>86</v>
      </c>
      <c r="E56" t="str" cm="1">
        <f t="array" ref="E56">_xlfn.IFS(D56="A", "epipelagic", D56="B", "upper_mesopelagic", D56="C", "lower_mesopelagic", D56="D", "bathypelagic")</f>
        <v>bathypelagic</v>
      </c>
      <c r="H56" t="s">
        <v>87</v>
      </c>
      <c r="I56" t="str" cm="1">
        <f t="array" ref="I56">_xlfn.IFS(H56="A", "small", H56="B", "intermediate", H56="C", "large", H56="D", "very_large")</f>
        <v>intermediate</v>
      </c>
      <c r="K56" t="s">
        <v>87</v>
      </c>
      <c r="L56" t="str" cm="1">
        <f t="array" ref="L56">_xlfn.IFS(K56="A", "low", K56="B", "medium", K56="C", "high")</f>
        <v>medium</v>
      </c>
    </row>
    <row r="57" spans="1:12" x14ac:dyDescent="0.3">
      <c r="A57" t="s">
        <v>87</v>
      </c>
      <c r="B57" t="str" cm="1">
        <f t="array" ref="B57">_xlfn.IFS(A57="D", "very_large", A57="C", "large", A57="B", "intermediate", A57="A", "small")</f>
        <v>intermediate</v>
      </c>
      <c r="D57" t="s">
        <v>86</v>
      </c>
      <c r="E57" t="str" cm="1">
        <f t="array" ref="E57">_xlfn.IFS(D57="A", "epipelagic", D57="B", "upper_mesopelagic", D57="C", "lower_mesopelagic", D57="D", "bathypelagic")</f>
        <v>bathypelagic</v>
      </c>
      <c r="H57" t="s">
        <v>88</v>
      </c>
      <c r="I57" t="str" cm="1">
        <f t="array" ref="I57">_xlfn.IFS(H57="A", "small", H57="B", "intermediate", H57="C", "large", H57="D", "very_large")</f>
        <v>large</v>
      </c>
      <c r="K57" t="s">
        <v>87</v>
      </c>
      <c r="L57" t="str" cm="1">
        <f t="array" ref="L57">_xlfn.IFS(K57="A", "low", K57="B", "medium", K57="C", "high")</f>
        <v>medium</v>
      </c>
    </row>
    <row r="58" spans="1:12" x14ac:dyDescent="0.3">
      <c r="A58" t="s">
        <v>87</v>
      </c>
      <c r="B58" t="str" cm="1">
        <f t="array" ref="B58">_xlfn.IFS(A58="D", "very_large", A58="C", "large", A58="B", "intermediate", A58="A", "small")</f>
        <v>intermediate</v>
      </c>
      <c r="D58" t="s">
        <v>86</v>
      </c>
      <c r="E58" t="str" cm="1">
        <f t="array" ref="E58">_xlfn.IFS(D58="A", "epipelagic", D58="B", "upper_mesopelagic", D58="C", "lower_mesopelagic", D58="D", "bathypelagic")</f>
        <v>bathypelagic</v>
      </c>
      <c r="H58" t="s">
        <v>88</v>
      </c>
      <c r="I58" t="str" cm="1">
        <f t="array" ref="I58">_xlfn.IFS(H58="A", "small", H58="B", "intermediate", H58="C", "large", H58="D", "very_large")</f>
        <v>large</v>
      </c>
      <c r="K58" t="s">
        <v>87</v>
      </c>
      <c r="L58" t="str" cm="1">
        <f t="array" ref="L58">_xlfn.IFS(K58="A", "low", K58="B", "medium", K58="C", "high")</f>
        <v>medium</v>
      </c>
    </row>
    <row r="59" spans="1:12" x14ac:dyDescent="0.3">
      <c r="A59" t="s">
        <v>85</v>
      </c>
      <c r="B59" t="str" cm="1">
        <f t="array" ref="B59">_xlfn.IFS(A59="D", "very_large", A59="C", "large", A59="B", "intermediate", A59="A", "small")</f>
        <v>small</v>
      </c>
      <c r="D59" t="s">
        <v>86</v>
      </c>
      <c r="E59" t="str" cm="1">
        <f t="array" ref="E59">_xlfn.IFS(D59="A", "epipelagic", D59="B", "upper_mesopelagic", D59="C", "lower_mesopelagic", D59="D", "bathypelagic")</f>
        <v>bathypelagic</v>
      </c>
      <c r="H59" t="s">
        <v>88</v>
      </c>
      <c r="I59" t="str" cm="1">
        <f t="array" ref="I59">_xlfn.IFS(H59="A", "small", H59="B", "intermediate", H59="C", "large", H59="D", "very_large")</f>
        <v>large</v>
      </c>
      <c r="K59" t="s">
        <v>87</v>
      </c>
      <c r="L59" t="str" cm="1">
        <f t="array" ref="L59">_xlfn.IFS(K59="A", "low", K59="B", "medium", K59="C", "high")</f>
        <v>medium</v>
      </c>
    </row>
    <row r="60" spans="1:12" x14ac:dyDescent="0.3">
      <c r="A60" t="s">
        <v>85</v>
      </c>
      <c r="B60" t="str" cm="1">
        <f t="array" ref="B60">_xlfn.IFS(A60="D", "very_large", A60="C", "large", A60="B", "intermediate", A60="A", "small")</f>
        <v>small</v>
      </c>
      <c r="D60" t="s">
        <v>85</v>
      </c>
      <c r="E60" t="str" cm="1">
        <f t="array" ref="E60">_xlfn.IFS(D60="A", "epipelagic", D60="B", "upper_mesopelagic", D60="C", "lower_mesopelagic", D60="D", "bathypelagic")</f>
        <v>epipelagic</v>
      </c>
      <c r="H60" t="s">
        <v>85</v>
      </c>
      <c r="I60" t="str" cm="1">
        <f t="array" ref="I60">_xlfn.IFS(H60="A", "small", H60="B", "intermediate", H60="C", "large", H60="D", "very_large")</f>
        <v>small</v>
      </c>
      <c r="K60" t="s">
        <v>85</v>
      </c>
      <c r="L60" t="str" cm="1">
        <f t="array" ref="L60">_xlfn.IFS(K60="A", "low", K60="B", "medium", K60="C", "high")</f>
        <v>low</v>
      </c>
    </row>
    <row r="61" spans="1:12" x14ac:dyDescent="0.3">
      <c r="A61" t="s">
        <v>85</v>
      </c>
      <c r="B61" t="str" cm="1">
        <f t="array" ref="B61">_xlfn.IFS(A61="D", "very_large", A61="C", "large", A61="B", "intermediate", A61="A", "small")</f>
        <v>small</v>
      </c>
      <c r="D61" t="s">
        <v>85</v>
      </c>
      <c r="E61" t="str" cm="1">
        <f t="array" ref="E61">_xlfn.IFS(D61="A", "epipelagic", D61="B", "upper_mesopelagic", D61="C", "lower_mesopelagic", D61="D", "bathypelagic")</f>
        <v>epipelagic</v>
      </c>
      <c r="H61" t="s">
        <v>87</v>
      </c>
      <c r="I61" t="str" cm="1">
        <f t="array" ref="I61">_xlfn.IFS(H61="A", "small", H61="B", "intermediate", H61="C", "large", H61="D", "very_large")</f>
        <v>intermediate</v>
      </c>
      <c r="K61" t="s">
        <v>87</v>
      </c>
      <c r="L61" t="str" cm="1">
        <f t="array" ref="L61">_xlfn.IFS(K61="A", "low", K61="B", "medium", K61="C", "high")</f>
        <v>medium</v>
      </c>
    </row>
    <row r="62" spans="1:12" x14ac:dyDescent="0.3">
      <c r="A62" t="s">
        <v>85</v>
      </c>
      <c r="B62" t="str" cm="1">
        <f t="array" ref="B62">_xlfn.IFS(A62="D", "very_large", A62="C", "large", A62="B", "intermediate", A62="A", "small")</f>
        <v>small</v>
      </c>
      <c r="D62" t="s">
        <v>85</v>
      </c>
      <c r="E62" t="str" cm="1">
        <f t="array" ref="E62">_xlfn.IFS(D62="A", "epipelagic", D62="B", "upper_mesopelagic", D62="C", "lower_mesopelagic", D62="D", "bathypelagic")</f>
        <v>epipelagic</v>
      </c>
      <c r="H62" t="s">
        <v>87</v>
      </c>
      <c r="I62" t="str" cm="1">
        <f t="array" ref="I62">_xlfn.IFS(H62="A", "small", H62="B", "intermediate", H62="C", "large", H62="D", "very_large")</f>
        <v>intermediate</v>
      </c>
      <c r="K62" t="s">
        <v>85</v>
      </c>
      <c r="L62" t="str" cm="1">
        <f t="array" ref="L62">_xlfn.IFS(K62="A", "low", K62="B", "medium", K62="C", "high")</f>
        <v>low</v>
      </c>
    </row>
    <row r="63" spans="1:12" x14ac:dyDescent="0.3">
      <c r="A63" t="s">
        <v>85</v>
      </c>
      <c r="B63" t="str" cm="1">
        <f t="array" ref="B63">_xlfn.IFS(A63="D", "very_large", A63="C", "large", A63="B", "intermediate", A63="A", "small")</f>
        <v>small</v>
      </c>
      <c r="D63" t="s">
        <v>85</v>
      </c>
      <c r="E63" t="str" cm="1">
        <f t="array" ref="E63">_xlfn.IFS(D63="A", "epipelagic", D63="B", "upper_mesopelagic", D63="C", "lower_mesopelagic", D63="D", "bathypelagic")</f>
        <v>epipelagic</v>
      </c>
      <c r="H63" t="s">
        <v>87</v>
      </c>
      <c r="I63" t="str" cm="1">
        <f t="array" ref="I63">_xlfn.IFS(H63="A", "small", H63="B", "intermediate", H63="C", "large", H63="D", "very_large")</f>
        <v>intermediate</v>
      </c>
      <c r="K63" t="s">
        <v>85</v>
      </c>
      <c r="L63" t="str" cm="1">
        <f t="array" ref="L63">_xlfn.IFS(K63="A", "low", K63="B", "medium", K63="C", "high")</f>
        <v>low</v>
      </c>
    </row>
    <row r="64" spans="1:12" x14ac:dyDescent="0.3">
      <c r="A64" t="s">
        <v>87</v>
      </c>
      <c r="B64" t="str" cm="1">
        <f t="array" ref="B64">_xlfn.IFS(A64="D", "very_large", A64="C", "large", A64="B", "intermediate", A64="A", "small")</f>
        <v>intermediate</v>
      </c>
      <c r="D64" t="s">
        <v>87</v>
      </c>
      <c r="E64" t="str" cm="1">
        <f t="array" ref="E64">_xlfn.IFS(D64="A", "epipelagic", D64="B", "upper_mesopelagic", D64="C", "lower_mesopelagic", D64="D", "bathypelagic")</f>
        <v>upper_mesopelagic</v>
      </c>
      <c r="H64" t="s">
        <v>88</v>
      </c>
      <c r="I64" t="str" cm="1">
        <f t="array" ref="I64">_xlfn.IFS(H64="A", "small", H64="B", "intermediate", H64="C", "large", H64="D", "very_large")</f>
        <v>large</v>
      </c>
      <c r="K64" t="s">
        <v>87</v>
      </c>
      <c r="L64" t="str" cm="1">
        <f t="array" ref="L64">_xlfn.IFS(K64="A", "low", K64="B", "medium", K64="C", "high")</f>
        <v>medium</v>
      </c>
    </row>
    <row r="65" spans="1:12" x14ac:dyDescent="0.3">
      <c r="A65" t="s">
        <v>85</v>
      </c>
      <c r="B65" t="str" cm="1">
        <f t="array" ref="B65">_xlfn.IFS(A65="D", "very_large", A65="C", "large", A65="B", "intermediate", A65="A", "small")</f>
        <v>small</v>
      </c>
      <c r="D65" t="s">
        <v>87</v>
      </c>
      <c r="E65" t="str" cm="1">
        <f t="array" ref="E65">_xlfn.IFS(D65="A", "epipelagic", D65="B", "upper_mesopelagic", D65="C", "lower_mesopelagic", D65="D", "bathypelagic")</f>
        <v>upper_mesopelagic</v>
      </c>
      <c r="H65" t="s">
        <v>87</v>
      </c>
      <c r="I65" t="str" cm="1">
        <f t="array" ref="I65">_xlfn.IFS(H65="A", "small", H65="B", "intermediate", H65="C", "large", H65="D", "very_large")</f>
        <v>intermediate</v>
      </c>
      <c r="K65" t="s">
        <v>87</v>
      </c>
      <c r="L65" t="str" cm="1">
        <f t="array" ref="L65">_xlfn.IFS(K65="A", "low", K65="B", "medium", K65="C", "high")</f>
        <v>medium</v>
      </c>
    </row>
    <row r="66" spans="1:12" x14ac:dyDescent="0.3">
      <c r="A66" t="s">
        <v>85</v>
      </c>
      <c r="B66" t="str" cm="1">
        <f t="array" ref="B66">_xlfn.IFS(A66="D", "very_large", A66="C", "large", A66="B", "intermediate", A66="A", "small")</f>
        <v>small</v>
      </c>
      <c r="D66" t="s">
        <v>85</v>
      </c>
      <c r="E66" t="str" cm="1">
        <f t="array" ref="E66">_xlfn.IFS(D66="A", "epipelagic", D66="B", "upper_mesopelagic", D66="C", "lower_mesopelagic", D66="D", "bathypelagic")</f>
        <v>epipelagic</v>
      </c>
      <c r="H66" t="s">
        <v>87</v>
      </c>
      <c r="I66" t="str" cm="1">
        <f t="array" ref="I66">_xlfn.IFS(H66="A", "small", H66="B", "intermediate", H66="C", "large", H66="D", "very_large")</f>
        <v>intermediate</v>
      </c>
      <c r="K66" t="s">
        <v>85</v>
      </c>
      <c r="L66" t="str" cm="1">
        <f t="array" ref="L66">_xlfn.IFS(K66="A", "low", K66="B", "medium", K66="C", "high")</f>
        <v>low</v>
      </c>
    </row>
    <row r="67" spans="1:12" x14ac:dyDescent="0.3">
      <c r="A67" t="s">
        <v>85</v>
      </c>
      <c r="B67" t="str" cm="1">
        <f t="array" ref="B67">_xlfn.IFS(A67="D", "very_large", A67="C", "large", A67="B", "intermediate", A67="A", "small")</f>
        <v>small</v>
      </c>
      <c r="D67" t="s">
        <v>87</v>
      </c>
      <c r="E67" t="str" cm="1">
        <f t="array" ref="E67">_xlfn.IFS(D67="A", "epipelagic", D67="B", "upper_mesopelagic", D67="C", "lower_mesopelagic", D67="D", "bathypelagic")</f>
        <v>upper_mesopelagic</v>
      </c>
      <c r="H67" t="s">
        <v>85</v>
      </c>
      <c r="I67" t="str" cm="1">
        <f t="array" ref="I67">_xlfn.IFS(H67="A", "small", H67="B", "intermediate", H67="C", "large", H67="D", "very_large")</f>
        <v>small</v>
      </c>
      <c r="K67" t="s">
        <v>85</v>
      </c>
      <c r="L67" t="str" cm="1">
        <f t="array" ref="L67">_xlfn.IFS(K67="A", "low", K67="B", "medium", K67="C", "high")</f>
        <v>low</v>
      </c>
    </row>
    <row r="68" spans="1:12" x14ac:dyDescent="0.3">
      <c r="A68" t="s">
        <v>85</v>
      </c>
      <c r="B68" t="str" cm="1">
        <f t="array" ref="B68">_xlfn.IFS(A68="D", "very_large", A68="C", "large", A68="B", "intermediate", A68="A", "small")</f>
        <v>small</v>
      </c>
      <c r="D68" t="s">
        <v>85</v>
      </c>
      <c r="E68" t="str" cm="1">
        <f t="array" ref="E68">_xlfn.IFS(D68="A", "epipelagic", D68="B", "upper_mesopelagic", D68="C", "lower_mesopelagic", D68="D", "bathypelagic")</f>
        <v>epipelagic</v>
      </c>
      <c r="H68" t="s">
        <v>85</v>
      </c>
      <c r="I68" t="str" cm="1">
        <f t="array" ref="I68">_xlfn.IFS(H68="A", "small", H68="B", "intermediate", H68="C", "large", H68="D", "very_large")</f>
        <v>small</v>
      </c>
      <c r="K68" t="s">
        <v>85</v>
      </c>
      <c r="L68" t="str" cm="1">
        <f t="array" ref="L68">_xlfn.IFS(K68="A", "low", K68="B", "medium", K68="C", "high")</f>
        <v>low</v>
      </c>
    </row>
    <row r="69" spans="1:12" x14ac:dyDescent="0.3">
      <c r="A69" t="s">
        <v>85</v>
      </c>
      <c r="B69" t="str" cm="1">
        <f t="array" ref="B69">_xlfn.IFS(A69="D", "very_large", A69="C", "large", A69="B", "intermediate", A69="A", "small")</f>
        <v>small</v>
      </c>
      <c r="D69" t="s">
        <v>85</v>
      </c>
      <c r="E69" t="str" cm="1">
        <f t="array" ref="E69">_xlfn.IFS(D69="A", "epipelagic", D69="B", "upper_mesopelagic", D69="C", "lower_mesopelagic", D69="D", "bathypelagic")</f>
        <v>epipelagic</v>
      </c>
      <c r="H69" t="s">
        <v>85</v>
      </c>
      <c r="I69" t="str" cm="1">
        <f t="array" ref="I69">_xlfn.IFS(H69="A", "small", H69="B", "intermediate", H69="C", "large", H69="D", "very_large")</f>
        <v>small</v>
      </c>
      <c r="K69" t="s">
        <v>85</v>
      </c>
      <c r="L69" t="str" cm="1">
        <f t="array" ref="L69">_xlfn.IFS(K69="A", "low", K69="B", "medium", K69="C", "high")</f>
        <v>low</v>
      </c>
    </row>
    <row r="70" spans="1:12" x14ac:dyDescent="0.3">
      <c r="A70" t="s">
        <v>85</v>
      </c>
      <c r="B70" t="str" cm="1">
        <f t="array" ref="B70">_xlfn.IFS(A70="D", "very_large", A70="C", "large", A70="B", "intermediate", A70="A", "small")</f>
        <v>small</v>
      </c>
      <c r="D70" t="s">
        <v>87</v>
      </c>
      <c r="E70" t="str" cm="1">
        <f t="array" ref="E70">_xlfn.IFS(D70="A", "epipelagic", D70="B", "upper_mesopelagic", D70="C", "lower_mesopelagic", D70="D", "bathypelagic")</f>
        <v>upper_mesopelagic</v>
      </c>
      <c r="H70" t="s">
        <v>87</v>
      </c>
      <c r="I70" t="str" cm="1">
        <f t="array" ref="I70">_xlfn.IFS(H70="A", "small", H70="B", "intermediate", H70="C", "large", H70="D", "very_large")</f>
        <v>intermediate</v>
      </c>
      <c r="K70" t="s">
        <v>85</v>
      </c>
      <c r="L70" t="str" cm="1">
        <f t="array" ref="L70">_xlfn.IFS(K70="A", "low", K70="B", "medium", K70="C", "high")</f>
        <v>low</v>
      </c>
    </row>
    <row r="71" spans="1:12" x14ac:dyDescent="0.3">
      <c r="A71" t="s">
        <v>86</v>
      </c>
      <c r="B71" t="str" cm="1">
        <f t="array" ref="B71">_xlfn.IFS(A71="D", "very_large", A71="C", "large", A71="B", "intermediate", A71="A", "small")</f>
        <v>very_large</v>
      </c>
      <c r="D71" t="s">
        <v>86</v>
      </c>
      <c r="E71" t="str" cm="1">
        <f t="array" ref="E71">_xlfn.IFS(D71="A", "epipelagic", D71="B", "upper_mesopelagic", D71="C", "lower_mesopelagic", D71="D", "bathypelagic")</f>
        <v>bathypelagic</v>
      </c>
      <c r="H71" t="s">
        <v>86</v>
      </c>
      <c r="I71" t="str" cm="1">
        <f t="array" ref="I71">_xlfn.IFS(H71="A", "small", H71="B", "intermediate", H71="C", "large", H71="D", "very_large")</f>
        <v>very_large</v>
      </c>
      <c r="K71" t="s">
        <v>88</v>
      </c>
      <c r="L71" t="str" cm="1">
        <f t="array" ref="L71">_xlfn.IFS(K71="A", "low", K71="B", "medium", K71="C", "high")</f>
        <v>high</v>
      </c>
    </row>
    <row r="72" spans="1:12" x14ac:dyDescent="0.3">
      <c r="A72" t="s">
        <v>85</v>
      </c>
      <c r="B72" t="str" cm="1">
        <f t="array" ref="B72">_xlfn.IFS(A72="D", "very_large", A72="C", "large", A72="B", "intermediate", A72="A", "small")</f>
        <v>small</v>
      </c>
      <c r="D72" t="s">
        <v>85</v>
      </c>
      <c r="E72" t="str" cm="1">
        <f t="array" ref="E72">_xlfn.IFS(D72="A", "epipelagic", D72="B", "upper_mesopelagic", D72="C", "lower_mesopelagic", D72="D", "bathypelagic")</f>
        <v>epipelagic</v>
      </c>
      <c r="H72" t="s">
        <v>85</v>
      </c>
      <c r="I72" t="str" cm="1">
        <f t="array" ref="I72">_xlfn.IFS(H72="A", "small", H72="B", "intermediate", H72="C", "large", H72="D", "very_large")</f>
        <v>small</v>
      </c>
      <c r="K72" t="s">
        <v>85</v>
      </c>
      <c r="L72" t="str" cm="1">
        <f t="array" ref="L72">_xlfn.IFS(K72="A", "low", K72="B", "medium", K72="C", "high")</f>
        <v>low</v>
      </c>
    </row>
    <row r="73" spans="1:12" x14ac:dyDescent="0.3">
      <c r="A73" t="s">
        <v>87</v>
      </c>
      <c r="B73" t="str" cm="1">
        <f t="array" ref="B73">_xlfn.IFS(A73="D", "very_large", A73="C", "large", A73="B", "intermediate", A73="A", "small")</f>
        <v>intermediate</v>
      </c>
      <c r="D73" t="s">
        <v>87</v>
      </c>
      <c r="E73" t="str" cm="1">
        <f t="array" ref="E73">_xlfn.IFS(D73="A", "epipelagic", D73="B", "upper_mesopelagic", D73="C", "lower_mesopelagic", D73="D", "bathypelagic")</f>
        <v>upper_mesopelagic</v>
      </c>
      <c r="H73" t="s">
        <v>88</v>
      </c>
      <c r="I73" t="str" cm="1">
        <f t="array" ref="I73">_xlfn.IFS(H73="A", "small", H73="B", "intermediate", H73="C", "large", H73="D", "very_large")</f>
        <v>large</v>
      </c>
      <c r="K73" t="s">
        <v>87</v>
      </c>
      <c r="L73" t="str" cm="1">
        <f t="array" ref="L73">_xlfn.IFS(K73="A", "low", K73="B", "medium", K73="C", "high")</f>
        <v>medium</v>
      </c>
    </row>
    <row r="74" spans="1:12" x14ac:dyDescent="0.3">
      <c r="A74" t="s">
        <v>85</v>
      </c>
      <c r="B74" t="str" cm="1">
        <f t="array" ref="B74">_xlfn.IFS(A74="D", "very_large", A74="C", "large", A74="B", "intermediate", A74="A", "small")</f>
        <v>small</v>
      </c>
      <c r="D74" t="s">
        <v>88</v>
      </c>
      <c r="E74" t="str" cm="1">
        <f t="array" ref="E74">_xlfn.IFS(D74="A", "epipelagic", D74="B", "upper_mesopelagic", D74="C", "lower_mesopelagic", D74="D", "bathypelagic")</f>
        <v>lower_mesopelagic</v>
      </c>
      <c r="H74" t="s">
        <v>87</v>
      </c>
      <c r="I74" t="str" cm="1">
        <f t="array" ref="I74">_xlfn.IFS(H74="A", "small", H74="B", "intermediate", H74="C", "large", H74="D", "very_large")</f>
        <v>intermediate</v>
      </c>
      <c r="K74" t="s">
        <v>85</v>
      </c>
      <c r="L74" t="str" cm="1">
        <f t="array" ref="L74">_xlfn.IFS(K74="A", "low", K74="B", "medium", K74="C", "high")</f>
        <v>low</v>
      </c>
    </row>
    <row r="75" spans="1:12" x14ac:dyDescent="0.3">
      <c r="A75" t="s">
        <v>85</v>
      </c>
      <c r="B75" t="str" cm="1">
        <f t="array" ref="B75">_xlfn.IFS(A75="D", "very_large", A75="C", "large", A75="B", "intermediate", A75="A", "small")</f>
        <v>small</v>
      </c>
      <c r="D75" t="s">
        <v>85</v>
      </c>
      <c r="E75" t="str" cm="1">
        <f t="array" ref="E75">_xlfn.IFS(D75="A", "epipelagic", D75="B", "upper_mesopelagic", D75="C", "lower_mesopelagic", D75="D", "bathypelagic")</f>
        <v>epipelagic</v>
      </c>
      <c r="H75" t="s">
        <v>85</v>
      </c>
      <c r="I75" t="str" cm="1">
        <f t="array" ref="I75">_xlfn.IFS(H75="A", "small", H75="B", "intermediate", H75="C", "large", H75="D", "very_large")</f>
        <v>small</v>
      </c>
      <c r="K75" t="s">
        <v>85</v>
      </c>
      <c r="L75" t="str" cm="1">
        <f t="array" ref="L75">_xlfn.IFS(K75="A", "low", K75="B", "medium", K75="C", "high")</f>
        <v>low</v>
      </c>
    </row>
    <row r="76" spans="1:12" x14ac:dyDescent="0.3">
      <c r="A76" t="s">
        <v>85</v>
      </c>
      <c r="B76" t="str" cm="1">
        <f t="array" ref="B76">_xlfn.IFS(A76="D", "very_large", A76="C", "large", A76="B", "intermediate", A76="A", "small")</f>
        <v>small</v>
      </c>
      <c r="D76" t="s">
        <v>85</v>
      </c>
      <c r="E76" t="str" cm="1">
        <f t="array" ref="E76">_xlfn.IFS(D76="A", "epipelagic", D76="B", "upper_mesopelagic", D76="C", "lower_mesopelagic", D76="D", "bathypelagic")</f>
        <v>epipelagic</v>
      </c>
      <c r="H76" t="s">
        <v>87</v>
      </c>
      <c r="I76" t="str" cm="1">
        <f t="array" ref="I76">_xlfn.IFS(H76="A", "small", H76="B", "intermediate", H76="C", "large", H76="D", "very_large")</f>
        <v>intermediate</v>
      </c>
      <c r="K76" t="s">
        <v>87</v>
      </c>
      <c r="L76" t="str" cm="1">
        <f t="array" ref="L76">_xlfn.IFS(K76="A", "low", K76="B", "medium", K76="C", "high")</f>
        <v>medium</v>
      </c>
    </row>
    <row r="77" spans="1:12" x14ac:dyDescent="0.3">
      <c r="A77" t="s">
        <v>85</v>
      </c>
      <c r="B77" t="str" cm="1">
        <f t="array" ref="B77">_xlfn.IFS(A77="D", "very_large", A77="C", "large", A77="B", "intermediate", A77="A", "small")</f>
        <v>small</v>
      </c>
      <c r="D77" t="s">
        <v>85</v>
      </c>
      <c r="E77" t="str" cm="1">
        <f t="array" ref="E77">_xlfn.IFS(D77="A", "epipelagic", D77="B", "upper_mesopelagic", D77="C", "lower_mesopelagic", D77="D", "bathypelagic")</f>
        <v>epipelagic</v>
      </c>
      <c r="H77" t="s">
        <v>87</v>
      </c>
      <c r="I77" t="str" cm="1">
        <f t="array" ref="I77">_xlfn.IFS(H77="A", "small", H77="B", "intermediate", H77="C", "large", H77="D", "very_large")</f>
        <v>intermediate</v>
      </c>
      <c r="K77" t="s">
        <v>87</v>
      </c>
      <c r="L77" t="str" cm="1">
        <f t="array" ref="L77">_xlfn.IFS(K77="A", "low", K77="B", "medium", K77="C", "high")</f>
        <v>medium</v>
      </c>
    </row>
    <row r="78" spans="1:12" x14ac:dyDescent="0.3">
      <c r="A78" t="s">
        <v>85</v>
      </c>
      <c r="B78" t="str" cm="1">
        <f t="array" ref="B78">_xlfn.IFS(A78="D", "very_large", A78="C", "large", A78="B", "intermediate", A78="A", "small")</f>
        <v>small</v>
      </c>
      <c r="D78" t="s">
        <v>85</v>
      </c>
      <c r="E78" t="str" cm="1">
        <f t="array" ref="E78">_xlfn.IFS(D78="A", "epipelagic", D78="B", "upper_mesopelagic", D78="C", "lower_mesopelagic", D78="D", "bathypelagic")</f>
        <v>epipelagic</v>
      </c>
      <c r="H78" t="s">
        <v>87</v>
      </c>
      <c r="I78" t="str" cm="1">
        <f t="array" ref="I78">_xlfn.IFS(H78="A", "small", H78="B", "intermediate", H78="C", "large", H78="D", "very_large")</f>
        <v>intermediate</v>
      </c>
      <c r="K78" t="s">
        <v>87</v>
      </c>
      <c r="L78" t="str" cm="1">
        <f t="array" ref="L78">_xlfn.IFS(K78="A", "low", K78="B", "medium", K78="C", "high")</f>
        <v>medium</v>
      </c>
    </row>
    <row r="79" spans="1:12" x14ac:dyDescent="0.3">
      <c r="A79" t="s">
        <v>85</v>
      </c>
      <c r="B79" t="str" cm="1">
        <f t="array" ref="B79">_xlfn.IFS(A79="D", "very_large", A79="C", "large", A79="B", "intermediate", A79="A", "small")</f>
        <v>small</v>
      </c>
      <c r="D79" t="s">
        <v>85</v>
      </c>
      <c r="E79" t="str" cm="1">
        <f t="array" ref="E79">_xlfn.IFS(D79="A", "epipelagic", D79="B", "upper_mesopelagic", D79="C", "lower_mesopelagic", D79="D", "bathypelagic")</f>
        <v>epipelagic</v>
      </c>
      <c r="H79" t="s">
        <v>87</v>
      </c>
      <c r="I79" t="str" cm="1">
        <f t="array" ref="I79">_xlfn.IFS(H79="A", "small", H79="B", "intermediate", H79="C", "large", H79="D", "very_large")</f>
        <v>intermediate</v>
      </c>
      <c r="K79" t="s">
        <v>87</v>
      </c>
      <c r="L79" t="str" cm="1">
        <f t="array" ref="L79">_xlfn.IFS(K79="A", "low", K79="B", "medium", K79="C", "high")</f>
        <v>medium</v>
      </c>
    </row>
    <row r="80" spans="1:12" x14ac:dyDescent="0.3">
      <c r="A80" t="s">
        <v>85</v>
      </c>
      <c r="B80" t="str" cm="1">
        <f t="array" ref="B80">_xlfn.IFS(A80="D", "very_large", A80="C", "large", A80="B", "intermediate", A80="A", "small")</f>
        <v>small</v>
      </c>
      <c r="D80" t="s">
        <v>85</v>
      </c>
      <c r="E80" t="str" cm="1">
        <f t="array" ref="E80">_xlfn.IFS(D80="A", "epipelagic", D80="B", "upper_mesopelagic", D80="C", "lower_mesopelagic", D80="D", "bathypelagic")</f>
        <v>epipelagic</v>
      </c>
      <c r="H80" t="s">
        <v>87</v>
      </c>
      <c r="I80" t="str" cm="1">
        <f t="array" ref="I80">_xlfn.IFS(H80="A", "small", H80="B", "intermediate", H80="C", "large", H80="D", "very_large")</f>
        <v>intermediate</v>
      </c>
      <c r="K80" t="s">
        <v>85</v>
      </c>
      <c r="L80" t="str" cm="1">
        <f t="array" ref="L80">_xlfn.IFS(K80="A", "low", K80="B", "medium", K80="C", "high")</f>
        <v>low</v>
      </c>
    </row>
    <row r="81" spans="1:12" x14ac:dyDescent="0.3">
      <c r="A81" t="s">
        <v>85</v>
      </c>
      <c r="B81" t="str" cm="1">
        <f t="array" ref="B81">_xlfn.IFS(A81="D", "very_large", A81="C", "large", A81="B", "intermediate", A81="A", "small")</f>
        <v>small</v>
      </c>
      <c r="D81" t="s">
        <v>85</v>
      </c>
      <c r="E81" t="str" cm="1">
        <f t="array" ref="E81">_xlfn.IFS(D81="A", "epipelagic", D81="B", "upper_mesopelagic", D81="C", "lower_mesopelagic", D81="D", "bathypelagic")</f>
        <v>epipelagic</v>
      </c>
      <c r="H81" t="s">
        <v>85</v>
      </c>
      <c r="I81" t="str" cm="1">
        <f t="array" ref="I81">_xlfn.IFS(H81="A", "small", H81="B", "intermediate", H81="C", "large", H81="D", "very_large")</f>
        <v>small</v>
      </c>
      <c r="K81" t="s">
        <v>85</v>
      </c>
      <c r="L81" t="str" cm="1">
        <f t="array" ref="L81">_xlfn.IFS(K81="A", "low", K81="B", "medium", K81="C", "high")</f>
        <v>low</v>
      </c>
    </row>
    <row r="82" spans="1:12" x14ac:dyDescent="0.3">
      <c r="A82" t="s">
        <v>85</v>
      </c>
      <c r="B82" t="str" cm="1">
        <f t="array" ref="B82">_xlfn.IFS(A82="D", "very_large", A82="C", "large", A82="B", "intermediate", A82="A", "small")</f>
        <v>small</v>
      </c>
      <c r="D82" t="s">
        <v>88</v>
      </c>
      <c r="E82" t="str" cm="1">
        <f t="array" ref="E82">_xlfn.IFS(D82="A", "epipelagic", D82="B", "upper_mesopelagic", D82="C", "lower_mesopelagic", D82="D", "bathypelagic")</f>
        <v>lower_mesopelagic</v>
      </c>
      <c r="H82" t="s">
        <v>87</v>
      </c>
      <c r="I82" t="str" cm="1">
        <f t="array" ref="I82">_xlfn.IFS(H82="A", "small", H82="B", "intermediate", H82="C", "large", H82="D", "very_large")</f>
        <v>intermediate</v>
      </c>
      <c r="K82" t="s">
        <v>85</v>
      </c>
      <c r="L82" t="str" cm="1">
        <f t="array" ref="L82">_xlfn.IFS(K82="A", "low", K82="B", "medium", K82="C", "high")</f>
        <v>low</v>
      </c>
    </row>
    <row r="83" spans="1:12" x14ac:dyDescent="0.3">
      <c r="A83" t="s">
        <v>85</v>
      </c>
      <c r="B83" t="str" cm="1">
        <f t="array" ref="B83">_xlfn.IFS(A83="D", "very_large", A83="C", "large", A83="B", "intermediate", A83="A", "small")</f>
        <v>small</v>
      </c>
      <c r="D83" t="s">
        <v>85</v>
      </c>
      <c r="E83" t="str" cm="1">
        <f t="array" ref="E83">_xlfn.IFS(D83="A", "epipelagic", D83="B", "upper_mesopelagic", D83="C", "lower_mesopelagic", D83="D", "bathypelagic")</f>
        <v>epipelagic</v>
      </c>
      <c r="H83" t="s">
        <v>87</v>
      </c>
      <c r="I83" t="str" cm="1">
        <f t="array" ref="I83">_xlfn.IFS(H83="A", "small", H83="B", "intermediate", H83="C", "large", H83="D", "very_large")</f>
        <v>intermediate</v>
      </c>
      <c r="K83" t="s">
        <v>85</v>
      </c>
      <c r="L83" t="str" cm="1">
        <f t="array" ref="L83">_xlfn.IFS(K83="A", "low", K83="B", "medium", K83="C", "high")</f>
        <v>low</v>
      </c>
    </row>
    <row r="84" spans="1:12" x14ac:dyDescent="0.3">
      <c r="A84" t="s">
        <v>85</v>
      </c>
      <c r="B84" t="str" cm="1">
        <f t="array" ref="B84">_xlfn.IFS(A84="D", "very_large", A84="C", "large", A84="B", "intermediate", A84="A", "small")</f>
        <v>small</v>
      </c>
      <c r="D84" t="s">
        <v>88</v>
      </c>
      <c r="E84" t="str" cm="1">
        <f t="array" ref="E84">_xlfn.IFS(D84="A", "epipelagic", D84="B", "upper_mesopelagic", D84="C", "lower_mesopelagic", D84="D", "bathypelagic")</f>
        <v>lower_mesopelagic</v>
      </c>
      <c r="H84" t="s">
        <v>85</v>
      </c>
      <c r="I84" t="str" cm="1">
        <f t="array" ref="I84">_xlfn.IFS(H84="A", "small", H84="B", "intermediate", H84="C", "large", H84="D", "very_large")</f>
        <v>small</v>
      </c>
      <c r="K84" t="s">
        <v>85</v>
      </c>
      <c r="L84" t="str" cm="1">
        <f t="array" ref="L84">_xlfn.IFS(K84="A", "low", K84="B", "medium", K84="C", "high")</f>
        <v>low</v>
      </c>
    </row>
    <row r="85" spans="1:12" x14ac:dyDescent="0.3">
      <c r="A85" t="s">
        <v>85</v>
      </c>
      <c r="B85" t="str" cm="1">
        <f t="array" ref="B85">_xlfn.IFS(A85="D", "very_large", A85="C", "large", A85="B", "intermediate", A85="A", "small")</f>
        <v>small</v>
      </c>
      <c r="D85" t="s">
        <v>85</v>
      </c>
      <c r="E85" t="str" cm="1">
        <f t="array" ref="E85">_xlfn.IFS(D85="A", "epipelagic", D85="B", "upper_mesopelagic", D85="C", "lower_mesopelagic", D85="D", "bathypelagic")</f>
        <v>epipelagic</v>
      </c>
      <c r="H85" t="s">
        <v>87</v>
      </c>
      <c r="I85" t="str" cm="1">
        <f t="array" ref="I85">_xlfn.IFS(H85="A", "small", H85="B", "intermediate", H85="C", "large", H85="D", "very_large")</f>
        <v>intermediate</v>
      </c>
      <c r="K85" t="s">
        <v>85</v>
      </c>
      <c r="L85" t="str" cm="1">
        <f t="array" ref="L85">_xlfn.IFS(K85="A", "low", K85="B", "medium", K85="C", "high")</f>
        <v>low</v>
      </c>
    </row>
    <row r="86" spans="1:12" x14ac:dyDescent="0.3">
      <c r="A86" t="s">
        <v>87</v>
      </c>
      <c r="B86" t="str" cm="1">
        <f t="array" ref="B86">_xlfn.IFS(A86="D", "very_large", A86="C", "large", A86="B", "intermediate", A86="A", "small")</f>
        <v>intermediate</v>
      </c>
      <c r="D86" t="s">
        <v>86</v>
      </c>
      <c r="E86" t="str" cm="1">
        <f t="array" ref="E86">_xlfn.IFS(D86="A", "epipelagic", D86="B", "upper_mesopelagic", D86="C", "lower_mesopelagic", D86="D", "bathypelagic")</f>
        <v>bathypelagic</v>
      </c>
      <c r="H86" t="s">
        <v>88</v>
      </c>
      <c r="I86" t="str" cm="1">
        <f t="array" ref="I86">_xlfn.IFS(H86="A", "small", H86="B", "intermediate", H86="C", "large", H86="D", "very_large")</f>
        <v>large</v>
      </c>
      <c r="K86" t="s">
        <v>87</v>
      </c>
      <c r="L86" t="str" cm="1">
        <f t="array" ref="L86">_xlfn.IFS(K86="A", "low", K86="B", "medium", K86="C", "high")</f>
        <v>medium</v>
      </c>
    </row>
    <row r="87" spans="1:12" x14ac:dyDescent="0.3">
      <c r="A87" t="s">
        <v>85</v>
      </c>
      <c r="B87" t="str" cm="1">
        <f t="array" ref="B87">_xlfn.IFS(A87="D", "very_large", A87="C", "large", A87="B", "intermediate", A87="A", "small")</f>
        <v>small</v>
      </c>
      <c r="D87" t="s">
        <v>88</v>
      </c>
      <c r="E87" t="str" cm="1">
        <f t="array" ref="E87">_xlfn.IFS(D87="A", "epipelagic", D87="B", "upper_mesopelagic", D87="C", "lower_mesopelagic", D87="D", "bathypelagic")</f>
        <v>lower_mesopelagic</v>
      </c>
      <c r="H87" t="s">
        <v>87</v>
      </c>
      <c r="I87" t="str" cm="1">
        <f t="array" ref="I87">_xlfn.IFS(H87="A", "small", H87="B", "intermediate", H87="C", "large", H87="D", "very_large")</f>
        <v>intermediate</v>
      </c>
      <c r="K87" t="s">
        <v>85</v>
      </c>
      <c r="L87" t="str" cm="1">
        <f t="array" ref="L87">_xlfn.IFS(K87="A", "low", K87="B", "medium", K87="C", "high")</f>
        <v>low</v>
      </c>
    </row>
    <row r="88" spans="1:12" x14ac:dyDescent="0.3">
      <c r="A88" t="s">
        <v>85</v>
      </c>
      <c r="B88" t="str" cm="1">
        <f t="array" ref="B88">_xlfn.IFS(A88="D", "very_large", A88="C", "large", A88="B", "intermediate", A88="A", "small")</f>
        <v>small</v>
      </c>
      <c r="D88" t="s">
        <v>88</v>
      </c>
      <c r="E88" t="str" cm="1">
        <f t="array" ref="E88">_xlfn.IFS(D88="A", "epipelagic", D88="B", "upper_mesopelagic", D88="C", "lower_mesopelagic", D88="D", "bathypelagic")</f>
        <v>lower_mesopelagic</v>
      </c>
      <c r="H88" t="s">
        <v>87</v>
      </c>
      <c r="I88" t="str" cm="1">
        <f t="array" ref="I88">_xlfn.IFS(H88="A", "small", H88="B", "intermediate", H88="C", "large", H88="D", "very_large")</f>
        <v>intermediate</v>
      </c>
      <c r="K88" t="s">
        <v>87</v>
      </c>
      <c r="L88" t="str" cm="1">
        <f t="array" ref="L88">_xlfn.IFS(K88="A", "low", K88="B", "medium", K88="C", "high")</f>
        <v>medium</v>
      </c>
    </row>
    <row r="89" spans="1:12" x14ac:dyDescent="0.3">
      <c r="A89" t="s">
        <v>87</v>
      </c>
      <c r="B89" t="str" cm="1">
        <f t="array" ref="B89">_xlfn.IFS(A89="D", "very_large", A89="C", "large", A89="B", "intermediate", A89="A", "small")</f>
        <v>intermediate</v>
      </c>
      <c r="D89" t="s">
        <v>86</v>
      </c>
      <c r="E89" t="str" cm="1">
        <f t="array" ref="E89">_xlfn.IFS(D89="A", "epipelagic", D89="B", "upper_mesopelagic", D89="C", "lower_mesopelagic", D89="D", "bathypelagic")</f>
        <v>bathypelagic</v>
      </c>
      <c r="H89" t="s">
        <v>88</v>
      </c>
      <c r="I89" t="str" cm="1">
        <f t="array" ref="I89">_xlfn.IFS(H89="A", "small", H89="B", "intermediate", H89="C", "large", H89="D", "very_large")</f>
        <v>large</v>
      </c>
      <c r="K89" t="s">
        <v>87</v>
      </c>
      <c r="L89" t="str" cm="1">
        <f t="array" ref="L89">_xlfn.IFS(K89="A", "low", K89="B", "medium", K89="C", "high")</f>
        <v>medium</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D1FF8E-A6B0-4472-BC16-941E3BA8D8EB}">
  <dimension ref="A1:T89"/>
  <sheetViews>
    <sheetView workbookViewId="0">
      <selection activeCell="E91" sqref="E91"/>
    </sheetView>
  </sheetViews>
  <sheetFormatPr defaultRowHeight="14.4" x14ac:dyDescent="0.3"/>
  <cols>
    <col min="1" max="1" width="16.88671875" style="4" bestFit="1" customWidth="1"/>
    <col min="2" max="2" width="26.77734375" style="4" bestFit="1" customWidth="1"/>
    <col min="4" max="4" width="10.33203125" bestFit="1" customWidth="1"/>
    <col min="5" max="5" width="12.33203125" style="4" bestFit="1" customWidth="1"/>
    <col min="6" max="6" width="20" style="4" bestFit="1" customWidth="1"/>
    <col min="7" max="7" width="12" style="4" bestFit="1" customWidth="1"/>
    <col min="8" max="8" width="19.44140625" style="4" bestFit="1" customWidth="1"/>
    <col min="9" max="9" width="24" style="4" bestFit="1" customWidth="1"/>
    <col min="10" max="10" width="25.6640625" style="4" bestFit="1" customWidth="1"/>
    <col min="11" max="11" width="8.88671875" style="4"/>
    <col min="12" max="12" width="18" style="4" bestFit="1" customWidth="1"/>
    <col min="13" max="13" width="17.44140625" style="4" bestFit="1" customWidth="1"/>
    <col min="14" max="14" width="27.44140625" style="4" bestFit="1" customWidth="1"/>
    <col min="15" max="15" width="15.109375" style="4" bestFit="1" customWidth="1"/>
    <col min="16" max="16" width="25.109375" style="4" bestFit="1" customWidth="1"/>
    <col min="17" max="17" width="9.44140625" style="4" bestFit="1" customWidth="1"/>
    <col min="18" max="18" width="19.44140625" style="4" bestFit="1" customWidth="1"/>
    <col min="19" max="19" width="10.6640625" style="4" bestFit="1" customWidth="1"/>
    <col min="20" max="20" width="20.6640625" style="4" bestFit="1" customWidth="1"/>
  </cols>
  <sheetData>
    <row r="1" spans="1:20" x14ac:dyDescent="0.3">
      <c r="A1" s="4" t="s">
        <v>369</v>
      </c>
      <c r="B1" s="4" t="s">
        <v>0</v>
      </c>
      <c r="C1" t="s">
        <v>557</v>
      </c>
      <c r="D1" t="s">
        <v>558</v>
      </c>
      <c r="E1" s="4" t="s">
        <v>213</v>
      </c>
      <c r="F1" s="4" t="s">
        <v>545</v>
      </c>
      <c r="G1" s="4" t="s">
        <v>214</v>
      </c>
      <c r="H1" s="4" t="s">
        <v>546</v>
      </c>
      <c r="I1" s="4" t="s">
        <v>337</v>
      </c>
      <c r="J1" s="4" t="s">
        <v>547</v>
      </c>
      <c r="K1" s="4" t="s">
        <v>548</v>
      </c>
      <c r="L1" s="4" t="s">
        <v>549</v>
      </c>
      <c r="M1" s="4" t="s">
        <v>2</v>
      </c>
      <c r="N1" s="4" t="s">
        <v>550</v>
      </c>
      <c r="O1" s="4" t="s">
        <v>267</v>
      </c>
      <c r="P1" s="4" t="s">
        <v>551</v>
      </c>
      <c r="Q1" s="4" t="s">
        <v>553</v>
      </c>
      <c r="R1" s="4" t="s">
        <v>554</v>
      </c>
      <c r="S1" s="4" t="s">
        <v>3</v>
      </c>
      <c r="T1" s="4" t="s">
        <v>552</v>
      </c>
    </row>
    <row r="2" spans="1:20" x14ac:dyDescent="0.3">
      <c r="A2" s="4" t="s">
        <v>358</v>
      </c>
      <c r="B2" s="4" t="s">
        <v>4</v>
      </c>
      <c r="C2">
        <v>0</v>
      </c>
      <c r="D2">
        <v>1</v>
      </c>
      <c r="E2" s="4" t="str" cm="1">
        <f t="array" ref="E2">_xlfn.IFS('Matthew''s Trait dataset'!D2&lt;5, "A", AND('Matthew''s Trait dataset'!D2&lt;10, 'Matthew''s Trait dataset'!D2&gt;=5), "B", AND('Matthew''s Trait dataset'!D2&lt;15, 'Matthew''s Trait dataset'!D2&gt;=10), "C", 'Matthew''s Trait dataset'!D2&gt;=15, "D")</f>
        <v>D</v>
      </c>
      <c r="F2" s="4">
        <f>F4</f>
        <v>1</v>
      </c>
      <c r="G2" s="4" t="str" cm="1">
        <f t="array" ref="G2">_xlfn.IFS('Matthew''s Trait dataset'!G2&lt;100,"A",AND('Matthew''s Trait dataset'!G2&gt;=100,'Matthew''s Trait dataset'!G2&lt;1000),"B",AND('Matthew''s Trait dataset'!G2&gt;=1000,'Matthew''s Trait dataset'!G2&lt;10000),"C",'Matthew''s Trait dataset'!G2&gt;=10000,"D")</f>
        <v>D</v>
      </c>
      <c r="H2" s="4" cm="1">
        <f t="array" ref="H2">_xlfn.IFS('Matthew''s Trait dataset'!I2="High", 1, 'Matthew''s Trait dataset'!I2="Low", 0)</f>
        <v>1</v>
      </c>
      <c r="I2" s="4" t="str" cm="1">
        <f t="array" ref="I2">_xlfn.IFS('Matthew''s Trait dataset'!J2&lt;100,"A",AND('Matthew''s Trait dataset'!J2&gt;=100,'Matthew''s Trait dataset'!J2&lt;1000),"B", 'Matthew''s Trait dataset'!J2&gt;=1000, "C")</f>
        <v>C</v>
      </c>
      <c r="J2" s="4" cm="1">
        <f t="array" ref="J2">_xlfn.IFS('Matthew''s Trait dataset'!K2="High", 1, 'Matthew''s Trait dataset'!K2="Low", 0)</f>
        <v>1</v>
      </c>
      <c r="K2" s="4" t="str" cm="1">
        <f t="array" ref="K2">_xlfn.IFS('Matthew''s Trait dataset'!L2="LB", "A", 'Matthew''s Trait dataset'!L2="SB", "B", 'Matthew''s Trait dataset'!L2="FCT", "C", 'Matthew''s Trait dataset'!L2="NFCT", "D")</f>
        <v>A</v>
      </c>
      <c r="L2" s="4" cm="1">
        <f t="array" ref="L2">_xlfn.IFS('Matthew''s Trait dataset'!N2="High", 1, 'Matthew''s Trait dataset'!N2="Low", 0)</f>
        <v>1</v>
      </c>
      <c r="M2" s="4" t="str" cm="1">
        <f t="array" ref="M2">_xlfn.IFS('Matthew''s Trait dataset'!O2="Migratory", "A", 'Matthew''s Trait dataset'!O2="Mixed", "B", 'Matthew''s Trait dataset'!O2="Non-Migratory", "C")</f>
        <v>A</v>
      </c>
      <c r="N2" s="4" cm="1">
        <f t="array" ref="N2">_xlfn.IFS('Matthew''s Trait dataset'!Q2="High", 1, 'Matthew''s Trait dataset'!Q2="Low", 0)</f>
        <v>1</v>
      </c>
      <c r="O2" s="4" t="e" cm="1">
        <f t="array" ref="O2">_xlfn.IFS('Matthew''s Trait dataset'!R2="0-200m", "A", 'Matthew''s Trait dataset'!R2="200-500m", "B",'Matthew''s Trait dataset'!R2="500-1000m", "C", 'Matthew''s Trait dataset'!R2="1000m+", "D")</f>
        <v>#N/A</v>
      </c>
      <c r="P2" s="4" cm="1">
        <f t="array" ref="P2">_xlfn.IFS('Matthew''s Trait dataset'!T2="High", 1, 'Matthew''s Trait dataset'!T2="Low", 0)</f>
        <v>1</v>
      </c>
      <c r="Q2" s="4" t="s">
        <v>87</v>
      </c>
      <c r="R2" s="4" cm="1">
        <f t="array" ref="R2">_xlfn.IFS('Matthew''s Trait dataset'!W2="High", 1, 'Matthew''s Trait dataset'!W2="Low", 0)</f>
        <v>1</v>
      </c>
      <c r="S2" s="4" t="s">
        <v>85</v>
      </c>
      <c r="T2" s="4" cm="1">
        <f t="array" ref="T2">_xlfn.IFS('Matthew''s Trait dataset'!Z2="High", 1, 'Matthew''s Trait dataset'!Z2="Low", 0)</f>
        <v>1</v>
      </c>
    </row>
    <row r="3" spans="1:20" x14ac:dyDescent="0.3">
      <c r="A3" s="4" t="s">
        <v>359</v>
      </c>
      <c r="B3" s="4" t="s">
        <v>5</v>
      </c>
      <c r="C3">
        <v>1</v>
      </c>
      <c r="D3">
        <v>0</v>
      </c>
      <c r="E3" s="4" t="str" cm="1">
        <f t="array" ref="E3">_xlfn.IFS('Matthew''s Trait dataset'!D3&lt;5, "A", AND('Matthew''s Trait dataset'!D3&lt;10, 'Matthew''s Trait dataset'!D3&gt;=5), "B", AND('Matthew''s Trait dataset'!D3&lt;15, 'Matthew''s Trait dataset'!D3&gt;=10), "C", 'Matthew''s Trait dataset'!D3&gt;=15, "D")</f>
        <v>B</v>
      </c>
      <c r="F3" s="4" cm="1">
        <f t="array" ref="F3">_xlfn.IFS('Matthew''s Trait dataset'!F3="High", 1, 'Matthew''s Trait dataset'!F3="Low", 0)</f>
        <v>1</v>
      </c>
      <c r="G3" s="4" t="str" cm="1">
        <f t="array" ref="G3">_xlfn.IFS('Matthew''s Trait dataset'!G3&lt;100,"A",AND('Matthew''s Trait dataset'!G3&gt;=100,'Matthew''s Trait dataset'!G3&lt;1000),"B",AND('Matthew''s Trait dataset'!G3&gt;=1000,'Matthew''s Trait dataset'!G3&lt;10000),"C",'Matthew''s Trait dataset'!G3&gt;=10000,"D")</f>
        <v>C</v>
      </c>
      <c r="H3" s="4" cm="1">
        <f t="array" ref="H3">_xlfn.IFS('Matthew''s Trait dataset'!I3="High", 1, 'Matthew''s Trait dataset'!I3="Low", 0)</f>
        <v>1</v>
      </c>
      <c r="I3" s="4" t="str" cm="1">
        <f t="array" ref="I3">_xlfn.IFS('Matthew''s Trait dataset'!J3&lt;100,"A",AND('Matthew''s Trait dataset'!J3&gt;=100,'Matthew''s Trait dataset'!J3&lt;1000),"B", 'Matthew''s Trait dataset'!J3&gt;=1000, "C")</f>
        <v>B</v>
      </c>
      <c r="J3" s="4" cm="1">
        <f t="array" ref="J3">_xlfn.IFS('Matthew''s Trait dataset'!K3="High", 1, 'Matthew''s Trait dataset'!K3="Low", 0)</f>
        <v>1</v>
      </c>
      <c r="K3" s="4" t="str" cm="1">
        <f t="array" ref="K3">_xlfn.IFS('Matthew''s Trait dataset'!L3="LB", "A", 'Matthew''s Trait dataset'!L3="SB", "B", 'Matthew''s Trait dataset'!L3="FCT", "C", 'Matthew''s Trait dataset'!L3="NFCT", "D")</f>
        <v>B</v>
      </c>
      <c r="L3" s="4" cm="1">
        <f t="array" ref="L3">_xlfn.IFS('Matthew''s Trait dataset'!N3="High", 1, 'Matthew''s Trait dataset'!N3="Low", 0)</f>
        <v>1</v>
      </c>
      <c r="M3" s="4" t="str" cm="1">
        <f t="array" ref="M3">_xlfn.IFS('Matthew''s Trait dataset'!O3="Migratory", "A", 'Matthew''s Trait dataset'!O3="Mixed", "B", 'Matthew''s Trait dataset'!O3="Non-Migratory", "C")</f>
        <v>A</v>
      </c>
      <c r="N3" s="4" cm="1">
        <f t="array" ref="N3">_xlfn.IFS('Matthew''s Trait dataset'!Q3="High", 1, 'Matthew''s Trait dataset'!Q3="Low", 0)</f>
        <v>1</v>
      </c>
      <c r="O3" s="4" t="e" cm="1">
        <f t="array" ref="O3">_xlfn.IFS('Matthew''s Trait dataset'!R3="0-200m", "A", 'Matthew''s Trait dataset'!R3="200-500m", "B",'Matthew''s Trait dataset'!R3="500-1000m", "C", 'Matthew''s Trait dataset'!R3="1000m+", "D")</f>
        <v>#N/A</v>
      </c>
      <c r="P3" s="4" cm="1">
        <f t="array" ref="P3">_xlfn.IFS('Matthew''s Trait dataset'!T3="High", 1, 'Matthew''s Trait dataset'!T3="Low", 0)</f>
        <v>1</v>
      </c>
      <c r="Q3" s="4" t="s">
        <v>87</v>
      </c>
      <c r="R3" s="4" cm="1">
        <f t="array" ref="R3">_xlfn.IFS('Matthew''s Trait dataset'!W3="High", 1, 'Matthew''s Trait dataset'!W3="Low", 0)</f>
        <v>1</v>
      </c>
      <c r="S3" s="4" t="s">
        <v>85</v>
      </c>
      <c r="T3" s="4" cm="1">
        <f t="array" ref="T3">_xlfn.IFS('Matthew''s Trait dataset'!Z3="High", 1, 'Matthew''s Trait dataset'!Z3="Low", 0)</f>
        <v>1</v>
      </c>
    </row>
    <row r="4" spans="1:20" x14ac:dyDescent="0.3">
      <c r="A4" s="4" t="s">
        <v>359</v>
      </c>
      <c r="B4" s="4" t="s">
        <v>6</v>
      </c>
      <c r="C4">
        <v>0</v>
      </c>
      <c r="D4">
        <v>1</v>
      </c>
      <c r="E4" s="4" t="str" cm="1">
        <f t="array" ref="E4">_xlfn.IFS('Matthew''s Trait dataset'!D4&lt;5, "A", AND('Matthew''s Trait dataset'!D4&lt;10, 'Matthew''s Trait dataset'!D4&gt;=5), "B", AND('Matthew''s Trait dataset'!D4&lt;15, 'Matthew''s Trait dataset'!D4&gt;=10), "C", 'Matthew''s Trait dataset'!D4&gt;=15, "D")</f>
        <v>C</v>
      </c>
      <c r="F4" s="4" cm="1">
        <f t="array" ref="F4">_xlfn.IFS('Matthew''s Trait dataset'!F4="High", 1, 'Matthew''s Trait dataset'!F4="Low", 0)</f>
        <v>1</v>
      </c>
      <c r="G4" s="4" t="str" cm="1">
        <f t="array" ref="G4">_xlfn.IFS('Matthew''s Trait dataset'!G4&lt;100,"A",AND('Matthew''s Trait dataset'!G4&gt;=100,'Matthew''s Trait dataset'!G4&lt;1000),"B",AND('Matthew''s Trait dataset'!G4&gt;=1000,'Matthew''s Trait dataset'!G4&lt;10000),"C",'Matthew''s Trait dataset'!G4&gt;=10000,"D")</f>
        <v>C</v>
      </c>
      <c r="H4" s="4" cm="1">
        <f t="array" ref="H4">_xlfn.IFS('Matthew''s Trait dataset'!I4="High", 1, 'Matthew''s Trait dataset'!I4="Low", 0)</f>
        <v>1</v>
      </c>
      <c r="I4" s="4" t="str" cm="1">
        <f t="array" ref="I4">_xlfn.IFS('Matthew''s Trait dataset'!J4&lt;100,"A",AND('Matthew''s Trait dataset'!J4&gt;=100,'Matthew''s Trait dataset'!J4&lt;1000),"B", 'Matthew''s Trait dataset'!J4&gt;=1000, "C")</f>
        <v>B</v>
      </c>
      <c r="J4" s="4" cm="1">
        <f t="array" ref="J4">_xlfn.IFS('Matthew''s Trait dataset'!K4="High", 1, 'Matthew''s Trait dataset'!K4="Low", 0)</f>
        <v>1</v>
      </c>
      <c r="K4" s="4" t="str" cm="1">
        <f t="array" ref="K4">_xlfn.IFS('Matthew''s Trait dataset'!L4="LB", "A", 'Matthew''s Trait dataset'!L4="SB", "B", 'Matthew''s Trait dataset'!L4="FCT", "C", 'Matthew''s Trait dataset'!L4="NFCT", "D")</f>
        <v>B</v>
      </c>
      <c r="L4" s="4" cm="1">
        <f t="array" ref="L4">_xlfn.IFS('Matthew''s Trait dataset'!N4="High", 1, 'Matthew''s Trait dataset'!N4="Low", 0)</f>
        <v>1</v>
      </c>
      <c r="M4" s="4" t="str" cm="1">
        <f t="array" ref="M4">_xlfn.IFS('Matthew''s Trait dataset'!O4="Migratory", "A", 'Matthew''s Trait dataset'!O4="Mixed", "B", 'Matthew''s Trait dataset'!O4="Non-Migratory", "C")</f>
        <v>A</v>
      </c>
      <c r="N4" s="4" cm="1">
        <f t="array" ref="N4">_xlfn.IFS('Matthew''s Trait dataset'!Q4="High", 1, 'Matthew''s Trait dataset'!Q4="Low", 0)</f>
        <v>1</v>
      </c>
      <c r="O4" s="4" t="e" cm="1">
        <f t="array" ref="O4">_xlfn.IFS('Matthew''s Trait dataset'!R4="0-200m", "A", 'Matthew''s Trait dataset'!R4="200-500m", "B",'Matthew''s Trait dataset'!R4="500-1000m", "C", 'Matthew''s Trait dataset'!R4="1000m+", "D")</f>
        <v>#N/A</v>
      </c>
      <c r="P4" s="4" cm="1">
        <f t="array" ref="P4">_xlfn.IFS('Matthew''s Trait dataset'!T4="High", 1, 'Matthew''s Trait dataset'!T4="Low", 0)</f>
        <v>1</v>
      </c>
      <c r="Q4" s="4" t="s">
        <v>87</v>
      </c>
      <c r="R4" s="4" cm="1">
        <f t="array" ref="R4">_xlfn.IFS('Matthew''s Trait dataset'!W4="High", 1, 'Matthew''s Trait dataset'!W4="Low", 0)</f>
        <v>1</v>
      </c>
      <c r="S4" s="4" t="s">
        <v>85</v>
      </c>
      <c r="T4" s="4" cm="1">
        <f t="array" ref="T4">_xlfn.IFS('Matthew''s Trait dataset'!Z4="High", 1, 'Matthew''s Trait dataset'!Z4="Low", 0)</f>
        <v>1</v>
      </c>
    </row>
    <row r="5" spans="1:20" x14ac:dyDescent="0.3">
      <c r="A5" s="4" t="s">
        <v>359</v>
      </c>
      <c r="B5" s="4" t="s">
        <v>7</v>
      </c>
      <c r="C5">
        <v>1</v>
      </c>
      <c r="D5">
        <v>0</v>
      </c>
      <c r="E5" s="4" t="str" cm="1">
        <f t="array" ref="E5">_xlfn.IFS('Matthew''s Trait dataset'!D5&lt;5, "A", AND('Matthew''s Trait dataset'!D5&lt;10, 'Matthew''s Trait dataset'!D5&gt;=5), "B", AND('Matthew''s Trait dataset'!D5&lt;15, 'Matthew''s Trait dataset'!D5&gt;=10), "C", 'Matthew''s Trait dataset'!D5&gt;=15, "D")</f>
        <v>D</v>
      </c>
      <c r="F5" s="4" cm="1">
        <f t="array" ref="F5">_xlfn.IFS('Matthew''s Trait dataset'!F5="High", 1, 'Matthew''s Trait dataset'!F5="Low", 0)</f>
        <v>1</v>
      </c>
      <c r="G5" s="4" t="str" cm="1">
        <f t="array" ref="G5">_xlfn.IFS('Matthew''s Trait dataset'!G5&lt;100,"A",AND('Matthew''s Trait dataset'!G5&gt;=100,'Matthew''s Trait dataset'!G5&lt;1000),"B",AND('Matthew''s Trait dataset'!G5&gt;=1000,'Matthew''s Trait dataset'!G5&lt;10000),"C",'Matthew''s Trait dataset'!G5&gt;=10000,"D")</f>
        <v>D</v>
      </c>
      <c r="H5" s="4" cm="1">
        <f t="array" ref="H5">_xlfn.IFS('Matthew''s Trait dataset'!I5="High", 1, 'Matthew''s Trait dataset'!I5="Low", 0)</f>
        <v>1</v>
      </c>
      <c r="I5" s="4" t="str" cm="1">
        <f t="array" ref="I5">_xlfn.IFS('Matthew''s Trait dataset'!J5&lt;100,"A",AND('Matthew''s Trait dataset'!J5&gt;=100,'Matthew''s Trait dataset'!J5&lt;1000),"B", 'Matthew''s Trait dataset'!J5&gt;=1000, "C")</f>
        <v>C</v>
      </c>
      <c r="J5" s="4" cm="1">
        <f t="array" ref="J5">_xlfn.IFS('Matthew''s Trait dataset'!K5="High", 1, 'Matthew''s Trait dataset'!K5="Low", 0)</f>
        <v>1</v>
      </c>
      <c r="K5" s="4" t="str" cm="1">
        <f t="array" ref="K5">_xlfn.IFS('Matthew''s Trait dataset'!L5="LB", "A", 'Matthew''s Trait dataset'!L5="SB", "B", 'Matthew''s Trait dataset'!L5="FCT", "C", 'Matthew''s Trait dataset'!L5="NFCT", "D")</f>
        <v>B</v>
      </c>
      <c r="L5" s="4" cm="1">
        <f t="array" ref="L5">_xlfn.IFS('Matthew''s Trait dataset'!N5="High", 1, 'Matthew''s Trait dataset'!N5="Low", 0)</f>
        <v>1</v>
      </c>
      <c r="M5" s="4" t="str" cm="1">
        <f t="array" ref="M5">_xlfn.IFS('Matthew''s Trait dataset'!O5="Migratory", "A", 'Matthew''s Trait dataset'!O5="Mixed", "B", 'Matthew''s Trait dataset'!O5="Non-Migratory", "C")</f>
        <v>A</v>
      </c>
      <c r="N5" s="4" cm="1">
        <f t="array" ref="N5">_xlfn.IFS('Matthew''s Trait dataset'!Q5="High", 1, 'Matthew''s Trait dataset'!Q5="Low", 0)</f>
        <v>1</v>
      </c>
      <c r="O5" s="4" t="e" cm="1">
        <f t="array" ref="O5">_xlfn.IFS('Matthew''s Trait dataset'!R5="0-200m", "A", 'Matthew''s Trait dataset'!R5="200-500m", "B",'Matthew''s Trait dataset'!R5="500-1000m", "C", 'Matthew''s Trait dataset'!R5="1000m+", "D")</f>
        <v>#N/A</v>
      </c>
      <c r="P5" s="4" cm="1">
        <f t="array" ref="P5">_xlfn.IFS('Matthew''s Trait dataset'!T5="High", 1, 'Matthew''s Trait dataset'!T5="Low", 0)</f>
        <v>1</v>
      </c>
      <c r="Q5" s="4" t="s">
        <v>87</v>
      </c>
      <c r="R5" s="4" cm="1">
        <f t="array" ref="R5">_xlfn.IFS('Matthew''s Trait dataset'!W5="High", 1, 'Matthew''s Trait dataset'!W5="Low", 0)</f>
        <v>1</v>
      </c>
      <c r="S5" s="4" t="s">
        <v>85</v>
      </c>
      <c r="T5" s="4" cm="1">
        <f t="array" ref="T5">_xlfn.IFS('Matthew''s Trait dataset'!Z5="High", 1, 'Matthew''s Trait dataset'!Z5="Low", 0)</f>
        <v>1</v>
      </c>
    </row>
    <row r="6" spans="1:20" x14ac:dyDescent="0.3">
      <c r="A6" s="4" t="s">
        <v>359</v>
      </c>
      <c r="B6" s="4" t="s">
        <v>8</v>
      </c>
      <c r="C6">
        <v>0</v>
      </c>
      <c r="D6">
        <v>1</v>
      </c>
      <c r="E6" s="4" t="str" cm="1">
        <f t="array" ref="E6">_xlfn.IFS('Matthew''s Trait dataset'!D6&lt;5, "A", AND('Matthew''s Trait dataset'!D6&lt;10, 'Matthew''s Trait dataset'!D6&gt;=5), "B", AND('Matthew''s Trait dataset'!D6&lt;15, 'Matthew''s Trait dataset'!D6&gt;=10), "C", 'Matthew''s Trait dataset'!D6&gt;=15, "D")</f>
        <v>D</v>
      </c>
      <c r="F6" s="4" cm="1">
        <f t="array" ref="F6">_xlfn.IFS('Matthew''s Trait dataset'!F6="High", 1, 'Matthew''s Trait dataset'!F6="Low", 0)</f>
        <v>1</v>
      </c>
      <c r="G6" s="4" t="str" cm="1">
        <f t="array" ref="G6">_xlfn.IFS('Matthew''s Trait dataset'!G6&lt;100,"A",AND('Matthew''s Trait dataset'!G6&gt;=100,'Matthew''s Trait dataset'!G6&lt;1000),"B",AND('Matthew''s Trait dataset'!G6&gt;=1000,'Matthew''s Trait dataset'!G6&lt;10000),"C",'Matthew''s Trait dataset'!G6&gt;=10000,"D")</f>
        <v>D</v>
      </c>
      <c r="H6" s="4" cm="1">
        <f t="array" ref="H6">_xlfn.IFS('Matthew''s Trait dataset'!I6="High", 1, 'Matthew''s Trait dataset'!I6="Low", 0)</f>
        <v>1</v>
      </c>
      <c r="I6" s="4" t="str" cm="1">
        <f t="array" ref="I6">_xlfn.IFS('Matthew''s Trait dataset'!J6&lt;100,"A",AND('Matthew''s Trait dataset'!J6&gt;=100,'Matthew''s Trait dataset'!J6&lt;1000),"B", 'Matthew''s Trait dataset'!J6&gt;=1000, "C")</f>
        <v>C</v>
      </c>
      <c r="J6" s="4" cm="1">
        <f t="array" ref="J6">_xlfn.IFS('Matthew''s Trait dataset'!K6="High", 1, 'Matthew''s Trait dataset'!K6="Low", 0)</f>
        <v>1</v>
      </c>
      <c r="K6" s="4" t="str" cm="1">
        <f t="array" ref="K6">_xlfn.IFS('Matthew''s Trait dataset'!L6="LB", "A", 'Matthew''s Trait dataset'!L6="SB", "B", 'Matthew''s Trait dataset'!L6="FCT", "C", 'Matthew''s Trait dataset'!L6="NFCT", "D")</f>
        <v>B</v>
      </c>
      <c r="L6" s="4" cm="1">
        <f t="array" ref="L6">_xlfn.IFS('Matthew''s Trait dataset'!N6="High", 1, 'Matthew''s Trait dataset'!N6="Low", 0)</f>
        <v>1</v>
      </c>
      <c r="M6" s="4" t="str" cm="1">
        <f t="array" ref="M6">_xlfn.IFS('Matthew''s Trait dataset'!O6="Migratory", "A", 'Matthew''s Trait dataset'!O6="Mixed", "B", 'Matthew''s Trait dataset'!O6="Non-Migratory", "C")</f>
        <v>B</v>
      </c>
      <c r="N6" s="4" cm="1">
        <f t="array" ref="N6">_xlfn.IFS('Matthew''s Trait dataset'!Q6="High", 1, 'Matthew''s Trait dataset'!Q6="Low", 0)</f>
        <v>1</v>
      </c>
      <c r="O6" s="4" t="e" cm="1">
        <f t="array" ref="O6">_xlfn.IFS('Matthew''s Trait dataset'!R6="0-200m", "A", 'Matthew''s Trait dataset'!R6="200-500m", "B",'Matthew''s Trait dataset'!R6="500-1000m", "C", 'Matthew''s Trait dataset'!R6="1000m+", "D")</f>
        <v>#N/A</v>
      </c>
      <c r="P6" s="4" cm="1">
        <f t="array" ref="P6">_xlfn.IFS('Matthew''s Trait dataset'!T6="High", 1, 'Matthew''s Trait dataset'!T6="Low", 0)</f>
        <v>1</v>
      </c>
      <c r="Q6" s="4" t="s">
        <v>87</v>
      </c>
      <c r="R6" s="4" cm="1">
        <f t="array" ref="R6">_xlfn.IFS('Matthew''s Trait dataset'!W6="High", 1, 'Matthew''s Trait dataset'!W6="Low", 0)</f>
        <v>1</v>
      </c>
      <c r="S6" s="4" t="s">
        <v>85</v>
      </c>
      <c r="T6" s="4" cm="1">
        <f t="array" ref="T6">_xlfn.IFS('Matthew''s Trait dataset'!Z6="High", 1, 'Matthew''s Trait dataset'!Z6="Low", 0)</f>
        <v>1</v>
      </c>
    </row>
    <row r="7" spans="1:20" x14ac:dyDescent="0.3">
      <c r="A7" s="4" t="s">
        <v>359</v>
      </c>
      <c r="B7" s="4" t="s">
        <v>9</v>
      </c>
      <c r="C7">
        <v>1</v>
      </c>
      <c r="D7">
        <v>0</v>
      </c>
      <c r="E7" s="4" t="str" cm="1">
        <f t="array" ref="E7">_xlfn.IFS('Matthew''s Trait dataset'!D7&lt;5, "A", AND('Matthew''s Trait dataset'!D7&lt;10, 'Matthew''s Trait dataset'!D7&gt;=5), "B", AND('Matthew''s Trait dataset'!D7&lt;15, 'Matthew''s Trait dataset'!D7&gt;=10), "C", 'Matthew''s Trait dataset'!D7&gt;=15, "D")</f>
        <v>D</v>
      </c>
      <c r="F7" s="4" cm="1">
        <f t="array" ref="F7">_xlfn.IFS('Matthew''s Trait dataset'!F7="High", 1, 'Matthew''s Trait dataset'!F7="Low", 0)</f>
        <v>1</v>
      </c>
      <c r="G7" s="4" t="str" cm="1">
        <f t="array" ref="G7">_xlfn.IFS('Matthew''s Trait dataset'!G7&lt;100,"A",AND('Matthew''s Trait dataset'!G7&gt;=100,'Matthew''s Trait dataset'!G7&lt;1000),"B",AND('Matthew''s Trait dataset'!G7&gt;=1000,'Matthew''s Trait dataset'!G7&lt;10000),"C",'Matthew''s Trait dataset'!G7&gt;=10000,"D")</f>
        <v>D</v>
      </c>
      <c r="H7" s="4" cm="1">
        <f t="array" ref="H7">_xlfn.IFS('Matthew''s Trait dataset'!I7="High", 1, 'Matthew''s Trait dataset'!I7="Low", 0)</f>
        <v>1</v>
      </c>
      <c r="I7" s="4" t="str" cm="1">
        <f t="array" ref="I7">_xlfn.IFS('Matthew''s Trait dataset'!J7&lt;100,"A",AND('Matthew''s Trait dataset'!J7&gt;=100,'Matthew''s Trait dataset'!J7&lt;1000),"B", 'Matthew''s Trait dataset'!J7&gt;=1000, "C")</f>
        <v>C</v>
      </c>
      <c r="J7" s="4" cm="1">
        <f t="array" ref="J7">_xlfn.IFS('Matthew''s Trait dataset'!K7="High", 1, 'Matthew''s Trait dataset'!K7="Low", 0)</f>
        <v>1</v>
      </c>
      <c r="K7" s="4" t="str" cm="1">
        <f t="array" ref="K7">_xlfn.IFS('Matthew''s Trait dataset'!L7="LB", "A", 'Matthew''s Trait dataset'!L7="SB", "B", 'Matthew''s Trait dataset'!L7="FCT", "C", 'Matthew''s Trait dataset'!L7="NFCT", "D")</f>
        <v>B</v>
      </c>
      <c r="L7" s="4" cm="1">
        <f t="array" ref="L7">_xlfn.IFS('Matthew''s Trait dataset'!N7="High", 1, 'Matthew''s Trait dataset'!N7="Low", 0)</f>
        <v>1</v>
      </c>
      <c r="M7" s="4" t="str" cm="1">
        <f t="array" ref="M7">_xlfn.IFS('Matthew''s Trait dataset'!O7="Migratory", "A", 'Matthew''s Trait dataset'!O7="Mixed", "B", 'Matthew''s Trait dataset'!O7="Non-Migratory", "C")</f>
        <v>A</v>
      </c>
      <c r="N7" s="4" cm="1">
        <f t="array" ref="N7">_xlfn.IFS('Matthew''s Trait dataset'!Q7="High", 1, 'Matthew''s Trait dataset'!Q7="Low", 0)</f>
        <v>1</v>
      </c>
      <c r="O7" s="4" t="e" cm="1">
        <f t="array" ref="O7">_xlfn.IFS('Matthew''s Trait dataset'!R7="0-200m", "A", 'Matthew''s Trait dataset'!R7="200-500m", "B",'Matthew''s Trait dataset'!R7="500-1000m", "C", 'Matthew''s Trait dataset'!R7="1000m+", "D")</f>
        <v>#N/A</v>
      </c>
      <c r="P7" s="4" cm="1">
        <f t="array" ref="P7">_xlfn.IFS('Matthew''s Trait dataset'!T7="High", 1, 'Matthew''s Trait dataset'!T7="Low", 0)</f>
        <v>1</v>
      </c>
      <c r="Q7" s="4" t="s">
        <v>85</v>
      </c>
      <c r="R7" s="4" cm="1">
        <f t="array" ref="R7">_xlfn.IFS('Matthew''s Trait dataset'!W7="High", 1, 'Matthew''s Trait dataset'!W7="Low", 0)</f>
        <v>1</v>
      </c>
      <c r="S7" s="4" t="s">
        <v>85</v>
      </c>
      <c r="T7" s="4" cm="1">
        <f t="array" ref="T7">_xlfn.IFS('Matthew''s Trait dataset'!Z7="High", 1, 'Matthew''s Trait dataset'!Z7="Low", 0)</f>
        <v>1</v>
      </c>
    </row>
    <row r="8" spans="1:20" x14ac:dyDescent="0.3">
      <c r="A8" s="4" t="s">
        <v>359</v>
      </c>
      <c r="B8" s="4" t="s">
        <v>10</v>
      </c>
      <c r="C8">
        <v>0</v>
      </c>
      <c r="D8">
        <v>1</v>
      </c>
      <c r="E8" s="4" t="str" cm="1">
        <f t="array" ref="E8">_xlfn.IFS('Matthew''s Trait dataset'!D8&lt;5, "A", AND('Matthew''s Trait dataset'!D8&lt;10, 'Matthew''s Trait dataset'!D8&gt;=5), "B", AND('Matthew''s Trait dataset'!D8&lt;15, 'Matthew''s Trait dataset'!D8&gt;=10), "C", 'Matthew''s Trait dataset'!D8&gt;=15, "D")</f>
        <v>C</v>
      </c>
      <c r="F8" s="4" cm="1">
        <f t="array" ref="F8">_xlfn.IFS('Matthew''s Trait dataset'!F8="High", 1, 'Matthew''s Trait dataset'!F8="Low", 0)</f>
        <v>1</v>
      </c>
      <c r="G8" s="4" t="str" cm="1">
        <f t="array" ref="G8">_xlfn.IFS('Matthew''s Trait dataset'!G8&lt;100,"A",AND('Matthew''s Trait dataset'!G8&gt;=100,'Matthew''s Trait dataset'!G8&lt;1000),"B",AND('Matthew''s Trait dataset'!G8&gt;=1000,'Matthew''s Trait dataset'!G8&lt;10000),"C",'Matthew''s Trait dataset'!G8&gt;=10000,"D")</f>
        <v>D</v>
      </c>
      <c r="H8" s="4" cm="1">
        <f t="array" ref="H8">_xlfn.IFS('Matthew''s Trait dataset'!I8="High", 1, 'Matthew''s Trait dataset'!I8="Low", 0)</f>
        <v>1</v>
      </c>
      <c r="I8" s="4" t="str" cm="1">
        <f t="array" ref="I8">_xlfn.IFS('Matthew''s Trait dataset'!J8&lt;100,"A",AND('Matthew''s Trait dataset'!J8&gt;=100,'Matthew''s Trait dataset'!J8&lt;1000),"B", 'Matthew''s Trait dataset'!J8&gt;=1000, "C")</f>
        <v>C</v>
      </c>
      <c r="J8" s="4" cm="1">
        <f t="array" ref="J8">_xlfn.IFS('Matthew''s Trait dataset'!K8="High", 1, 'Matthew''s Trait dataset'!K8="Low", 0)</f>
        <v>1</v>
      </c>
      <c r="K8" s="4" t="str" cm="1">
        <f t="array" ref="K8">_xlfn.IFS('Matthew''s Trait dataset'!L8="LB", "A", 'Matthew''s Trait dataset'!L8="SB", "B", 'Matthew''s Trait dataset'!L8="FCT", "C", 'Matthew''s Trait dataset'!L8="NFCT", "D")</f>
        <v>B</v>
      </c>
      <c r="L8" s="4" cm="1">
        <f t="array" ref="L8">_xlfn.IFS('Matthew''s Trait dataset'!N8="High", 1, 'Matthew''s Trait dataset'!N8="Low", 0)</f>
        <v>1</v>
      </c>
      <c r="M8" s="4" t="str" cm="1">
        <f t="array" ref="M8">_xlfn.IFS('Matthew''s Trait dataset'!O8="Migratory", "A", 'Matthew''s Trait dataset'!O8="Mixed", "B", 'Matthew''s Trait dataset'!O8="Non-Migratory", "C")</f>
        <v>C</v>
      </c>
      <c r="N8" s="4" cm="1">
        <f t="array" ref="N8">_xlfn.IFS('Matthew''s Trait dataset'!Q8="High", 1, 'Matthew''s Trait dataset'!Q8="Low", 0)</f>
        <v>1</v>
      </c>
      <c r="O8" s="4" t="e" cm="1">
        <f t="array" ref="O8">_xlfn.IFS('Matthew''s Trait dataset'!R8="0-200m", "A", 'Matthew''s Trait dataset'!R8="200-500m", "B",'Matthew''s Trait dataset'!R8="500-1000m", "C", 'Matthew''s Trait dataset'!R8="1000m+", "D")</f>
        <v>#N/A</v>
      </c>
      <c r="P8" s="4" cm="1">
        <f t="array" ref="P8">_xlfn.IFS('Matthew''s Trait dataset'!T8="High", 1, 'Matthew''s Trait dataset'!T8="Low", 0)</f>
        <v>1</v>
      </c>
      <c r="Q8" s="4" t="s">
        <v>85</v>
      </c>
      <c r="R8" s="4" cm="1">
        <f t="array" ref="R8">_xlfn.IFS('Matthew''s Trait dataset'!W8="High", 1, 'Matthew''s Trait dataset'!W8="Low", 0)</f>
        <v>1</v>
      </c>
      <c r="S8" s="4" t="s">
        <v>85</v>
      </c>
      <c r="T8" s="4" cm="1">
        <f t="array" ref="T8">_xlfn.IFS('Matthew''s Trait dataset'!Z8="High", 1, 'Matthew''s Trait dataset'!Z8="Low", 0)</f>
        <v>1</v>
      </c>
    </row>
    <row r="9" spans="1:20" x14ac:dyDescent="0.3">
      <c r="A9" s="4" t="s">
        <v>359</v>
      </c>
      <c r="B9" s="4" t="s">
        <v>11</v>
      </c>
      <c r="C9">
        <v>1</v>
      </c>
      <c r="D9">
        <v>0</v>
      </c>
      <c r="E9" s="4" t="str" cm="1">
        <f t="array" ref="E9">_xlfn.IFS('Matthew''s Trait dataset'!D9&lt;5, "A", AND('Matthew''s Trait dataset'!D9&lt;10, 'Matthew''s Trait dataset'!D9&gt;=5), "B", AND('Matthew''s Trait dataset'!D9&lt;15, 'Matthew''s Trait dataset'!D9&gt;=10), "C", 'Matthew''s Trait dataset'!D9&gt;=15, "D")</f>
        <v>D</v>
      </c>
      <c r="F9" s="4" cm="1">
        <f t="array" ref="F9">_xlfn.IFS('Matthew''s Trait dataset'!F9="High", 1, 'Matthew''s Trait dataset'!F9="Low", 0)</f>
        <v>1</v>
      </c>
      <c r="G9" s="4" t="str" cm="1">
        <f t="array" ref="G9">_xlfn.IFS('Matthew''s Trait dataset'!G9&lt;100,"A",AND('Matthew''s Trait dataset'!G9&gt;=100,'Matthew''s Trait dataset'!G9&lt;1000),"B",AND('Matthew''s Trait dataset'!G9&gt;=1000,'Matthew''s Trait dataset'!G9&lt;10000),"C",'Matthew''s Trait dataset'!G9&gt;=10000,"D")</f>
        <v>D</v>
      </c>
      <c r="H9" s="4" cm="1">
        <f t="array" ref="H9">_xlfn.IFS('Matthew''s Trait dataset'!I9="High", 1, 'Matthew''s Trait dataset'!I9="Low", 0)</f>
        <v>1</v>
      </c>
      <c r="I9" s="4" t="str" cm="1">
        <f t="array" ref="I9">_xlfn.IFS('Matthew''s Trait dataset'!J9&lt;100,"A",AND('Matthew''s Trait dataset'!J9&gt;=100,'Matthew''s Trait dataset'!J9&lt;1000),"B", 'Matthew''s Trait dataset'!J9&gt;=1000, "C")</f>
        <v>C</v>
      </c>
      <c r="J9" s="4" cm="1">
        <f t="array" ref="J9">_xlfn.IFS('Matthew''s Trait dataset'!K9="High", 1, 'Matthew''s Trait dataset'!K9="Low", 0)</f>
        <v>1</v>
      </c>
      <c r="K9" s="4" t="str" cm="1">
        <f t="array" ref="K9">_xlfn.IFS('Matthew''s Trait dataset'!L9="LB", "A", 'Matthew''s Trait dataset'!L9="SB", "B", 'Matthew''s Trait dataset'!L9="FCT", "C", 'Matthew''s Trait dataset'!L9="NFCT", "D")</f>
        <v>B</v>
      </c>
      <c r="L9" s="4" cm="1">
        <f t="array" ref="L9">_xlfn.IFS('Matthew''s Trait dataset'!N9="High", 1, 'Matthew''s Trait dataset'!N9="Low", 0)</f>
        <v>1</v>
      </c>
      <c r="M9" s="4" t="str" cm="1">
        <f t="array" ref="M9">_xlfn.IFS('Matthew''s Trait dataset'!O9="Migratory", "A", 'Matthew''s Trait dataset'!O9="Mixed", "B", 'Matthew''s Trait dataset'!O9="Non-Migratory", "C")</f>
        <v>A</v>
      </c>
      <c r="N9" s="4" cm="1">
        <f t="array" ref="N9">_xlfn.IFS('Matthew''s Trait dataset'!Q9="High", 1, 'Matthew''s Trait dataset'!Q9="Low", 0)</f>
        <v>1</v>
      </c>
      <c r="O9" s="4" t="e" cm="1">
        <f t="array" ref="O9">_xlfn.IFS('Matthew''s Trait dataset'!R9="0-200m", "A", 'Matthew''s Trait dataset'!R9="200-500m", "B",'Matthew''s Trait dataset'!R9="500-1000m", "C", 'Matthew''s Trait dataset'!R9="1000m+", "D")</f>
        <v>#N/A</v>
      </c>
      <c r="P9" s="4" cm="1">
        <f t="array" ref="P9">_xlfn.IFS('Matthew''s Trait dataset'!T9="High", 1, 'Matthew''s Trait dataset'!T9="Low", 0)</f>
        <v>1</v>
      </c>
      <c r="Q9" s="4" t="s">
        <v>85</v>
      </c>
      <c r="R9" s="4" cm="1">
        <f t="array" ref="R9">_xlfn.IFS('Matthew''s Trait dataset'!W9="High", 1, 'Matthew''s Trait dataset'!W9="Low", 0)</f>
        <v>1</v>
      </c>
      <c r="S9" s="4" t="s">
        <v>85</v>
      </c>
      <c r="T9" s="4" cm="1">
        <f t="array" ref="T9">_xlfn.IFS('Matthew''s Trait dataset'!Z9="High", 1, 'Matthew''s Trait dataset'!Z9="Low", 0)</f>
        <v>1</v>
      </c>
    </row>
    <row r="10" spans="1:20" x14ac:dyDescent="0.3">
      <c r="A10" s="4" t="s">
        <v>359</v>
      </c>
      <c r="B10" s="4" t="s">
        <v>191</v>
      </c>
      <c r="C10">
        <v>0</v>
      </c>
      <c r="D10">
        <v>1</v>
      </c>
      <c r="E10" s="4" t="str" cm="1">
        <f t="array" ref="E10">_xlfn.IFS('Matthew''s Trait dataset'!D10&lt;5, "A", AND('Matthew''s Trait dataset'!D10&lt;10, 'Matthew''s Trait dataset'!D10&gt;=5), "B", AND('Matthew''s Trait dataset'!D10&lt;15, 'Matthew''s Trait dataset'!D10&gt;=10), "C", 'Matthew''s Trait dataset'!D10&gt;=15, "D")</f>
        <v>C</v>
      </c>
      <c r="F10" s="4" cm="1">
        <f t="array" ref="F10">_xlfn.IFS('Matthew''s Trait dataset'!F10="High", 1, 'Matthew''s Trait dataset'!F10="Low", 0)</f>
        <v>1</v>
      </c>
      <c r="G10" s="4" t="str" cm="1">
        <f t="array" ref="G10">_xlfn.IFS('Matthew''s Trait dataset'!G10&lt;100,"A",AND('Matthew''s Trait dataset'!G10&gt;=100,'Matthew''s Trait dataset'!G10&lt;1000),"B",AND('Matthew''s Trait dataset'!G10&gt;=1000,'Matthew''s Trait dataset'!G10&lt;10000),"C",'Matthew''s Trait dataset'!G10&gt;=10000,"D")</f>
        <v>D</v>
      </c>
      <c r="H10" s="4" cm="1">
        <f t="array" ref="H10">_xlfn.IFS('Matthew''s Trait dataset'!I10="High", 1, 'Matthew''s Trait dataset'!I10="Low", 0)</f>
        <v>0</v>
      </c>
      <c r="I10" s="4" t="str" cm="1">
        <f t="array" ref="I10">_xlfn.IFS('Matthew''s Trait dataset'!J10&lt;100,"A",AND('Matthew''s Trait dataset'!J10&gt;=100,'Matthew''s Trait dataset'!J10&lt;1000),"B", 'Matthew''s Trait dataset'!J10&gt;=1000, "C")</f>
        <v>C</v>
      </c>
      <c r="J10" s="4" cm="1">
        <f t="array" ref="J10">_xlfn.IFS('Matthew''s Trait dataset'!K10="High", 1, 'Matthew''s Trait dataset'!K10="Low", 0)</f>
        <v>0</v>
      </c>
      <c r="K10" s="4" t="str" cm="1">
        <f t="array" ref="K10">_xlfn.IFS('Matthew''s Trait dataset'!L10="LB", "A", 'Matthew''s Trait dataset'!L10="SB", "B", 'Matthew''s Trait dataset'!L10="FCT", "C", 'Matthew''s Trait dataset'!L10="NFCT", "D")</f>
        <v>B</v>
      </c>
      <c r="L10" s="4" cm="1">
        <f t="array" ref="L10">_xlfn.IFS('Matthew''s Trait dataset'!N10="High", 1, 'Matthew''s Trait dataset'!N10="Low", 0)</f>
        <v>1</v>
      </c>
      <c r="M10" s="4" t="str" cm="1">
        <f t="array" ref="M10">_xlfn.IFS('Matthew''s Trait dataset'!O10="Migratory", "A", 'Matthew''s Trait dataset'!O10="Mixed", "B", 'Matthew''s Trait dataset'!O10="Non-Migratory", "C")</f>
        <v>C</v>
      </c>
      <c r="N10" s="4" cm="1">
        <f t="array" ref="N10">_xlfn.IFS('Matthew''s Trait dataset'!Q10="High", 1, 'Matthew''s Trait dataset'!Q10="Low", 0)</f>
        <v>1</v>
      </c>
      <c r="O10" s="4" t="e" cm="1">
        <f t="array" ref="O10">_xlfn.IFS('Matthew''s Trait dataset'!R10="0-200m", "A", 'Matthew''s Trait dataset'!R10="200-500m", "B",'Matthew''s Trait dataset'!R10="500-1000m", "C", 'Matthew''s Trait dataset'!R10="1000m+", "D")</f>
        <v>#N/A</v>
      </c>
      <c r="P10" s="4" cm="1">
        <f t="array" ref="P10">_xlfn.IFS('Matthew''s Trait dataset'!T10="High", 1, 'Matthew''s Trait dataset'!T10="Low", 0)</f>
        <v>1</v>
      </c>
      <c r="Q10" s="4" t="s">
        <v>87</v>
      </c>
      <c r="R10" s="4" cm="1">
        <f t="array" ref="R10">_xlfn.IFS('Matthew''s Trait dataset'!W10="High", 1, 'Matthew''s Trait dataset'!W10="Low", 0)</f>
        <v>1</v>
      </c>
      <c r="S10" s="4" t="s">
        <v>86</v>
      </c>
      <c r="T10" s="4" cm="1">
        <f t="array" ref="T10">_xlfn.IFS('Matthew''s Trait dataset'!Z10="High", 1, 'Matthew''s Trait dataset'!Z10="Low", 0)</f>
        <v>1</v>
      </c>
    </row>
    <row r="11" spans="1:20" x14ac:dyDescent="0.3">
      <c r="A11" s="4" t="s">
        <v>360</v>
      </c>
      <c r="B11" s="4" t="s">
        <v>12</v>
      </c>
      <c r="C11">
        <v>0</v>
      </c>
      <c r="D11">
        <v>1</v>
      </c>
      <c r="E11" s="4" t="str" cm="1">
        <f t="array" ref="E11">_xlfn.IFS('Matthew''s Trait dataset'!D11&lt;5, "A", AND('Matthew''s Trait dataset'!D11&lt;10, 'Matthew''s Trait dataset'!D11&gt;=5), "B", AND('Matthew''s Trait dataset'!D11&lt;15, 'Matthew''s Trait dataset'!D11&gt;=10), "C", 'Matthew''s Trait dataset'!D11&gt;=15, "D")</f>
        <v>B</v>
      </c>
      <c r="F11" s="4" cm="1">
        <f t="array" ref="F11">_xlfn.IFS('Matthew''s Trait dataset'!F11="High", 1, 'Matthew''s Trait dataset'!F11="Low", 0)</f>
        <v>1</v>
      </c>
      <c r="G11" s="4" t="str" cm="1">
        <f t="array" ref="G11">_xlfn.IFS('Matthew''s Trait dataset'!G11&lt;100,"A",AND('Matthew''s Trait dataset'!G11&gt;=100,'Matthew''s Trait dataset'!G11&lt;1000),"B",AND('Matthew''s Trait dataset'!G11&gt;=1000,'Matthew''s Trait dataset'!G11&lt;10000),"C",'Matthew''s Trait dataset'!G11&gt;=10000,"D")</f>
        <v>C</v>
      </c>
      <c r="H11" s="4" cm="1">
        <f t="array" ref="H11">_xlfn.IFS('Matthew''s Trait dataset'!I11="High", 1, 'Matthew''s Trait dataset'!I11="Low", 0)</f>
        <v>1</v>
      </c>
      <c r="I11" s="4" t="str" cm="1">
        <f t="array" ref="I11">_xlfn.IFS('Matthew''s Trait dataset'!J11&lt;100,"A",AND('Matthew''s Trait dataset'!J11&gt;=100,'Matthew''s Trait dataset'!J11&lt;1000),"B", 'Matthew''s Trait dataset'!J11&gt;=1000, "C")</f>
        <v>B</v>
      </c>
      <c r="J11" s="4" cm="1">
        <f t="array" ref="J11">_xlfn.IFS('Matthew''s Trait dataset'!K11="High", 1, 'Matthew''s Trait dataset'!K11="Low", 0)</f>
        <v>1</v>
      </c>
      <c r="K11" s="4" t="str" cm="1">
        <f t="array" ref="K11">_xlfn.IFS('Matthew''s Trait dataset'!L11="LB", "A", 'Matthew''s Trait dataset'!L11="SB", "B", 'Matthew''s Trait dataset'!L11="FCT", "C", 'Matthew''s Trait dataset'!L11="NFCT", "D")</f>
        <v>D</v>
      </c>
      <c r="L11" s="4" cm="1">
        <f t="array" ref="L11">_xlfn.IFS('Matthew''s Trait dataset'!N11="High", 1, 'Matthew''s Trait dataset'!N11="Low", 0)</f>
        <v>1</v>
      </c>
      <c r="M11" s="4" t="str" cm="1">
        <f t="array" ref="M11">_xlfn.IFS('Matthew''s Trait dataset'!O11="Migratory", "A", 'Matthew''s Trait dataset'!O11="Mixed", "B", 'Matthew''s Trait dataset'!O11="Non-Migratory", "C")</f>
        <v>C</v>
      </c>
      <c r="N11" s="4" cm="1">
        <f t="array" ref="N11">_xlfn.IFS('Matthew''s Trait dataset'!Q11="High", 1, 'Matthew''s Trait dataset'!Q11="Low", 0)</f>
        <v>1</v>
      </c>
      <c r="O11" s="4" t="e" cm="1">
        <f t="array" ref="O11">_xlfn.IFS('Matthew''s Trait dataset'!R11="0-200m", "A", 'Matthew''s Trait dataset'!R11="200-500m", "B",'Matthew''s Trait dataset'!R11="500-1000m", "C", 'Matthew''s Trait dataset'!R11="1000m+", "D")</f>
        <v>#N/A</v>
      </c>
      <c r="P11" s="4" cm="1">
        <f t="array" ref="P11">_xlfn.IFS('Matthew''s Trait dataset'!T11="High", 1, 'Matthew''s Trait dataset'!T11="Low", 0)</f>
        <v>1</v>
      </c>
      <c r="Q11" s="4" t="s">
        <v>88</v>
      </c>
      <c r="R11" s="4" cm="1">
        <f t="array" ref="R11">_xlfn.IFS('Matthew''s Trait dataset'!W11="High", 1, 'Matthew''s Trait dataset'!W11="Low", 0)</f>
        <v>1</v>
      </c>
      <c r="S11" s="4" t="s">
        <v>88</v>
      </c>
      <c r="T11" s="4" cm="1">
        <f t="array" ref="T11">_xlfn.IFS('Matthew''s Trait dataset'!Z11="High", 1, 'Matthew''s Trait dataset'!Z11="Low", 0)</f>
        <v>1</v>
      </c>
    </row>
    <row r="12" spans="1:20" x14ac:dyDescent="0.3">
      <c r="A12" s="4" t="s">
        <v>360</v>
      </c>
      <c r="B12" s="4" t="s">
        <v>13</v>
      </c>
      <c r="C12">
        <v>1</v>
      </c>
      <c r="D12">
        <v>0</v>
      </c>
      <c r="E12" s="4" t="str" cm="1">
        <f t="array" ref="E12">_xlfn.IFS('Matthew''s Trait dataset'!D12&lt;5, "A", AND('Matthew''s Trait dataset'!D12&lt;10, 'Matthew''s Trait dataset'!D12&gt;=5), "B", AND('Matthew''s Trait dataset'!D12&lt;15, 'Matthew''s Trait dataset'!D12&gt;=10), "C", 'Matthew''s Trait dataset'!D12&gt;=15, "D")</f>
        <v>C</v>
      </c>
      <c r="F12" s="4" cm="1">
        <f t="array" ref="F12">_xlfn.IFS('Matthew''s Trait dataset'!F12="High", 1, 'Matthew''s Trait dataset'!F12="Low", 0)</f>
        <v>1</v>
      </c>
      <c r="G12" s="4" t="str" cm="1">
        <f t="array" ref="G12">_xlfn.IFS('Matthew''s Trait dataset'!G12&lt;100,"A",AND('Matthew''s Trait dataset'!G12&gt;=100,'Matthew''s Trait dataset'!G12&lt;1000),"B",AND('Matthew''s Trait dataset'!G12&gt;=1000,'Matthew''s Trait dataset'!G12&lt;10000),"C",'Matthew''s Trait dataset'!G12&gt;=10000,"D")</f>
        <v>D</v>
      </c>
      <c r="H12" s="4" cm="1">
        <f t="array" ref="H12">_xlfn.IFS('Matthew''s Trait dataset'!I12="High", 1, 'Matthew''s Trait dataset'!I12="Low", 0)</f>
        <v>1</v>
      </c>
      <c r="I12" s="4" t="str" cm="1">
        <f t="array" ref="I12">_xlfn.IFS('Matthew''s Trait dataset'!J12&lt;100,"A",AND('Matthew''s Trait dataset'!J12&gt;=100,'Matthew''s Trait dataset'!J12&lt;1000),"B", 'Matthew''s Trait dataset'!J12&gt;=1000, "C")</f>
        <v>C</v>
      </c>
      <c r="J12" s="4" cm="1">
        <f t="array" ref="J12">_xlfn.IFS('Matthew''s Trait dataset'!K12="High", 1, 'Matthew''s Trait dataset'!K12="Low", 0)</f>
        <v>1</v>
      </c>
      <c r="K12" s="4" t="str" cm="1">
        <f t="array" ref="K12">_xlfn.IFS('Matthew''s Trait dataset'!L12="LB", "A", 'Matthew''s Trait dataset'!L12="SB", "B", 'Matthew''s Trait dataset'!L12="FCT", "C", 'Matthew''s Trait dataset'!L12="NFCT", "D")</f>
        <v>D</v>
      </c>
      <c r="L12" s="4" cm="1">
        <f t="array" ref="L12">_xlfn.IFS('Matthew''s Trait dataset'!N12="High", 1, 'Matthew''s Trait dataset'!N12="Low", 0)</f>
        <v>1</v>
      </c>
      <c r="M12" s="4" t="str" cm="1">
        <f t="array" ref="M12">_xlfn.IFS('Matthew''s Trait dataset'!O12="Migratory", "A", 'Matthew''s Trait dataset'!O12="Mixed", "B", 'Matthew''s Trait dataset'!O12="Non-Migratory", "C")</f>
        <v>C</v>
      </c>
      <c r="N12" s="4" cm="1">
        <f t="array" ref="N12">_xlfn.IFS('Matthew''s Trait dataset'!Q12="High", 1, 'Matthew''s Trait dataset'!Q12="Low", 0)</f>
        <v>1</v>
      </c>
      <c r="O12" s="4" t="e" cm="1">
        <f t="array" ref="O12">_xlfn.IFS('Matthew''s Trait dataset'!R12="0-200m", "A", 'Matthew''s Trait dataset'!R12="200-500m", "B",'Matthew''s Trait dataset'!R12="500-1000m", "C", 'Matthew''s Trait dataset'!R12="1000m+", "D")</f>
        <v>#N/A</v>
      </c>
      <c r="P12" s="4" cm="1">
        <f t="array" ref="P12">_xlfn.IFS('Matthew''s Trait dataset'!T12="High", 1, 'Matthew''s Trait dataset'!T12="Low", 0)</f>
        <v>1</v>
      </c>
      <c r="Q12" s="4" t="s">
        <v>86</v>
      </c>
      <c r="R12" s="4" cm="1">
        <f t="array" ref="R12">_xlfn.IFS('Matthew''s Trait dataset'!W12="High", 1, 'Matthew''s Trait dataset'!W12="Low", 0)</f>
        <v>1</v>
      </c>
      <c r="S12" s="4" t="s">
        <v>88</v>
      </c>
      <c r="T12" s="4" cm="1">
        <f t="array" ref="T12">_xlfn.IFS('Matthew''s Trait dataset'!Z12="High", 1, 'Matthew''s Trait dataset'!Z12="Low", 0)</f>
        <v>1</v>
      </c>
    </row>
    <row r="13" spans="1:20" x14ac:dyDescent="0.3">
      <c r="A13" s="4" t="s">
        <v>360</v>
      </c>
      <c r="B13" s="4" t="s">
        <v>192</v>
      </c>
      <c r="C13">
        <v>0</v>
      </c>
      <c r="D13">
        <v>1</v>
      </c>
      <c r="E13" s="4" t="str" cm="1">
        <f t="array" ref="E13">_xlfn.IFS('Matthew''s Trait dataset'!D13&lt;5, "A", AND('Matthew''s Trait dataset'!D13&lt;10, 'Matthew''s Trait dataset'!D13&gt;=5), "B", AND('Matthew''s Trait dataset'!D13&lt;15, 'Matthew''s Trait dataset'!D13&gt;=10), "C", 'Matthew''s Trait dataset'!D13&gt;=15, "D")</f>
        <v>B</v>
      </c>
      <c r="F13" s="4" cm="1">
        <f t="array" ref="F13">_xlfn.IFS('Matthew''s Trait dataset'!F13="High", 1, 'Matthew''s Trait dataset'!F13="Low", 0)</f>
        <v>1</v>
      </c>
      <c r="G13" s="4" t="str" cm="1">
        <f t="array" ref="G13">_xlfn.IFS('Matthew''s Trait dataset'!G13&lt;100,"A",AND('Matthew''s Trait dataset'!G13&gt;=100,'Matthew''s Trait dataset'!G13&lt;1000),"B",AND('Matthew''s Trait dataset'!G13&gt;=1000,'Matthew''s Trait dataset'!G13&lt;10000),"C",'Matthew''s Trait dataset'!G13&gt;=10000,"D")</f>
        <v>C</v>
      </c>
      <c r="H13" s="4" cm="1">
        <f t="array" ref="H13">_xlfn.IFS('Matthew''s Trait dataset'!I13="High", 1, 'Matthew''s Trait dataset'!I13="Low", 0)</f>
        <v>0</v>
      </c>
      <c r="I13" s="4" t="str" cm="1">
        <f t="array" ref="I13">_xlfn.IFS('Matthew''s Trait dataset'!J13&lt;100,"A",AND('Matthew''s Trait dataset'!J13&gt;=100,'Matthew''s Trait dataset'!J13&lt;1000),"B", 'Matthew''s Trait dataset'!J13&gt;=1000, "C")</f>
        <v>C</v>
      </c>
      <c r="J13" s="4" cm="1">
        <f t="array" ref="J13">_xlfn.IFS('Matthew''s Trait dataset'!K13="High", 1, 'Matthew''s Trait dataset'!K13="Low", 0)</f>
        <v>0</v>
      </c>
      <c r="K13" s="4" t="str" cm="1">
        <f t="array" ref="K13">_xlfn.IFS('Matthew''s Trait dataset'!L13="LB", "A", 'Matthew''s Trait dataset'!L13="SB", "B", 'Matthew''s Trait dataset'!L13="FCT", "C", 'Matthew''s Trait dataset'!L13="NFCT", "D")</f>
        <v>D</v>
      </c>
      <c r="L13" s="4" cm="1">
        <f t="array" ref="L13">_xlfn.IFS('Matthew''s Trait dataset'!N13="High", 1, 'Matthew''s Trait dataset'!N13="Low", 0)</f>
        <v>1</v>
      </c>
      <c r="M13" s="4" t="str" cm="1">
        <f t="array" ref="M13">_xlfn.IFS('Matthew''s Trait dataset'!O13="Migratory", "A", 'Matthew''s Trait dataset'!O13="Mixed", "B", 'Matthew''s Trait dataset'!O13="Non-Migratory", "C")</f>
        <v>C</v>
      </c>
      <c r="N13" s="4" cm="1">
        <f t="array" ref="N13">_xlfn.IFS('Matthew''s Trait dataset'!Q13="High", 1, 'Matthew''s Trait dataset'!Q13="Low", 0)</f>
        <v>0</v>
      </c>
      <c r="O13" s="4" t="e" cm="1">
        <f t="array" ref="O13">_xlfn.IFS('Matthew''s Trait dataset'!R13="0-200m", "A", 'Matthew''s Trait dataset'!R13="200-500m", "B",'Matthew''s Trait dataset'!R13="500-1000m", "C", 'Matthew''s Trait dataset'!R13="1000m+", "D")</f>
        <v>#N/A</v>
      </c>
      <c r="P13" s="4" cm="1">
        <f t="array" ref="P13">_xlfn.IFS('Matthew''s Trait dataset'!T13="High", 1, 'Matthew''s Trait dataset'!T13="Low", 0)</f>
        <v>0</v>
      </c>
      <c r="Q13" s="4" t="s">
        <v>87</v>
      </c>
      <c r="R13" s="4" cm="1">
        <f t="array" ref="R13">_xlfn.IFS('Matthew''s Trait dataset'!W13="High", 1, 'Matthew''s Trait dataset'!W13="Low", 0)</f>
        <v>1</v>
      </c>
      <c r="S13" s="4" t="s">
        <v>88</v>
      </c>
      <c r="T13" s="4" cm="1">
        <f t="array" ref="T13">_xlfn.IFS('Matthew''s Trait dataset'!Z13="High", 1, 'Matthew''s Trait dataset'!Z13="Low", 0)</f>
        <v>0</v>
      </c>
    </row>
    <row r="14" spans="1:20" x14ac:dyDescent="0.3">
      <c r="A14" s="4" t="s">
        <v>361</v>
      </c>
      <c r="B14" s="4" t="s">
        <v>14</v>
      </c>
      <c r="C14">
        <v>0</v>
      </c>
      <c r="D14">
        <v>1</v>
      </c>
      <c r="E14" s="4" t="str" cm="1">
        <f t="array" ref="E14">_xlfn.IFS('Matthew''s Trait dataset'!D14&lt;5, "A", AND('Matthew''s Trait dataset'!D14&lt;10, 'Matthew''s Trait dataset'!D14&gt;=5), "B", AND('Matthew''s Trait dataset'!D14&lt;15, 'Matthew''s Trait dataset'!D14&gt;=10), "C", 'Matthew''s Trait dataset'!D14&gt;=15, "D")</f>
        <v>B</v>
      </c>
      <c r="F14" s="4" cm="1">
        <f t="array" ref="F14">_xlfn.IFS('Matthew''s Trait dataset'!F14="High", 1, 'Matthew''s Trait dataset'!F14="Low", 0)</f>
        <v>1</v>
      </c>
      <c r="G14" s="4" t="str" cm="1">
        <f t="array" ref="G14">_xlfn.IFS('Matthew''s Trait dataset'!G14&lt;100,"A",AND('Matthew''s Trait dataset'!G14&gt;=100,'Matthew''s Trait dataset'!G14&lt;1000),"B",AND('Matthew''s Trait dataset'!G14&gt;=1000,'Matthew''s Trait dataset'!G14&lt;10000),"C",'Matthew''s Trait dataset'!G14&gt;=10000,"D")</f>
        <v>C</v>
      </c>
      <c r="H14" s="4" cm="1">
        <f t="array" ref="H14">_xlfn.IFS('Matthew''s Trait dataset'!I14="High", 1, 'Matthew''s Trait dataset'!I14="Low", 0)</f>
        <v>1</v>
      </c>
      <c r="I14" s="4" t="str" cm="1">
        <f t="array" ref="I14">_xlfn.IFS('Matthew''s Trait dataset'!J14&lt;100,"A",AND('Matthew''s Trait dataset'!J14&gt;=100,'Matthew''s Trait dataset'!J14&lt;1000),"B", 'Matthew''s Trait dataset'!J14&gt;=1000, "C")</f>
        <v>B</v>
      </c>
      <c r="J14" s="4" cm="1">
        <f t="array" ref="J14">_xlfn.IFS('Matthew''s Trait dataset'!K14="High", 1, 'Matthew''s Trait dataset'!K14="Low", 0)</f>
        <v>1</v>
      </c>
      <c r="K14" s="4" t="str" cm="1">
        <f t="array" ref="K14">_xlfn.IFS('Matthew''s Trait dataset'!L14="LB", "A", 'Matthew''s Trait dataset'!L14="SB", "B", 'Matthew''s Trait dataset'!L14="FCT", "C", 'Matthew''s Trait dataset'!L14="NFCT", "D")</f>
        <v>B</v>
      </c>
      <c r="L14" s="4" cm="1">
        <f t="array" ref="L14">_xlfn.IFS('Matthew''s Trait dataset'!N14="High", 1, 'Matthew''s Trait dataset'!N14="Low", 0)</f>
        <v>1</v>
      </c>
      <c r="M14" s="4" t="str" cm="1">
        <f t="array" ref="M14">_xlfn.IFS('Matthew''s Trait dataset'!O14="Migratory", "A", 'Matthew''s Trait dataset'!O14="Mixed", "B", 'Matthew''s Trait dataset'!O14="Non-Migratory", "C")</f>
        <v>A</v>
      </c>
      <c r="N14" s="4" cm="1">
        <f t="array" ref="N14">_xlfn.IFS('Matthew''s Trait dataset'!Q14="High", 1, 'Matthew''s Trait dataset'!Q14="Low", 0)</f>
        <v>1</v>
      </c>
      <c r="O14" s="4" t="e" cm="1">
        <f t="array" ref="O14">_xlfn.IFS('Matthew''s Trait dataset'!R14="0-200m", "A", 'Matthew''s Trait dataset'!R14="200-500m", "B",'Matthew''s Trait dataset'!R14="500-1000m", "C", 'Matthew''s Trait dataset'!R14="1000m+", "D")</f>
        <v>#N/A</v>
      </c>
      <c r="P14" s="4" cm="1">
        <f t="array" ref="P14">_xlfn.IFS('Matthew''s Trait dataset'!T14="High", 1, 'Matthew''s Trait dataset'!T14="Low", 0)</f>
        <v>1</v>
      </c>
      <c r="Q14" s="4" t="s">
        <v>85</v>
      </c>
      <c r="R14" s="4" cm="1">
        <f t="array" ref="R14">_xlfn.IFS('Matthew''s Trait dataset'!W14="High", 1, 'Matthew''s Trait dataset'!W14="Low", 0)</f>
        <v>1</v>
      </c>
      <c r="S14" s="4" t="s">
        <v>85</v>
      </c>
      <c r="T14" s="4" cm="1">
        <f t="array" ref="T14">_xlfn.IFS('Matthew''s Trait dataset'!Z14="High", 1, 'Matthew''s Trait dataset'!Z14="Low", 0)</f>
        <v>1</v>
      </c>
    </row>
    <row r="15" spans="1:20" x14ac:dyDescent="0.3">
      <c r="A15" s="4" t="s">
        <v>362</v>
      </c>
      <c r="B15" s="4" t="s">
        <v>15</v>
      </c>
      <c r="C15">
        <v>0</v>
      </c>
      <c r="D15">
        <v>1</v>
      </c>
      <c r="E15" s="4" t="str" cm="1">
        <f t="array" ref="E15">_xlfn.IFS('Matthew''s Trait dataset'!D15&lt;5, "A", AND('Matthew''s Trait dataset'!D15&lt;10, 'Matthew''s Trait dataset'!D15&gt;=5), "B", AND('Matthew''s Trait dataset'!D15&lt;15, 'Matthew''s Trait dataset'!D15&gt;=10), "C", 'Matthew''s Trait dataset'!D15&gt;=15, "D")</f>
        <v>A</v>
      </c>
      <c r="F15" s="4" cm="1">
        <f t="array" ref="F15">_xlfn.IFS('Matthew''s Trait dataset'!F15="High", 1, 'Matthew''s Trait dataset'!F15="Low", 0)</f>
        <v>1</v>
      </c>
      <c r="G15" s="4" t="str" cm="1">
        <f t="array" ref="G15">_xlfn.IFS('Matthew''s Trait dataset'!G15&lt;100,"A",AND('Matthew''s Trait dataset'!G15&gt;=100,'Matthew''s Trait dataset'!G15&lt;1000),"B",AND('Matthew''s Trait dataset'!G15&gt;=1000,'Matthew''s Trait dataset'!G15&lt;10000),"C",'Matthew''s Trait dataset'!G15&gt;=10000,"D")</f>
        <v>A</v>
      </c>
      <c r="H15" s="4" cm="1">
        <f t="array" ref="H15">_xlfn.IFS('Matthew''s Trait dataset'!I15="High", 1, 'Matthew''s Trait dataset'!I15="Low", 0)</f>
        <v>1</v>
      </c>
      <c r="I15" s="4" t="str" cm="1">
        <f t="array" ref="I15">_xlfn.IFS('Matthew''s Trait dataset'!J15&lt;100,"A",AND('Matthew''s Trait dataset'!J15&gt;=100,'Matthew''s Trait dataset'!J15&lt;1000),"B", 'Matthew''s Trait dataset'!J15&gt;=1000, "C")</f>
        <v>A</v>
      </c>
      <c r="J15" s="4" cm="1">
        <f t="array" ref="J15">_xlfn.IFS('Matthew''s Trait dataset'!K15="High", 1, 'Matthew''s Trait dataset'!K15="Low", 0)</f>
        <v>1</v>
      </c>
      <c r="K15" s="4" t="str" cm="1">
        <f t="array" ref="K15">_xlfn.IFS('Matthew''s Trait dataset'!L15="LB", "A", 'Matthew''s Trait dataset'!L15="SB", "B", 'Matthew''s Trait dataset'!L15="FCT", "C", 'Matthew''s Trait dataset'!L15="NFCT", "D")</f>
        <v>C</v>
      </c>
      <c r="L15" s="4" cm="1">
        <f t="array" ref="L15">_xlfn.IFS('Matthew''s Trait dataset'!N15="High", 1, 'Matthew''s Trait dataset'!N15="Low", 0)</f>
        <v>1</v>
      </c>
      <c r="M15" s="4" t="str" cm="1">
        <f t="array" ref="M15">_xlfn.IFS('Matthew''s Trait dataset'!O15="Migratory", "A", 'Matthew''s Trait dataset'!O15="Mixed", "B", 'Matthew''s Trait dataset'!O15="Non-Migratory", "C")</f>
        <v>C</v>
      </c>
      <c r="N15" s="4" cm="1">
        <f t="array" ref="N15">_xlfn.IFS('Matthew''s Trait dataset'!Q15="High", 1, 'Matthew''s Trait dataset'!Q15="Low", 0)</f>
        <v>0</v>
      </c>
      <c r="O15" s="4" t="e" cm="1">
        <f t="array" ref="O15">_xlfn.IFS('Matthew''s Trait dataset'!R15="0-200m", "A", 'Matthew''s Trait dataset'!R15="200-500m", "B",'Matthew''s Trait dataset'!R15="500-1000m", "C", 'Matthew''s Trait dataset'!R15="1000m+", "D")</f>
        <v>#N/A</v>
      </c>
      <c r="P15" s="4" cm="1">
        <f t="array" ref="P15">_xlfn.IFS('Matthew''s Trait dataset'!T15="High", 1, 'Matthew''s Trait dataset'!T15="Low", 0)</f>
        <v>1</v>
      </c>
      <c r="Q15" s="4" t="s">
        <v>87</v>
      </c>
      <c r="R15" s="4" cm="1">
        <f t="array" ref="R15">_xlfn.IFS('Matthew''s Trait dataset'!W15="High", 1, 'Matthew''s Trait dataset'!W15="Low", 0)</f>
        <v>1</v>
      </c>
      <c r="S15" s="4" t="s">
        <v>86</v>
      </c>
      <c r="T15" s="4" cm="1">
        <f t="array" ref="T15">_xlfn.IFS('Matthew''s Trait dataset'!Z15="High", 1, 'Matthew''s Trait dataset'!Z15="Low", 0)</f>
        <v>1</v>
      </c>
    </row>
    <row r="16" spans="1:20" x14ac:dyDescent="0.3">
      <c r="A16" s="4" t="s">
        <v>362</v>
      </c>
      <c r="B16" s="4" t="s">
        <v>16</v>
      </c>
      <c r="C16">
        <v>0</v>
      </c>
      <c r="D16">
        <v>1</v>
      </c>
      <c r="E16" s="4" t="str" cm="1">
        <f t="array" ref="E16">_xlfn.IFS('Matthew''s Trait dataset'!D16&lt;5, "A", AND('Matthew''s Trait dataset'!D16&lt;10, 'Matthew''s Trait dataset'!D16&gt;=5), "B", AND('Matthew''s Trait dataset'!D16&lt;15, 'Matthew''s Trait dataset'!D16&gt;=10), "C", 'Matthew''s Trait dataset'!D16&gt;=15, "D")</f>
        <v>A</v>
      </c>
      <c r="F16" s="4" cm="1">
        <f t="array" ref="F16">_xlfn.IFS('Matthew''s Trait dataset'!F16="High", 1, 'Matthew''s Trait dataset'!F16="Low", 0)</f>
        <v>1</v>
      </c>
      <c r="G16" s="4" t="str" cm="1">
        <f t="array" ref="G16">_xlfn.IFS('Matthew''s Trait dataset'!G16&lt;100,"A",AND('Matthew''s Trait dataset'!G16&gt;=100,'Matthew''s Trait dataset'!G16&lt;1000),"B",AND('Matthew''s Trait dataset'!G16&gt;=1000,'Matthew''s Trait dataset'!G16&lt;10000),"C",'Matthew''s Trait dataset'!G16&gt;=10000,"D")</f>
        <v>A</v>
      </c>
      <c r="H16" s="4" cm="1">
        <f t="array" ref="H16">_xlfn.IFS('Matthew''s Trait dataset'!I16="High", 1, 'Matthew''s Trait dataset'!I16="Low", 0)</f>
        <v>1</v>
      </c>
      <c r="I16" s="4" t="str" cm="1">
        <f t="array" ref="I16">_xlfn.IFS('Matthew''s Trait dataset'!J16&lt;100,"A",AND('Matthew''s Trait dataset'!J16&gt;=100,'Matthew''s Trait dataset'!J16&lt;1000),"B", 'Matthew''s Trait dataset'!J16&gt;=1000, "C")</f>
        <v>A</v>
      </c>
      <c r="J16" s="4" cm="1">
        <f t="array" ref="J16">_xlfn.IFS('Matthew''s Trait dataset'!K16="High", 1, 'Matthew''s Trait dataset'!K16="Low", 0)</f>
        <v>1</v>
      </c>
      <c r="K16" s="4" t="str" cm="1">
        <f t="array" ref="K16">_xlfn.IFS('Matthew''s Trait dataset'!L16="LB", "A", 'Matthew''s Trait dataset'!L16="SB", "B", 'Matthew''s Trait dataset'!L16="FCT", "C", 'Matthew''s Trait dataset'!L16="NFCT", "D")</f>
        <v>C</v>
      </c>
      <c r="L16" s="4" cm="1">
        <f t="array" ref="L16">_xlfn.IFS('Matthew''s Trait dataset'!N16="High", 1, 'Matthew''s Trait dataset'!N16="Low", 0)</f>
        <v>1</v>
      </c>
      <c r="M16" s="4" t="str" cm="1">
        <f t="array" ref="M16">_xlfn.IFS('Matthew''s Trait dataset'!O16="Migratory", "A", 'Matthew''s Trait dataset'!O16="Mixed", "B", 'Matthew''s Trait dataset'!O16="Non-Migratory", "C")</f>
        <v>C</v>
      </c>
      <c r="N16" s="4" cm="1">
        <f t="array" ref="N16">_xlfn.IFS('Matthew''s Trait dataset'!Q16="High", 1, 'Matthew''s Trait dataset'!Q16="Low", 0)</f>
        <v>1</v>
      </c>
      <c r="O16" s="4" t="e" cm="1">
        <f t="array" ref="O16">_xlfn.IFS('Matthew''s Trait dataset'!R16="0-200m", "A", 'Matthew''s Trait dataset'!R16="200-500m", "B",'Matthew''s Trait dataset'!R16="500-1000m", "C", 'Matthew''s Trait dataset'!R16="1000m+", "D")</f>
        <v>#N/A</v>
      </c>
      <c r="P16" s="4" cm="1">
        <f t="array" ref="P16">_xlfn.IFS('Matthew''s Trait dataset'!T16="High", 1, 'Matthew''s Trait dataset'!T16="Low", 0)</f>
        <v>1</v>
      </c>
      <c r="Q16" s="4" t="s">
        <v>88</v>
      </c>
      <c r="R16" s="4" cm="1">
        <f t="array" ref="R16">_xlfn.IFS('Matthew''s Trait dataset'!W16="High", 1, 'Matthew''s Trait dataset'!W16="Low", 0)</f>
        <v>1</v>
      </c>
      <c r="S16" s="4" t="s">
        <v>86</v>
      </c>
      <c r="T16" s="4" cm="1">
        <f t="array" ref="T16">_xlfn.IFS('Matthew''s Trait dataset'!Z16="High", 1, 'Matthew''s Trait dataset'!Z16="Low", 0)</f>
        <v>1</v>
      </c>
    </row>
    <row r="17" spans="1:20" x14ac:dyDescent="0.3">
      <c r="A17" s="4" t="s">
        <v>362</v>
      </c>
      <c r="B17" s="4" t="s">
        <v>17</v>
      </c>
      <c r="C17">
        <v>0</v>
      </c>
      <c r="D17">
        <v>1</v>
      </c>
      <c r="E17" s="4" t="str" cm="1">
        <f t="array" ref="E17">_xlfn.IFS('Matthew''s Trait dataset'!D17&lt;5, "A", AND('Matthew''s Trait dataset'!D17&lt;10, 'Matthew''s Trait dataset'!D17&gt;=5), "B", AND('Matthew''s Trait dataset'!D17&lt;15, 'Matthew''s Trait dataset'!D17&gt;=10), "C", 'Matthew''s Trait dataset'!D17&gt;=15, "D")</f>
        <v>A</v>
      </c>
      <c r="F17" s="4" cm="1">
        <f t="array" ref="F17">_xlfn.IFS('Matthew''s Trait dataset'!F17="High", 1, 'Matthew''s Trait dataset'!F17="Low", 0)</f>
        <v>1</v>
      </c>
      <c r="G17" s="4" t="str" cm="1">
        <f t="array" ref="G17">_xlfn.IFS('Matthew''s Trait dataset'!G17&lt;100,"A",AND('Matthew''s Trait dataset'!G17&gt;=100,'Matthew''s Trait dataset'!G17&lt;1000),"B",AND('Matthew''s Trait dataset'!G17&gt;=1000,'Matthew''s Trait dataset'!G17&lt;10000),"C",'Matthew''s Trait dataset'!G17&gt;=10000,"D")</f>
        <v>A</v>
      </c>
      <c r="H17" s="4" cm="1">
        <f t="array" ref="H17">_xlfn.IFS('Matthew''s Trait dataset'!I17="High", 1, 'Matthew''s Trait dataset'!I17="Low", 0)</f>
        <v>1</v>
      </c>
      <c r="I17" s="4" t="str" cm="1">
        <f t="array" ref="I17">_xlfn.IFS('Matthew''s Trait dataset'!J17&lt;100,"A",AND('Matthew''s Trait dataset'!J17&gt;=100,'Matthew''s Trait dataset'!J17&lt;1000),"B", 'Matthew''s Trait dataset'!J17&gt;=1000, "C")</f>
        <v>A</v>
      </c>
      <c r="J17" s="4" cm="1">
        <f t="array" ref="J17">_xlfn.IFS('Matthew''s Trait dataset'!K17="High", 1, 'Matthew''s Trait dataset'!K17="Low", 0)</f>
        <v>1</v>
      </c>
      <c r="K17" s="4" t="str" cm="1">
        <f t="array" ref="K17">_xlfn.IFS('Matthew''s Trait dataset'!L17="LB", "A", 'Matthew''s Trait dataset'!L17="SB", "B", 'Matthew''s Trait dataset'!L17="FCT", "C", 'Matthew''s Trait dataset'!L17="NFCT", "D")</f>
        <v>C</v>
      </c>
      <c r="L17" s="4" cm="1">
        <f t="array" ref="L17">_xlfn.IFS('Matthew''s Trait dataset'!N17="High", 1, 'Matthew''s Trait dataset'!N17="Low", 0)</f>
        <v>1</v>
      </c>
      <c r="M17" s="4" t="str" cm="1">
        <f t="array" ref="M17">_xlfn.IFS('Matthew''s Trait dataset'!O17="Migratory", "A", 'Matthew''s Trait dataset'!O17="Mixed", "B", 'Matthew''s Trait dataset'!O17="Non-Migratory", "C")</f>
        <v>C</v>
      </c>
      <c r="N17" s="4" cm="1">
        <f t="array" ref="N17">_xlfn.IFS('Matthew''s Trait dataset'!Q17="High", 1, 'Matthew''s Trait dataset'!Q17="Low", 0)</f>
        <v>1</v>
      </c>
      <c r="O17" s="4" t="e" cm="1">
        <f t="array" ref="O17">_xlfn.IFS('Matthew''s Trait dataset'!R17="0-200m", "A", 'Matthew''s Trait dataset'!R17="200-500m", "B",'Matthew''s Trait dataset'!R17="500-1000m", "C", 'Matthew''s Trait dataset'!R17="1000m+", "D")</f>
        <v>#N/A</v>
      </c>
      <c r="P17" s="4" cm="1">
        <f t="array" ref="P17">_xlfn.IFS('Matthew''s Trait dataset'!T17="High", 1, 'Matthew''s Trait dataset'!T17="Low", 0)</f>
        <v>1</v>
      </c>
      <c r="Q17" s="4" t="s">
        <v>87</v>
      </c>
      <c r="R17" s="4" cm="1">
        <f t="array" ref="R17">_xlfn.IFS('Matthew''s Trait dataset'!W17="High", 1, 'Matthew''s Trait dataset'!W17="Low", 0)</f>
        <v>1</v>
      </c>
      <c r="S17" s="4" t="s">
        <v>86</v>
      </c>
      <c r="T17" s="4" cm="1">
        <f t="array" ref="T17">_xlfn.IFS('Matthew''s Trait dataset'!Z17="High", 1, 'Matthew''s Trait dataset'!Z17="Low", 0)</f>
        <v>1</v>
      </c>
    </row>
    <row r="18" spans="1:20" x14ac:dyDescent="0.3">
      <c r="A18" s="4" t="s">
        <v>362</v>
      </c>
      <c r="B18" s="4" t="s">
        <v>18</v>
      </c>
      <c r="C18">
        <v>0</v>
      </c>
      <c r="D18">
        <v>1</v>
      </c>
      <c r="E18" s="4" t="str" cm="1">
        <f t="array" ref="E18">_xlfn.IFS('Matthew''s Trait dataset'!D18&lt;5, "A", AND('Matthew''s Trait dataset'!D18&lt;10, 'Matthew''s Trait dataset'!D18&gt;=5), "B", AND('Matthew''s Trait dataset'!D18&lt;15, 'Matthew''s Trait dataset'!D18&gt;=10), "C", 'Matthew''s Trait dataset'!D18&gt;=15, "D")</f>
        <v>A</v>
      </c>
      <c r="F18" s="4" cm="1">
        <f t="array" ref="F18">_xlfn.IFS('Matthew''s Trait dataset'!F18="High", 1, 'Matthew''s Trait dataset'!F18="Low", 0)</f>
        <v>1</v>
      </c>
      <c r="G18" s="4" t="str" cm="1">
        <f t="array" ref="G18">_xlfn.IFS('Matthew''s Trait dataset'!G18&lt;100,"A",AND('Matthew''s Trait dataset'!G18&gt;=100,'Matthew''s Trait dataset'!G18&lt;1000),"B",AND('Matthew''s Trait dataset'!G18&gt;=1000,'Matthew''s Trait dataset'!G18&lt;10000),"C",'Matthew''s Trait dataset'!G18&gt;=10000,"D")</f>
        <v>A</v>
      </c>
      <c r="H18" s="4" cm="1">
        <f t="array" ref="H18">_xlfn.IFS('Matthew''s Trait dataset'!I18="High", 1, 'Matthew''s Trait dataset'!I18="Low", 0)</f>
        <v>1</v>
      </c>
      <c r="I18" s="4" t="str" cm="1">
        <f t="array" ref="I18">_xlfn.IFS('Matthew''s Trait dataset'!J18&lt;100,"A",AND('Matthew''s Trait dataset'!J18&gt;=100,'Matthew''s Trait dataset'!J18&lt;1000),"B", 'Matthew''s Trait dataset'!J18&gt;=1000, "C")</f>
        <v>A</v>
      </c>
      <c r="J18" s="4" cm="1">
        <f t="array" ref="J18">_xlfn.IFS('Matthew''s Trait dataset'!K18="High", 1, 'Matthew''s Trait dataset'!K18="Low", 0)</f>
        <v>1</v>
      </c>
      <c r="K18" s="4" t="str" cm="1">
        <f t="array" ref="K18">_xlfn.IFS('Matthew''s Trait dataset'!L18="LB", "A", 'Matthew''s Trait dataset'!L18="SB", "B", 'Matthew''s Trait dataset'!L18="FCT", "C", 'Matthew''s Trait dataset'!L18="NFCT", "D")</f>
        <v>C</v>
      </c>
      <c r="L18" s="4" cm="1">
        <f t="array" ref="L18">_xlfn.IFS('Matthew''s Trait dataset'!N18="High", 1, 'Matthew''s Trait dataset'!N18="Low", 0)</f>
        <v>1</v>
      </c>
      <c r="M18" s="4" t="str" cm="1">
        <f t="array" ref="M18">_xlfn.IFS('Matthew''s Trait dataset'!O18="Migratory", "A", 'Matthew''s Trait dataset'!O18="Mixed", "B", 'Matthew''s Trait dataset'!O18="Non-Migratory", "C")</f>
        <v>C</v>
      </c>
      <c r="N18" s="4" cm="1">
        <f t="array" ref="N18">_xlfn.IFS('Matthew''s Trait dataset'!Q18="High", 1, 'Matthew''s Trait dataset'!Q18="Low", 0)</f>
        <v>1</v>
      </c>
      <c r="O18" s="4" t="e" cm="1">
        <f t="array" ref="O18">_xlfn.IFS('Matthew''s Trait dataset'!R18="0-200m", "A", 'Matthew''s Trait dataset'!R18="200-500m", "B",'Matthew''s Trait dataset'!R18="500-1000m", "C", 'Matthew''s Trait dataset'!R18="1000m+", "D")</f>
        <v>#N/A</v>
      </c>
      <c r="P18" s="4" cm="1">
        <f t="array" ref="P18">_xlfn.IFS('Matthew''s Trait dataset'!T18="High", 1, 'Matthew''s Trait dataset'!T18="Low", 0)</f>
        <v>1</v>
      </c>
      <c r="Q18" s="4" t="s">
        <v>88</v>
      </c>
      <c r="R18" s="4" cm="1">
        <f t="array" ref="R18">_xlfn.IFS('Matthew''s Trait dataset'!W18="High", 1, 'Matthew''s Trait dataset'!W18="Low", 0)</f>
        <v>1</v>
      </c>
      <c r="S18" s="4" t="s">
        <v>86</v>
      </c>
      <c r="T18" s="4" cm="1">
        <f t="array" ref="T18">_xlfn.IFS('Matthew''s Trait dataset'!Z18="High", 1, 'Matthew''s Trait dataset'!Z18="Low", 0)</f>
        <v>1</v>
      </c>
    </row>
    <row r="19" spans="1:20" x14ac:dyDescent="0.3">
      <c r="A19" s="4" t="s">
        <v>363</v>
      </c>
      <c r="B19" s="4" t="s">
        <v>19</v>
      </c>
      <c r="C19">
        <v>0</v>
      </c>
      <c r="D19">
        <v>1</v>
      </c>
      <c r="E19" s="4" t="str" cm="1">
        <f t="array" ref="E19">_xlfn.IFS('Matthew''s Trait dataset'!D19&lt;5, "A", AND('Matthew''s Trait dataset'!D19&lt;10, 'Matthew''s Trait dataset'!D19&gt;=5), "B", AND('Matthew''s Trait dataset'!D19&lt;15, 'Matthew''s Trait dataset'!D19&gt;=10), "C", 'Matthew''s Trait dataset'!D19&gt;=15, "D")</f>
        <v>B</v>
      </c>
      <c r="F19" s="4" cm="1">
        <f t="array" ref="F19">_xlfn.IFS('Matthew''s Trait dataset'!F19="High", 1, 'Matthew''s Trait dataset'!F19="Low", 0)</f>
        <v>1</v>
      </c>
      <c r="G19" s="4" t="str" cm="1">
        <f t="array" ref="G19">_xlfn.IFS('Matthew''s Trait dataset'!G19&lt;100,"A",AND('Matthew''s Trait dataset'!G19&gt;=100,'Matthew''s Trait dataset'!G19&lt;1000),"B",AND('Matthew''s Trait dataset'!G19&gt;=1000,'Matthew''s Trait dataset'!G19&lt;10000),"C",'Matthew''s Trait dataset'!G19&gt;=10000,"D")</f>
        <v>C</v>
      </c>
      <c r="H19" s="4" cm="1">
        <f t="array" ref="H19">_xlfn.IFS('Matthew''s Trait dataset'!I19="High", 1, 'Matthew''s Trait dataset'!I19="Low", 0)</f>
        <v>1</v>
      </c>
      <c r="I19" s="4" t="str" cm="1">
        <f t="array" ref="I19">_xlfn.IFS('Matthew''s Trait dataset'!J19&lt;100,"A",AND('Matthew''s Trait dataset'!J19&gt;=100,'Matthew''s Trait dataset'!J19&lt;1000),"B", 'Matthew''s Trait dataset'!J19&gt;=1000, "C")</f>
        <v>B</v>
      </c>
      <c r="J19" s="4" cm="1">
        <f t="array" ref="J19">_xlfn.IFS('Matthew''s Trait dataset'!K19="High", 1, 'Matthew''s Trait dataset'!K19="Low", 0)</f>
        <v>1</v>
      </c>
      <c r="K19" s="4" t="str" cm="1">
        <f t="array" ref="K19">_xlfn.IFS('Matthew''s Trait dataset'!L19="LB", "A", 'Matthew''s Trait dataset'!L19="SB", "B", 'Matthew''s Trait dataset'!L19="FCT", "C", 'Matthew''s Trait dataset'!L19="NFCT", "D")</f>
        <v>C</v>
      </c>
      <c r="L19" s="4" cm="1">
        <f t="array" ref="L19">_xlfn.IFS('Matthew''s Trait dataset'!N19="High", 1, 'Matthew''s Trait dataset'!N19="Low", 0)</f>
        <v>1</v>
      </c>
      <c r="M19" s="4" t="str" cm="1">
        <f t="array" ref="M19">_xlfn.IFS('Matthew''s Trait dataset'!O19="Migratory", "A", 'Matthew''s Trait dataset'!O19="Mixed", "B", 'Matthew''s Trait dataset'!O19="Non-Migratory", "C")</f>
        <v>A</v>
      </c>
      <c r="N19" s="4" cm="1">
        <f t="array" ref="N19">_xlfn.IFS('Matthew''s Trait dataset'!Q19="High", 1, 'Matthew''s Trait dataset'!Q19="Low", 0)</f>
        <v>1</v>
      </c>
      <c r="O19" s="4" t="e" cm="1">
        <f t="array" ref="O19">_xlfn.IFS('Matthew''s Trait dataset'!R19="0-200m", "A", 'Matthew''s Trait dataset'!R19="200-500m", "B",'Matthew''s Trait dataset'!R19="500-1000m", "C", 'Matthew''s Trait dataset'!R19="1000m+", "D")</f>
        <v>#N/A</v>
      </c>
      <c r="P19" s="4" cm="1">
        <f t="array" ref="P19">_xlfn.IFS('Matthew''s Trait dataset'!T19="High", 1, 'Matthew''s Trait dataset'!T19="Low", 0)</f>
        <v>1</v>
      </c>
      <c r="Q19" s="4" t="s">
        <v>88</v>
      </c>
      <c r="R19" s="4" cm="1">
        <f t="array" ref="R19">_xlfn.IFS('Matthew''s Trait dataset'!W19="High", 1, 'Matthew''s Trait dataset'!W19="Low", 0)</f>
        <v>1</v>
      </c>
      <c r="S19" s="4" t="s">
        <v>86</v>
      </c>
      <c r="T19" s="4" cm="1">
        <f t="array" ref="T19">_xlfn.IFS('Matthew''s Trait dataset'!Z19="High", 1, 'Matthew''s Trait dataset'!Z19="Low", 0)</f>
        <v>1</v>
      </c>
    </row>
    <row r="20" spans="1:20" x14ac:dyDescent="0.3">
      <c r="A20" s="4" t="s">
        <v>362</v>
      </c>
      <c r="B20" s="4" t="s">
        <v>20</v>
      </c>
      <c r="C20">
        <v>1</v>
      </c>
      <c r="D20">
        <v>0</v>
      </c>
      <c r="E20" s="4" t="str" cm="1">
        <f t="array" ref="E20">_xlfn.IFS('Matthew''s Trait dataset'!D20&lt;5, "A", AND('Matthew''s Trait dataset'!D20&lt;10, 'Matthew''s Trait dataset'!D20&gt;=5), "B", AND('Matthew''s Trait dataset'!D20&lt;15, 'Matthew''s Trait dataset'!D20&gt;=10), "C", 'Matthew''s Trait dataset'!D20&gt;=15, "D")</f>
        <v>A</v>
      </c>
      <c r="F20" s="4" cm="1">
        <f t="array" ref="F20">_xlfn.IFS('Matthew''s Trait dataset'!F20="High", 1, 'Matthew''s Trait dataset'!F20="Low", 0)</f>
        <v>1</v>
      </c>
      <c r="G20" s="4" t="str" cm="1">
        <f t="array" ref="G20">_xlfn.IFS('Matthew''s Trait dataset'!G20&lt;100,"A",AND('Matthew''s Trait dataset'!G20&gt;=100,'Matthew''s Trait dataset'!G20&lt;1000),"B",AND('Matthew''s Trait dataset'!G20&gt;=1000,'Matthew''s Trait dataset'!G20&lt;10000),"C",'Matthew''s Trait dataset'!G20&gt;=10000,"D")</f>
        <v>B</v>
      </c>
      <c r="H20" s="4" cm="1">
        <f t="array" ref="H20">_xlfn.IFS('Matthew''s Trait dataset'!I20="High", 1, 'Matthew''s Trait dataset'!I20="Low", 0)</f>
        <v>1</v>
      </c>
      <c r="I20" s="4" t="str" cm="1">
        <f t="array" ref="I20">_xlfn.IFS('Matthew''s Trait dataset'!J20&lt;100,"A",AND('Matthew''s Trait dataset'!J20&gt;=100,'Matthew''s Trait dataset'!J20&lt;1000),"B", 'Matthew''s Trait dataset'!J20&gt;=1000, "C")</f>
        <v>A</v>
      </c>
      <c r="J20" s="4" cm="1">
        <f t="array" ref="J20">_xlfn.IFS('Matthew''s Trait dataset'!K20="High", 1, 'Matthew''s Trait dataset'!K20="Low", 0)</f>
        <v>1</v>
      </c>
      <c r="K20" s="4" t="str" cm="1">
        <f t="array" ref="K20">_xlfn.IFS('Matthew''s Trait dataset'!L20="LB", "A", 'Matthew''s Trait dataset'!L20="SB", "B", 'Matthew''s Trait dataset'!L20="FCT", "C", 'Matthew''s Trait dataset'!L20="NFCT", "D")</f>
        <v>C</v>
      </c>
      <c r="L20" s="4" cm="1">
        <f t="array" ref="L20">_xlfn.IFS('Matthew''s Trait dataset'!N20="High", 1, 'Matthew''s Trait dataset'!N20="Low", 0)</f>
        <v>1</v>
      </c>
      <c r="M20" s="4" t="str" cm="1">
        <f t="array" ref="M20">_xlfn.IFS('Matthew''s Trait dataset'!O20="Migratory", "A", 'Matthew''s Trait dataset'!O20="Mixed", "B", 'Matthew''s Trait dataset'!O20="Non-Migratory", "C")</f>
        <v>A</v>
      </c>
      <c r="N20" s="4" cm="1">
        <f t="array" ref="N20">_xlfn.IFS('Matthew''s Trait dataset'!Q20="High", 1, 'Matthew''s Trait dataset'!Q20="Low", 0)</f>
        <v>1</v>
      </c>
      <c r="O20" s="4" t="e" cm="1">
        <f t="array" ref="O20">_xlfn.IFS('Matthew''s Trait dataset'!R20="0-200m", "A", 'Matthew''s Trait dataset'!R20="200-500m", "B",'Matthew''s Trait dataset'!R20="500-1000m", "C", 'Matthew''s Trait dataset'!R20="1000m+", "D")</f>
        <v>#N/A</v>
      </c>
      <c r="P20" s="4" cm="1">
        <f t="array" ref="P20">_xlfn.IFS('Matthew''s Trait dataset'!T20="High", 1, 'Matthew''s Trait dataset'!T20="Low", 0)</f>
        <v>1</v>
      </c>
      <c r="Q20" s="4" t="s">
        <v>555</v>
      </c>
      <c r="R20" s="4" cm="1">
        <f t="array" ref="R20">_xlfn.IFS('Matthew''s Trait dataset'!W20="High", 1, 'Matthew''s Trait dataset'!W20="Low", 0)</f>
        <v>1</v>
      </c>
      <c r="S20" s="4" t="s">
        <v>86</v>
      </c>
      <c r="T20" s="4" cm="1">
        <f t="array" ref="T20">_xlfn.IFS('Matthew''s Trait dataset'!Z20="High", 1, 'Matthew''s Trait dataset'!Z20="Low", 0)</f>
        <v>1</v>
      </c>
    </row>
    <row r="21" spans="1:20" x14ac:dyDescent="0.3">
      <c r="A21" s="4" t="s">
        <v>364</v>
      </c>
      <c r="B21" s="4" t="s">
        <v>21</v>
      </c>
      <c r="C21">
        <v>1</v>
      </c>
      <c r="D21">
        <v>0</v>
      </c>
      <c r="E21" s="4" t="str" cm="1">
        <f t="array" ref="E21">_xlfn.IFS('Matthew''s Trait dataset'!D21&lt;5, "A", AND('Matthew''s Trait dataset'!D21&lt;10, 'Matthew''s Trait dataset'!D21&gt;=5), "B", AND('Matthew''s Trait dataset'!D21&lt;15, 'Matthew''s Trait dataset'!D21&gt;=10), "C", 'Matthew''s Trait dataset'!D21&gt;=15, "D")</f>
        <v>D</v>
      </c>
      <c r="F21" s="4" cm="1">
        <f t="array" ref="F21">_xlfn.IFS('Matthew''s Trait dataset'!F21="High", 1, 'Matthew''s Trait dataset'!F21="Low", 0)</f>
        <v>1</v>
      </c>
      <c r="G21" s="4" t="str" cm="1">
        <f t="array" ref="G21">_xlfn.IFS('Matthew''s Trait dataset'!G21&lt;100,"A",AND('Matthew''s Trait dataset'!G21&gt;=100,'Matthew''s Trait dataset'!G21&lt;1000),"B",AND('Matthew''s Trait dataset'!G21&gt;=1000,'Matthew''s Trait dataset'!G21&lt;10000),"C",'Matthew''s Trait dataset'!G21&gt;=10000,"D")</f>
        <v>D</v>
      </c>
      <c r="H21" s="4" cm="1">
        <f t="array" ref="H21">_xlfn.IFS('Matthew''s Trait dataset'!I21="High", 1, 'Matthew''s Trait dataset'!I21="Low", 0)</f>
        <v>1</v>
      </c>
      <c r="I21" s="4" t="str" cm="1">
        <f t="array" ref="I21">_xlfn.IFS('Matthew''s Trait dataset'!J21&lt;100,"A",AND('Matthew''s Trait dataset'!J21&gt;=100,'Matthew''s Trait dataset'!J21&lt;1000),"B", 'Matthew''s Trait dataset'!J21&gt;=1000, "C")</f>
        <v>C</v>
      </c>
      <c r="J21" s="4" cm="1">
        <f t="array" ref="J21">_xlfn.IFS('Matthew''s Trait dataset'!K21="High", 1, 'Matthew''s Trait dataset'!K21="Low", 0)</f>
        <v>1</v>
      </c>
      <c r="K21" s="4" t="str" cm="1">
        <f t="array" ref="K21">_xlfn.IFS('Matthew''s Trait dataset'!L21="LB", "A", 'Matthew''s Trait dataset'!L21="SB", "B", 'Matthew''s Trait dataset'!L21="FCT", "C", 'Matthew''s Trait dataset'!L21="NFCT", "D")</f>
        <v>B</v>
      </c>
      <c r="L21" s="4" cm="1">
        <f t="array" ref="L21">_xlfn.IFS('Matthew''s Trait dataset'!N21="High", 1, 'Matthew''s Trait dataset'!N21="Low", 0)</f>
        <v>1</v>
      </c>
      <c r="M21" s="4" t="str" cm="1">
        <f t="array" ref="M21">_xlfn.IFS('Matthew''s Trait dataset'!O21="Migratory", "A", 'Matthew''s Trait dataset'!O21="Mixed", "B", 'Matthew''s Trait dataset'!O21="Non-Migratory", "C")</f>
        <v>A</v>
      </c>
      <c r="N21" s="4" cm="1">
        <f t="array" ref="N21">_xlfn.IFS('Matthew''s Trait dataset'!Q21="High", 1, 'Matthew''s Trait dataset'!Q21="Low", 0)</f>
        <v>1</v>
      </c>
      <c r="O21" s="4" t="e" cm="1">
        <f t="array" ref="O21">_xlfn.IFS('Matthew''s Trait dataset'!R21="0-200m", "A", 'Matthew''s Trait dataset'!R21="200-500m", "B",'Matthew''s Trait dataset'!R21="500-1000m", "C", 'Matthew''s Trait dataset'!R21="1000m+", "D")</f>
        <v>#N/A</v>
      </c>
      <c r="P21" s="4" cm="1">
        <f t="array" ref="P21">_xlfn.IFS('Matthew''s Trait dataset'!T21="High", 1, 'Matthew''s Trait dataset'!T21="Low", 0)</f>
        <v>1</v>
      </c>
      <c r="Q21" s="4" t="s">
        <v>85</v>
      </c>
      <c r="R21" s="4" cm="1">
        <f t="array" ref="R21">_xlfn.IFS('Matthew''s Trait dataset'!W21="High", 1, 'Matthew''s Trait dataset'!W21="Low", 0)</f>
        <v>1</v>
      </c>
      <c r="S21" s="4" t="s">
        <v>87</v>
      </c>
      <c r="T21" s="4" cm="1">
        <f t="array" ref="T21">_xlfn.IFS('Matthew''s Trait dataset'!Z21="High", 1, 'Matthew''s Trait dataset'!Z21="Low", 0)</f>
        <v>1</v>
      </c>
    </row>
    <row r="22" spans="1:20" x14ac:dyDescent="0.3">
      <c r="A22" s="4" t="s">
        <v>358</v>
      </c>
      <c r="B22" s="4" t="s">
        <v>22</v>
      </c>
      <c r="C22">
        <v>0</v>
      </c>
      <c r="D22">
        <v>1</v>
      </c>
      <c r="E22" s="4" t="str" cm="1">
        <f t="array" ref="E22">_xlfn.IFS('Matthew''s Trait dataset'!D22&lt;5, "A", AND('Matthew''s Trait dataset'!D22&lt;10, 'Matthew''s Trait dataset'!D22&gt;=5), "B", AND('Matthew''s Trait dataset'!D22&lt;15, 'Matthew''s Trait dataset'!D22&gt;=10), "C", 'Matthew''s Trait dataset'!D22&gt;=15, "D")</f>
        <v>D</v>
      </c>
      <c r="F22" s="4" cm="1">
        <f t="array" ref="F22">_xlfn.IFS('Matthew''s Trait dataset'!F22="High", 1, 'Matthew''s Trait dataset'!F22="Low", 0)</f>
        <v>1</v>
      </c>
      <c r="G22" s="4" t="str" cm="1">
        <f t="array" ref="G22">_xlfn.IFS('Matthew''s Trait dataset'!G22&lt;100,"A",AND('Matthew''s Trait dataset'!G22&gt;=100,'Matthew''s Trait dataset'!G22&lt;1000),"B",AND('Matthew''s Trait dataset'!G22&gt;=1000,'Matthew''s Trait dataset'!G22&lt;10000),"C",'Matthew''s Trait dataset'!G22&gt;=10000,"D")</f>
        <v>D</v>
      </c>
      <c r="H22" s="4" cm="1">
        <f t="array" ref="H22">_xlfn.IFS('Matthew''s Trait dataset'!I22="High", 1, 'Matthew''s Trait dataset'!I22="Low", 0)</f>
        <v>1</v>
      </c>
      <c r="I22" s="4" t="str" cm="1">
        <f t="array" ref="I22">_xlfn.IFS('Matthew''s Trait dataset'!J22&lt;100,"A",AND('Matthew''s Trait dataset'!J22&gt;=100,'Matthew''s Trait dataset'!J22&lt;1000),"B", 'Matthew''s Trait dataset'!J22&gt;=1000, "C")</f>
        <v>C</v>
      </c>
      <c r="J22" s="4" cm="1">
        <f t="array" ref="J22">_xlfn.IFS('Matthew''s Trait dataset'!K22="High", 1, 'Matthew''s Trait dataset'!K22="Low", 0)</f>
        <v>1</v>
      </c>
      <c r="K22" s="4" t="str" cm="1">
        <f t="array" ref="K22">_xlfn.IFS('Matthew''s Trait dataset'!L22="LB", "A", 'Matthew''s Trait dataset'!L22="SB", "B", 'Matthew''s Trait dataset'!L22="FCT", "C", 'Matthew''s Trait dataset'!L22="NFCT", "D")</f>
        <v>A</v>
      </c>
      <c r="L22" s="4" cm="1">
        <f t="array" ref="L22">_xlfn.IFS('Matthew''s Trait dataset'!N22="High", 1, 'Matthew''s Trait dataset'!N22="Low", 0)</f>
        <v>1</v>
      </c>
      <c r="M22" s="4" t="str" cm="1">
        <f t="array" ref="M22">_xlfn.IFS('Matthew''s Trait dataset'!O22="Migratory", "A", 'Matthew''s Trait dataset'!O22="Mixed", "B", 'Matthew''s Trait dataset'!O22="Non-Migratory", "C")</f>
        <v>A</v>
      </c>
      <c r="N22" s="4" cm="1">
        <f t="array" ref="N22">_xlfn.IFS('Matthew''s Trait dataset'!Q22="High", 1, 'Matthew''s Trait dataset'!Q22="Low", 0)</f>
        <v>1</v>
      </c>
      <c r="O22" s="4" t="e" cm="1">
        <f t="array" ref="O22">_xlfn.IFS('Matthew''s Trait dataset'!R22="0-200m", "A", 'Matthew''s Trait dataset'!R22="200-500m", "B",'Matthew''s Trait dataset'!R22="500-1000m", "C", 'Matthew''s Trait dataset'!R22="1000m+", "D")</f>
        <v>#N/A</v>
      </c>
      <c r="P22" s="4" cm="1">
        <f t="array" ref="P22">_xlfn.IFS('Matthew''s Trait dataset'!T22="High", 1, 'Matthew''s Trait dataset'!T22="Low", 0)</f>
        <v>1</v>
      </c>
      <c r="Q22" s="4" t="s">
        <v>85</v>
      </c>
      <c r="R22" s="4" cm="1">
        <f t="array" ref="R22">_xlfn.IFS('Matthew''s Trait dataset'!W22="High", 1, 'Matthew''s Trait dataset'!W22="Low", 0)</f>
        <v>0</v>
      </c>
      <c r="S22" s="4" t="s">
        <v>85</v>
      </c>
      <c r="T22" s="4" cm="1">
        <f t="array" ref="T22">_xlfn.IFS('Matthew''s Trait dataset'!Z22="High", 1, 'Matthew''s Trait dataset'!Z22="Low", 0)</f>
        <v>1</v>
      </c>
    </row>
    <row r="23" spans="1:20" x14ac:dyDescent="0.3">
      <c r="A23" s="4" t="s">
        <v>358</v>
      </c>
      <c r="B23" s="4" t="s">
        <v>23</v>
      </c>
      <c r="C23">
        <v>0</v>
      </c>
      <c r="D23">
        <v>1</v>
      </c>
      <c r="E23" s="4" t="str" cm="1">
        <f t="array" ref="E23">_xlfn.IFS('Matthew''s Trait dataset'!D23&lt;5, "A", AND('Matthew''s Trait dataset'!D23&lt;10, 'Matthew''s Trait dataset'!D23&gt;=5), "B", AND('Matthew''s Trait dataset'!D23&lt;15, 'Matthew''s Trait dataset'!D23&gt;=10), "C", 'Matthew''s Trait dataset'!D23&gt;=15, "D")</f>
        <v>D</v>
      </c>
      <c r="F23" s="4" cm="1">
        <f t="array" ref="F23">_xlfn.IFS('Matthew''s Trait dataset'!F23="High", 1, 'Matthew''s Trait dataset'!F23="Low", 0)</f>
        <v>1</v>
      </c>
      <c r="G23" s="4" t="str" cm="1">
        <f t="array" ref="G23">_xlfn.IFS('Matthew''s Trait dataset'!G23&lt;100,"A",AND('Matthew''s Trait dataset'!G23&gt;=100,'Matthew''s Trait dataset'!G23&lt;1000),"B",AND('Matthew''s Trait dataset'!G23&gt;=1000,'Matthew''s Trait dataset'!G23&lt;10000),"C",'Matthew''s Trait dataset'!G23&gt;=10000,"D")</f>
        <v>D</v>
      </c>
      <c r="H23" s="4" cm="1">
        <f t="array" ref="H23">_xlfn.IFS('Matthew''s Trait dataset'!I23="High", 1, 'Matthew''s Trait dataset'!I23="Low", 0)</f>
        <v>1</v>
      </c>
      <c r="I23" s="4" t="str" cm="1">
        <f t="array" ref="I23">_xlfn.IFS('Matthew''s Trait dataset'!J23&lt;100,"A",AND('Matthew''s Trait dataset'!J23&gt;=100,'Matthew''s Trait dataset'!J23&lt;1000),"B", 'Matthew''s Trait dataset'!J23&gt;=1000, "C")</f>
        <v>C</v>
      </c>
      <c r="J23" s="4" cm="1">
        <f t="array" ref="J23">_xlfn.IFS('Matthew''s Trait dataset'!K23="High", 1, 'Matthew''s Trait dataset'!K23="Low", 0)</f>
        <v>1</v>
      </c>
      <c r="K23" s="4" t="str" cm="1">
        <f t="array" ref="K23">_xlfn.IFS('Matthew''s Trait dataset'!L23="LB", "A", 'Matthew''s Trait dataset'!L23="SB", "B", 'Matthew''s Trait dataset'!L23="FCT", "C", 'Matthew''s Trait dataset'!L23="NFCT", "D")</f>
        <v>A</v>
      </c>
      <c r="L23" s="4" cm="1">
        <f t="array" ref="L23">_xlfn.IFS('Matthew''s Trait dataset'!N23="High", 1, 'Matthew''s Trait dataset'!N23="Low", 0)</f>
        <v>1</v>
      </c>
      <c r="M23" s="4" t="str" cm="1">
        <f t="array" ref="M23">_xlfn.IFS('Matthew''s Trait dataset'!O23="Migratory", "A", 'Matthew''s Trait dataset'!O23="Mixed", "B", 'Matthew''s Trait dataset'!O23="Non-Migratory", "C")</f>
        <v>A</v>
      </c>
      <c r="N23" s="4" cm="1">
        <f t="array" ref="N23">_xlfn.IFS('Matthew''s Trait dataset'!Q23="High", 1, 'Matthew''s Trait dataset'!Q23="Low", 0)</f>
        <v>1</v>
      </c>
      <c r="O23" s="4" t="e" cm="1">
        <f t="array" ref="O23">_xlfn.IFS('Matthew''s Trait dataset'!R23="0-200m", "A", 'Matthew''s Trait dataset'!R23="200-500m", "B",'Matthew''s Trait dataset'!R23="500-1000m", "C", 'Matthew''s Trait dataset'!R23="1000m+", "D")</f>
        <v>#N/A</v>
      </c>
      <c r="P23" s="4" cm="1">
        <f t="array" ref="P23">_xlfn.IFS('Matthew''s Trait dataset'!T23="High", 1, 'Matthew''s Trait dataset'!T23="Low", 0)</f>
        <v>1</v>
      </c>
      <c r="Q23" s="4" t="s">
        <v>85</v>
      </c>
      <c r="R23" s="4" cm="1">
        <f t="array" ref="R23">_xlfn.IFS('Matthew''s Trait dataset'!W23="High", 1, 'Matthew''s Trait dataset'!W23="Low", 0)</f>
        <v>1</v>
      </c>
      <c r="S23" s="4" t="s">
        <v>85</v>
      </c>
      <c r="T23" s="4" cm="1">
        <f t="array" ref="T23">_xlfn.IFS('Matthew''s Trait dataset'!Z23="High", 1, 'Matthew''s Trait dataset'!Z23="Low", 0)</f>
        <v>1</v>
      </c>
    </row>
    <row r="24" spans="1:20" x14ac:dyDescent="0.3">
      <c r="A24" s="4" t="s">
        <v>358</v>
      </c>
      <c r="B24" s="4" t="s">
        <v>24</v>
      </c>
      <c r="C24">
        <v>1</v>
      </c>
      <c r="D24">
        <v>0</v>
      </c>
      <c r="E24" s="4" t="str" cm="1">
        <f t="array" ref="E24">_xlfn.IFS('Matthew''s Trait dataset'!D24&lt;5, "A", AND('Matthew''s Trait dataset'!D24&lt;10, 'Matthew''s Trait dataset'!D24&gt;=5), "B", AND('Matthew''s Trait dataset'!D24&lt;15, 'Matthew''s Trait dataset'!D24&gt;=10), "C", 'Matthew''s Trait dataset'!D24&gt;=15, "D")</f>
        <v>D</v>
      </c>
      <c r="F24" s="4" cm="1">
        <f t="array" ref="F24">_xlfn.IFS('Matthew''s Trait dataset'!F24="High", 1, 'Matthew''s Trait dataset'!F24="Low", 0)</f>
        <v>1</v>
      </c>
      <c r="G24" s="4" t="str" cm="1">
        <f t="array" ref="G24">_xlfn.IFS('Matthew''s Trait dataset'!G24&lt;100,"A",AND('Matthew''s Trait dataset'!G24&gt;=100,'Matthew''s Trait dataset'!G24&lt;1000),"B",AND('Matthew''s Trait dataset'!G24&gt;=1000,'Matthew''s Trait dataset'!G24&lt;10000),"C",'Matthew''s Trait dataset'!G24&gt;=10000,"D")</f>
        <v>D</v>
      </c>
      <c r="H24" s="4" cm="1">
        <f t="array" ref="H24">_xlfn.IFS('Matthew''s Trait dataset'!I24="High", 1, 'Matthew''s Trait dataset'!I24="Low", 0)</f>
        <v>1</v>
      </c>
      <c r="I24" s="4" t="str" cm="1">
        <f t="array" ref="I24">_xlfn.IFS('Matthew''s Trait dataset'!J24&lt;100,"A",AND('Matthew''s Trait dataset'!J24&gt;=100,'Matthew''s Trait dataset'!J24&lt;1000),"B", 'Matthew''s Trait dataset'!J24&gt;=1000, "C")</f>
        <v>C</v>
      </c>
      <c r="J24" s="4" cm="1">
        <f t="array" ref="J24">_xlfn.IFS('Matthew''s Trait dataset'!K24="High", 1, 'Matthew''s Trait dataset'!K24="Low", 0)</f>
        <v>1</v>
      </c>
      <c r="K24" s="4" t="str" cm="1">
        <f t="array" ref="K24">_xlfn.IFS('Matthew''s Trait dataset'!L24="LB", "A", 'Matthew''s Trait dataset'!L24="SB", "B", 'Matthew''s Trait dataset'!L24="FCT", "C", 'Matthew''s Trait dataset'!L24="NFCT", "D")</f>
        <v>A</v>
      </c>
      <c r="L24" s="4" cm="1">
        <f t="array" ref="L24">_xlfn.IFS('Matthew''s Trait dataset'!N24="High", 1, 'Matthew''s Trait dataset'!N24="Low", 0)</f>
        <v>1</v>
      </c>
      <c r="M24" s="4" t="str" cm="1">
        <f t="array" ref="M24">_xlfn.IFS('Matthew''s Trait dataset'!O24="Migratory", "A", 'Matthew''s Trait dataset'!O24="Mixed", "B", 'Matthew''s Trait dataset'!O24="Non-Migratory", "C")</f>
        <v>A</v>
      </c>
      <c r="N24" s="4" cm="1">
        <f t="array" ref="N24">_xlfn.IFS('Matthew''s Trait dataset'!Q24="High", 1, 'Matthew''s Trait dataset'!Q24="Low", 0)</f>
        <v>1</v>
      </c>
      <c r="O24" s="4" t="e" cm="1">
        <f t="array" ref="O24">_xlfn.IFS('Matthew''s Trait dataset'!R24="0-200m", "A", 'Matthew''s Trait dataset'!R24="200-500m", "B",'Matthew''s Trait dataset'!R24="500-1000m", "C", 'Matthew''s Trait dataset'!R24="1000m+", "D")</f>
        <v>#N/A</v>
      </c>
      <c r="P24" s="4" cm="1">
        <f t="array" ref="P24">_xlfn.IFS('Matthew''s Trait dataset'!T24="High", 1, 'Matthew''s Trait dataset'!T24="Low", 0)</f>
        <v>0</v>
      </c>
      <c r="Q24" s="4" t="s">
        <v>85</v>
      </c>
      <c r="R24" s="4" cm="1">
        <f t="array" ref="R24">_xlfn.IFS('Matthew''s Trait dataset'!W24="High", 1, 'Matthew''s Trait dataset'!W24="Low", 0)</f>
        <v>1</v>
      </c>
      <c r="S24" s="4" t="s">
        <v>85</v>
      </c>
      <c r="T24" s="4" cm="1">
        <f t="array" ref="T24">_xlfn.IFS('Matthew''s Trait dataset'!Z24="High", 1, 'Matthew''s Trait dataset'!Z24="Low", 0)</f>
        <v>1</v>
      </c>
    </row>
    <row r="25" spans="1:20" x14ac:dyDescent="0.3">
      <c r="A25" s="4" t="s">
        <v>362</v>
      </c>
      <c r="B25" s="4" t="s">
        <v>25</v>
      </c>
      <c r="C25">
        <v>0</v>
      </c>
      <c r="D25">
        <v>1</v>
      </c>
      <c r="E25" s="4" t="str" cm="1">
        <f t="array" ref="E25">_xlfn.IFS('Matthew''s Trait dataset'!D25&lt;5, "A", AND('Matthew''s Trait dataset'!D25&lt;10, 'Matthew''s Trait dataset'!D25&gt;=5), "B", AND('Matthew''s Trait dataset'!D25&lt;15, 'Matthew''s Trait dataset'!D25&gt;=10), "C", 'Matthew''s Trait dataset'!D25&gt;=15, "D")</f>
        <v>A</v>
      </c>
      <c r="F25" s="4" cm="1">
        <f t="array" ref="F25">_xlfn.IFS('Matthew''s Trait dataset'!F25="High", 1, 'Matthew''s Trait dataset'!F25="Low", 0)</f>
        <v>1</v>
      </c>
      <c r="G25" s="4" t="str" cm="1">
        <f t="array" ref="G25">_xlfn.IFS('Matthew''s Trait dataset'!G25&lt;100,"A",AND('Matthew''s Trait dataset'!G25&gt;=100,'Matthew''s Trait dataset'!G25&lt;1000),"B",AND('Matthew''s Trait dataset'!G25&gt;=1000,'Matthew''s Trait dataset'!G25&lt;10000),"C",'Matthew''s Trait dataset'!G25&gt;=10000,"D")</f>
        <v>B</v>
      </c>
      <c r="H25" s="4" cm="1">
        <f t="array" ref="H25">_xlfn.IFS('Matthew''s Trait dataset'!I25="High", 1, 'Matthew''s Trait dataset'!I25="Low", 0)</f>
        <v>1</v>
      </c>
      <c r="I25" s="4" t="str" cm="1">
        <f t="array" ref="I25">_xlfn.IFS('Matthew''s Trait dataset'!J25&lt;100,"A",AND('Matthew''s Trait dataset'!J25&gt;=100,'Matthew''s Trait dataset'!J25&lt;1000),"B", 'Matthew''s Trait dataset'!J25&gt;=1000, "C")</f>
        <v>A</v>
      </c>
      <c r="J25" s="4" cm="1">
        <f t="array" ref="J25">_xlfn.IFS('Matthew''s Trait dataset'!K25="High", 1, 'Matthew''s Trait dataset'!K25="Low", 0)</f>
        <v>1</v>
      </c>
      <c r="K25" s="4" t="str" cm="1">
        <f t="array" ref="K25">_xlfn.IFS('Matthew''s Trait dataset'!L25="LB", "A", 'Matthew''s Trait dataset'!L25="SB", "B", 'Matthew''s Trait dataset'!L25="FCT", "C", 'Matthew''s Trait dataset'!L25="NFCT", "D")</f>
        <v>C</v>
      </c>
      <c r="L25" s="4" cm="1">
        <f t="array" ref="L25">_xlfn.IFS('Matthew''s Trait dataset'!N25="High", 1, 'Matthew''s Trait dataset'!N25="Low", 0)</f>
        <v>1</v>
      </c>
      <c r="M25" s="4" t="str" cm="1">
        <f t="array" ref="M25">_xlfn.IFS('Matthew''s Trait dataset'!O25="Migratory", "A", 'Matthew''s Trait dataset'!O25="Mixed", "B", 'Matthew''s Trait dataset'!O25="Non-Migratory", "C")</f>
        <v>C</v>
      </c>
      <c r="N25" s="4" cm="1">
        <f t="array" ref="N25">_xlfn.IFS('Matthew''s Trait dataset'!Q25="High", 1, 'Matthew''s Trait dataset'!Q25="Low", 0)</f>
        <v>1</v>
      </c>
      <c r="O25" s="4" t="e" cm="1">
        <f t="array" ref="O25">_xlfn.IFS('Matthew''s Trait dataset'!R25="0-200m", "A", 'Matthew''s Trait dataset'!R25="200-500m", "B",'Matthew''s Trait dataset'!R25="500-1000m", "C", 'Matthew''s Trait dataset'!R25="1000m+", "D")</f>
        <v>#N/A</v>
      </c>
      <c r="P25" s="4" cm="1">
        <f t="array" ref="P25">_xlfn.IFS('Matthew''s Trait dataset'!T25="High", 1, 'Matthew''s Trait dataset'!T25="Low", 0)</f>
        <v>1</v>
      </c>
      <c r="Q25" s="4" t="s">
        <v>556</v>
      </c>
      <c r="R25" s="4" cm="1">
        <f t="array" ref="R25">_xlfn.IFS('Matthew''s Trait dataset'!W25="High", 1, 'Matthew''s Trait dataset'!W25="Low", 0)</f>
        <v>1</v>
      </c>
      <c r="S25" s="4" t="s">
        <v>86</v>
      </c>
      <c r="T25" s="4" cm="1">
        <f t="array" ref="T25">_xlfn.IFS('Matthew''s Trait dataset'!Z25="High", 1, 'Matthew''s Trait dataset'!Z25="Low", 0)</f>
        <v>1</v>
      </c>
    </row>
    <row r="26" spans="1:20" x14ac:dyDescent="0.3">
      <c r="A26" s="4" t="s">
        <v>362</v>
      </c>
      <c r="B26" s="4" t="s">
        <v>26</v>
      </c>
      <c r="C26">
        <v>1</v>
      </c>
      <c r="D26">
        <v>0</v>
      </c>
      <c r="E26" s="4" t="str" cm="1">
        <f t="array" ref="E26">_xlfn.IFS('Matthew''s Trait dataset'!D26&lt;5, "A", AND('Matthew''s Trait dataset'!D26&lt;10, 'Matthew''s Trait dataset'!D26&gt;=5), "B", AND('Matthew''s Trait dataset'!D26&lt;15, 'Matthew''s Trait dataset'!D26&gt;=10), "C", 'Matthew''s Trait dataset'!D26&gt;=15, "D")</f>
        <v>B</v>
      </c>
      <c r="F26" s="4" cm="1">
        <f t="array" ref="F26">_xlfn.IFS('Matthew''s Trait dataset'!F26="High", 1, 'Matthew''s Trait dataset'!F26="Low", 0)</f>
        <v>1</v>
      </c>
      <c r="G26" s="4" t="str" cm="1">
        <f t="array" ref="G26">_xlfn.IFS('Matthew''s Trait dataset'!G26&lt;100,"A",AND('Matthew''s Trait dataset'!G26&gt;=100,'Matthew''s Trait dataset'!G26&lt;1000),"B",AND('Matthew''s Trait dataset'!G26&gt;=1000,'Matthew''s Trait dataset'!G26&lt;10000),"C",'Matthew''s Trait dataset'!G26&gt;=10000,"D")</f>
        <v>C</v>
      </c>
      <c r="H26" s="4" cm="1">
        <f t="array" ref="H26">_xlfn.IFS('Matthew''s Trait dataset'!I26="High", 1, 'Matthew''s Trait dataset'!I26="Low", 0)</f>
        <v>1</v>
      </c>
      <c r="I26" s="4" t="str" cm="1">
        <f t="array" ref="I26">_xlfn.IFS('Matthew''s Trait dataset'!J26&lt;100,"A",AND('Matthew''s Trait dataset'!J26&gt;=100,'Matthew''s Trait dataset'!J26&lt;1000),"B", 'Matthew''s Trait dataset'!J26&gt;=1000, "C")</f>
        <v>B</v>
      </c>
      <c r="J26" s="4" cm="1">
        <f t="array" ref="J26">_xlfn.IFS('Matthew''s Trait dataset'!K26="High", 1, 'Matthew''s Trait dataset'!K26="Low", 0)</f>
        <v>1</v>
      </c>
      <c r="K26" s="4" t="str" cm="1">
        <f t="array" ref="K26">_xlfn.IFS('Matthew''s Trait dataset'!L26="LB", "A", 'Matthew''s Trait dataset'!L26="SB", "B", 'Matthew''s Trait dataset'!L26="FCT", "C", 'Matthew''s Trait dataset'!L26="NFCT", "D")</f>
        <v>C</v>
      </c>
      <c r="L26" s="4" cm="1">
        <f t="array" ref="L26">_xlfn.IFS('Matthew''s Trait dataset'!N26="High", 1, 'Matthew''s Trait dataset'!N26="Low", 0)</f>
        <v>1</v>
      </c>
      <c r="M26" s="4" t="str" cm="1">
        <f t="array" ref="M26">_xlfn.IFS('Matthew''s Trait dataset'!O26="Migratory", "A", 'Matthew''s Trait dataset'!O26="Mixed", "B", 'Matthew''s Trait dataset'!O26="Non-Migratory", "C")</f>
        <v>C</v>
      </c>
      <c r="N26" s="4" cm="1">
        <f t="array" ref="N26">_xlfn.IFS('Matthew''s Trait dataset'!Q26="High", 1, 'Matthew''s Trait dataset'!Q26="Low", 0)</f>
        <v>1</v>
      </c>
      <c r="O26" s="4" t="e" cm="1">
        <f t="array" ref="O26">_xlfn.IFS('Matthew''s Trait dataset'!R26="0-200m", "A", 'Matthew''s Trait dataset'!R26="200-500m", "B",'Matthew''s Trait dataset'!R26="500-1000m", "C", 'Matthew''s Trait dataset'!R26="1000m+", "D")</f>
        <v>#N/A</v>
      </c>
      <c r="P26" s="4" cm="1">
        <f t="array" ref="P26">_xlfn.IFS('Matthew''s Trait dataset'!T26="High", 1, 'Matthew''s Trait dataset'!T26="Low", 0)</f>
        <v>1</v>
      </c>
      <c r="Q26" s="4" t="s">
        <v>555</v>
      </c>
      <c r="R26" s="4" cm="1">
        <f t="array" ref="R26">_xlfn.IFS('Matthew''s Trait dataset'!W26="High", 1, 'Matthew''s Trait dataset'!W26="Low", 0)</f>
        <v>1</v>
      </c>
      <c r="S26" s="4" t="s">
        <v>88</v>
      </c>
      <c r="T26" s="4" cm="1">
        <f t="array" ref="T26">_xlfn.IFS('Matthew''s Trait dataset'!Z26="High", 1, 'Matthew''s Trait dataset'!Z26="Low", 0)</f>
        <v>1</v>
      </c>
    </row>
    <row r="27" spans="1:20" x14ac:dyDescent="0.3">
      <c r="A27" s="4" t="s">
        <v>362</v>
      </c>
      <c r="B27" s="4" t="s">
        <v>27</v>
      </c>
      <c r="C27">
        <v>0</v>
      </c>
      <c r="D27">
        <v>1</v>
      </c>
      <c r="E27" s="4" t="str" cm="1">
        <f t="array" ref="E27">_xlfn.IFS('Matthew''s Trait dataset'!D27&lt;5, "A", AND('Matthew''s Trait dataset'!D27&lt;10, 'Matthew''s Trait dataset'!D27&gt;=5), "B", AND('Matthew''s Trait dataset'!D27&lt;15, 'Matthew''s Trait dataset'!D27&gt;=10), "C", 'Matthew''s Trait dataset'!D27&gt;=15, "D")</f>
        <v>B</v>
      </c>
      <c r="F27" s="4" cm="1">
        <f t="array" ref="F27">_xlfn.IFS('Matthew''s Trait dataset'!F27="High", 1, 'Matthew''s Trait dataset'!F27="Low", 0)</f>
        <v>1</v>
      </c>
      <c r="G27" s="4" t="str" cm="1">
        <f t="array" ref="G27">_xlfn.IFS('Matthew''s Trait dataset'!G27&lt;100,"A",AND('Matthew''s Trait dataset'!G27&gt;=100,'Matthew''s Trait dataset'!G27&lt;1000),"B",AND('Matthew''s Trait dataset'!G27&gt;=1000,'Matthew''s Trait dataset'!G27&lt;10000),"C",'Matthew''s Trait dataset'!G27&gt;=10000,"D")</f>
        <v>C</v>
      </c>
      <c r="H27" s="4" cm="1">
        <f t="array" ref="H27">_xlfn.IFS('Matthew''s Trait dataset'!I27="High", 1, 'Matthew''s Trait dataset'!I27="Low", 0)</f>
        <v>1</v>
      </c>
      <c r="I27" s="4" t="str" cm="1">
        <f t="array" ref="I27">_xlfn.IFS('Matthew''s Trait dataset'!J27&lt;100,"A",AND('Matthew''s Trait dataset'!J27&gt;=100,'Matthew''s Trait dataset'!J27&lt;1000),"B", 'Matthew''s Trait dataset'!J27&gt;=1000, "C")</f>
        <v>B</v>
      </c>
      <c r="J27" s="4" cm="1">
        <f t="array" ref="J27">_xlfn.IFS('Matthew''s Trait dataset'!K27="High", 1, 'Matthew''s Trait dataset'!K27="Low", 0)</f>
        <v>1</v>
      </c>
      <c r="K27" s="4" t="str" cm="1">
        <f t="array" ref="K27">_xlfn.IFS('Matthew''s Trait dataset'!L27="LB", "A", 'Matthew''s Trait dataset'!L27="SB", "B", 'Matthew''s Trait dataset'!L27="FCT", "C", 'Matthew''s Trait dataset'!L27="NFCT", "D")</f>
        <v>C</v>
      </c>
      <c r="L27" s="4" cm="1">
        <f t="array" ref="L27">_xlfn.IFS('Matthew''s Trait dataset'!N27="High", 1, 'Matthew''s Trait dataset'!N27="Low", 0)</f>
        <v>1</v>
      </c>
      <c r="M27" s="4" t="str" cm="1">
        <f t="array" ref="M27">_xlfn.IFS('Matthew''s Trait dataset'!O27="Migratory", "A", 'Matthew''s Trait dataset'!O27="Mixed", "B", 'Matthew''s Trait dataset'!O27="Non-Migratory", "C")</f>
        <v>C</v>
      </c>
      <c r="N27" s="4" cm="1">
        <f t="array" ref="N27">_xlfn.IFS('Matthew''s Trait dataset'!Q27="High", 1, 'Matthew''s Trait dataset'!Q27="Low", 0)</f>
        <v>1</v>
      </c>
      <c r="O27" s="4" t="e" cm="1">
        <f t="array" ref="O27">_xlfn.IFS('Matthew''s Trait dataset'!R27="0-200m", "A", 'Matthew''s Trait dataset'!R27="200-500m", "B",'Matthew''s Trait dataset'!R27="500-1000m", "C", 'Matthew''s Trait dataset'!R27="1000m+", "D")</f>
        <v>#N/A</v>
      </c>
      <c r="P27" s="4" cm="1">
        <f t="array" ref="P27">_xlfn.IFS('Matthew''s Trait dataset'!T27="High", 1, 'Matthew''s Trait dataset'!T27="Low", 0)</f>
        <v>1</v>
      </c>
      <c r="Q27" s="4" t="s">
        <v>555</v>
      </c>
      <c r="R27" s="4" cm="1">
        <f t="array" ref="R27">_xlfn.IFS('Matthew''s Trait dataset'!W27="High", 1, 'Matthew''s Trait dataset'!W27="Low", 0)</f>
        <v>1</v>
      </c>
      <c r="S27" s="4" t="s">
        <v>88</v>
      </c>
      <c r="T27" s="4" cm="1">
        <f t="array" ref="T27">_xlfn.IFS('Matthew''s Trait dataset'!Z27="High", 1, 'Matthew''s Trait dataset'!Z27="Low", 0)</f>
        <v>1</v>
      </c>
    </row>
    <row r="28" spans="1:20" x14ac:dyDescent="0.3">
      <c r="A28" s="4" t="s">
        <v>362</v>
      </c>
      <c r="B28" s="4" t="s">
        <v>28</v>
      </c>
      <c r="C28">
        <v>1</v>
      </c>
      <c r="D28">
        <v>0</v>
      </c>
      <c r="E28" s="4" t="str" cm="1">
        <f t="array" ref="E28">_xlfn.IFS('Matthew''s Trait dataset'!D28&lt;5, "A", AND('Matthew''s Trait dataset'!D28&lt;10, 'Matthew''s Trait dataset'!D28&gt;=5), "B", AND('Matthew''s Trait dataset'!D28&lt;15, 'Matthew''s Trait dataset'!D28&gt;=10), "C", 'Matthew''s Trait dataset'!D28&gt;=15, "D")</f>
        <v>A</v>
      </c>
      <c r="F28" s="4" cm="1">
        <f t="array" ref="F28">_xlfn.IFS('Matthew''s Trait dataset'!F28="High", 1, 'Matthew''s Trait dataset'!F28="Low", 0)</f>
        <v>1</v>
      </c>
      <c r="G28" s="4" t="str" cm="1">
        <f t="array" ref="G28">_xlfn.IFS('Matthew''s Trait dataset'!G28&lt;100,"A",AND('Matthew''s Trait dataset'!G28&gt;=100,'Matthew''s Trait dataset'!G28&lt;1000),"B",AND('Matthew''s Trait dataset'!G28&gt;=1000,'Matthew''s Trait dataset'!G28&lt;10000),"C",'Matthew''s Trait dataset'!G28&gt;=10000,"D")</f>
        <v>B</v>
      </c>
      <c r="H28" s="4" cm="1">
        <f t="array" ref="H28">_xlfn.IFS('Matthew''s Trait dataset'!I28="High", 1, 'Matthew''s Trait dataset'!I28="Low", 0)</f>
        <v>1</v>
      </c>
      <c r="I28" s="4" t="str" cm="1">
        <f t="array" ref="I28">_xlfn.IFS('Matthew''s Trait dataset'!J28&lt;100,"A",AND('Matthew''s Trait dataset'!J28&gt;=100,'Matthew''s Trait dataset'!J28&lt;1000),"B", 'Matthew''s Trait dataset'!J28&gt;=1000, "C")</f>
        <v>B</v>
      </c>
      <c r="J28" s="4" cm="1">
        <f t="array" ref="J28">_xlfn.IFS('Matthew''s Trait dataset'!K28="High", 1, 'Matthew''s Trait dataset'!K28="Low", 0)</f>
        <v>1</v>
      </c>
      <c r="K28" s="4" t="str" cm="1">
        <f t="array" ref="K28">_xlfn.IFS('Matthew''s Trait dataset'!L28="LB", "A", 'Matthew''s Trait dataset'!L28="SB", "B", 'Matthew''s Trait dataset'!L28="FCT", "C", 'Matthew''s Trait dataset'!L28="NFCT", "D")</f>
        <v>C</v>
      </c>
      <c r="L28" s="4" cm="1">
        <f t="array" ref="L28">_xlfn.IFS('Matthew''s Trait dataset'!N28="High", 1, 'Matthew''s Trait dataset'!N28="Low", 0)</f>
        <v>1</v>
      </c>
      <c r="M28" s="4" t="str" cm="1">
        <f t="array" ref="M28">_xlfn.IFS('Matthew''s Trait dataset'!O28="Migratory", "A", 'Matthew''s Trait dataset'!O28="Mixed", "B", 'Matthew''s Trait dataset'!O28="Non-Migratory", "C")</f>
        <v>B</v>
      </c>
      <c r="N28" s="4" cm="1">
        <f t="array" ref="N28">_xlfn.IFS('Matthew''s Trait dataset'!Q28="High", 1, 'Matthew''s Trait dataset'!Q28="Low", 0)</f>
        <v>1</v>
      </c>
      <c r="O28" s="4" t="e" cm="1">
        <f t="array" ref="O28">_xlfn.IFS('Matthew''s Trait dataset'!R28="0-200m", "A", 'Matthew''s Trait dataset'!R28="200-500m", "B",'Matthew''s Trait dataset'!R28="500-1000m", "C", 'Matthew''s Trait dataset'!R28="1000m+", "D")</f>
        <v>#N/A</v>
      </c>
      <c r="P28" s="4" cm="1">
        <f t="array" ref="P28">_xlfn.IFS('Matthew''s Trait dataset'!T28="High", 1, 'Matthew''s Trait dataset'!T28="Low", 0)</f>
        <v>1</v>
      </c>
      <c r="Q28" s="4" t="s">
        <v>556</v>
      </c>
      <c r="R28" s="4" cm="1">
        <f t="array" ref="R28">_xlfn.IFS('Matthew''s Trait dataset'!W28="High", 1, 'Matthew''s Trait dataset'!W28="Low", 0)</f>
        <v>1</v>
      </c>
      <c r="S28" s="4" t="s">
        <v>88</v>
      </c>
      <c r="T28" s="4" cm="1">
        <f t="array" ref="T28">_xlfn.IFS('Matthew''s Trait dataset'!Z28="High", 1, 'Matthew''s Trait dataset'!Z28="Low", 0)</f>
        <v>1</v>
      </c>
    </row>
    <row r="29" spans="1:20" x14ac:dyDescent="0.3">
      <c r="A29" s="4" t="s">
        <v>360</v>
      </c>
      <c r="B29" s="4" t="s">
        <v>29</v>
      </c>
      <c r="C29">
        <v>0</v>
      </c>
      <c r="D29">
        <v>1</v>
      </c>
      <c r="E29" s="4" t="str" cm="1">
        <f t="array" ref="E29">_xlfn.IFS('Matthew''s Trait dataset'!D29&lt;5, "A", AND('Matthew''s Trait dataset'!D29&lt;10, 'Matthew''s Trait dataset'!D29&gt;=5), "B", AND('Matthew''s Trait dataset'!D29&lt;15, 'Matthew''s Trait dataset'!D29&gt;=10), "C", 'Matthew''s Trait dataset'!D29&gt;=15, "D")</f>
        <v>B</v>
      </c>
      <c r="F29" s="4" cm="1">
        <f t="array" ref="F29">_xlfn.IFS('Matthew''s Trait dataset'!F29="High", 1, 'Matthew''s Trait dataset'!F29="Low", 0)</f>
        <v>1</v>
      </c>
      <c r="G29" s="4" t="str" cm="1">
        <f t="array" ref="G29">_xlfn.IFS('Matthew''s Trait dataset'!G29&lt;100,"A",AND('Matthew''s Trait dataset'!G29&gt;=100,'Matthew''s Trait dataset'!G29&lt;1000),"B",AND('Matthew''s Trait dataset'!G29&gt;=1000,'Matthew''s Trait dataset'!G29&lt;10000),"C",'Matthew''s Trait dataset'!G29&gt;=10000,"D")</f>
        <v>C</v>
      </c>
      <c r="H29" s="4" cm="1">
        <f t="array" ref="H29">_xlfn.IFS('Matthew''s Trait dataset'!I29="High", 1, 'Matthew''s Trait dataset'!I29="Low", 0)</f>
        <v>1</v>
      </c>
      <c r="I29" s="4" t="str" cm="1">
        <f t="array" ref="I29">_xlfn.IFS('Matthew''s Trait dataset'!J29&lt;100,"A",AND('Matthew''s Trait dataset'!J29&gt;=100,'Matthew''s Trait dataset'!J29&lt;1000),"B", 'Matthew''s Trait dataset'!J29&gt;=1000, "C")</f>
        <v>B</v>
      </c>
      <c r="J29" s="4" cm="1">
        <f t="array" ref="J29">_xlfn.IFS('Matthew''s Trait dataset'!K29="High", 1, 'Matthew''s Trait dataset'!K29="Low", 0)</f>
        <v>1</v>
      </c>
      <c r="K29" s="4" t="str" cm="1">
        <f t="array" ref="K29">_xlfn.IFS('Matthew''s Trait dataset'!L29="LB", "A", 'Matthew''s Trait dataset'!L29="SB", "B", 'Matthew''s Trait dataset'!L29="FCT", "C", 'Matthew''s Trait dataset'!L29="NFCT", "D")</f>
        <v>C</v>
      </c>
      <c r="L29" s="4" cm="1">
        <f t="array" ref="L29">_xlfn.IFS('Matthew''s Trait dataset'!N29="High", 1, 'Matthew''s Trait dataset'!N29="Low", 0)</f>
        <v>1</v>
      </c>
      <c r="M29" s="4" t="str" cm="1">
        <f t="array" ref="M29">_xlfn.IFS('Matthew''s Trait dataset'!O29="Migratory", "A", 'Matthew''s Trait dataset'!O29="Mixed", "B", 'Matthew''s Trait dataset'!O29="Non-Migratory", "C")</f>
        <v>B</v>
      </c>
      <c r="N29" s="4" cm="1">
        <f t="array" ref="N29">_xlfn.IFS('Matthew''s Trait dataset'!Q29="High", 1, 'Matthew''s Trait dataset'!Q29="Low", 0)</f>
        <v>1</v>
      </c>
      <c r="O29" s="4" t="e" cm="1">
        <f t="array" ref="O29">_xlfn.IFS('Matthew''s Trait dataset'!R29="0-200m", "A", 'Matthew''s Trait dataset'!R29="200-500m", "B",'Matthew''s Trait dataset'!R29="500-1000m", "C", 'Matthew''s Trait dataset'!R29="1000m+", "D")</f>
        <v>#N/A</v>
      </c>
      <c r="P29" s="4" cm="1">
        <f t="array" ref="P29">_xlfn.IFS('Matthew''s Trait dataset'!T29="High", 1, 'Matthew''s Trait dataset'!T29="Low", 0)</f>
        <v>1</v>
      </c>
      <c r="Q29" s="4" t="s">
        <v>87</v>
      </c>
      <c r="R29" s="4" cm="1">
        <f t="array" ref="R29">_xlfn.IFS('Matthew''s Trait dataset'!W29="High", 1, 'Matthew''s Trait dataset'!W29="Low", 0)</f>
        <v>1</v>
      </c>
      <c r="S29" s="4" t="s">
        <v>88</v>
      </c>
      <c r="T29" s="4" cm="1">
        <f t="array" ref="T29">_xlfn.IFS('Matthew''s Trait dataset'!Z29="High", 1, 'Matthew''s Trait dataset'!Z29="Low", 0)</f>
        <v>1</v>
      </c>
    </row>
    <row r="30" spans="1:20" x14ac:dyDescent="0.3">
      <c r="A30" s="4" t="s">
        <v>360</v>
      </c>
      <c r="B30" s="4" t="s">
        <v>30</v>
      </c>
      <c r="C30">
        <v>0</v>
      </c>
      <c r="D30">
        <v>1</v>
      </c>
      <c r="E30" s="4" t="str" cm="1">
        <f t="array" ref="E30">_xlfn.IFS('Matthew''s Trait dataset'!D30&lt;5, "A", AND('Matthew''s Trait dataset'!D30&lt;10, 'Matthew''s Trait dataset'!D30&gt;=5), "B", AND('Matthew''s Trait dataset'!D30&lt;15, 'Matthew''s Trait dataset'!D30&gt;=10), "C", 'Matthew''s Trait dataset'!D30&gt;=15, "D")</f>
        <v>B</v>
      </c>
      <c r="F30" s="4" cm="1">
        <f t="array" ref="F30">_xlfn.IFS('Matthew''s Trait dataset'!F30="High", 1, 'Matthew''s Trait dataset'!F30="Low", 0)</f>
        <v>1</v>
      </c>
      <c r="G30" s="4" t="str" cm="1">
        <f t="array" ref="G30">_xlfn.IFS('Matthew''s Trait dataset'!G30&lt;100,"A",AND('Matthew''s Trait dataset'!G30&gt;=100,'Matthew''s Trait dataset'!G30&lt;1000),"B",AND('Matthew''s Trait dataset'!G30&gt;=1000,'Matthew''s Trait dataset'!G30&lt;10000),"C",'Matthew''s Trait dataset'!G30&gt;=10000,"D")</f>
        <v>C</v>
      </c>
      <c r="H30" s="4" cm="1">
        <f t="array" ref="H30">_xlfn.IFS('Matthew''s Trait dataset'!I30="High", 1, 'Matthew''s Trait dataset'!I30="Low", 0)</f>
        <v>1</v>
      </c>
      <c r="I30" s="4" t="str" cm="1">
        <f t="array" ref="I30">_xlfn.IFS('Matthew''s Trait dataset'!J30&lt;100,"A",AND('Matthew''s Trait dataset'!J30&gt;=100,'Matthew''s Trait dataset'!J30&lt;1000),"B", 'Matthew''s Trait dataset'!J30&gt;=1000, "C")</f>
        <v>C</v>
      </c>
      <c r="J30" s="4" cm="1">
        <f t="array" ref="J30">_xlfn.IFS('Matthew''s Trait dataset'!K30="High", 1, 'Matthew''s Trait dataset'!K30="Low", 0)</f>
        <v>1</v>
      </c>
      <c r="K30" s="4" t="str" cm="1">
        <f t="array" ref="K30">_xlfn.IFS('Matthew''s Trait dataset'!L30="LB", "A", 'Matthew''s Trait dataset'!L30="SB", "B", 'Matthew''s Trait dataset'!L30="FCT", "C", 'Matthew''s Trait dataset'!L30="NFCT", "D")</f>
        <v>C</v>
      </c>
      <c r="L30" s="4" cm="1">
        <f t="array" ref="L30">_xlfn.IFS('Matthew''s Trait dataset'!N30="High", 1, 'Matthew''s Trait dataset'!N30="Low", 0)</f>
        <v>1</v>
      </c>
      <c r="M30" s="4" t="str" cm="1">
        <f t="array" ref="M30">_xlfn.IFS('Matthew''s Trait dataset'!O30="Migratory", "A", 'Matthew''s Trait dataset'!O30="Mixed", "B", 'Matthew''s Trait dataset'!O30="Non-Migratory", "C")</f>
        <v>B</v>
      </c>
      <c r="N30" s="4" cm="1">
        <f t="array" ref="N30">_xlfn.IFS('Matthew''s Trait dataset'!Q30="High", 1, 'Matthew''s Trait dataset'!Q30="Low", 0)</f>
        <v>0</v>
      </c>
      <c r="O30" s="4" t="e" cm="1">
        <f t="array" ref="O30">_xlfn.IFS('Matthew''s Trait dataset'!R30="0-200m", "A", 'Matthew''s Trait dataset'!R30="200-500m", "B",'Matthew''s Trait dataset'!R30="500-1000m", "C", 'Matthew''s Trait dataset'!R30="1000m+", "D")</f>
        <v>#N/A</v>
      </c>
      <c r="P30" s="4" cm="1">
        <f t="array" ref="P30">_xlfn.IFS('Matthew''s Trait dataset'!T30="High", 1, 'Matthew''s Trait dataset'!T30="Low", 0)</f>
        <v>0</v>
      </c>
      <c r="Q30" s="4" t="s">
        <v>88</v>
      </c>
      <c r="R30" s="4" cm="1">
        <f t="array" ref="R30">_xlfn.IFS('Matthew''s Trait dataset'!W30="High", 1, 'Matthew''s Trait dataset'!W30="Low", 0)</f>
        <v>1</v>
      </c>
      <c r="S30" s="4" t="s">
        <v>88</v>
      </c>
      <c r="T30" s="4" cm="1">
        <f t="array" ref="T30">_xlfn.IFS('Matthew''s Trait dataset'!Z30="High", 1, 'Matthew''s Trait dataset'!Z30="Low", 0)</f>
        <v>1</v>
      </c>
    </row>
    <row r="31" spans="1:20" x14ac:dyDescent="0.3">
      <c r="A31" s="4" t="s">
        <v>360</v>
      </c>
      <c r="B31" s="4" t="s">
        <v>31</v>
      </c>
      <c r="C31">
        <v>0</v>
      </c>
      <c r="D31">
        <v>1</v>
      </c>
      <c r="E31" s="4" t="str" cm="1">
        <f t="array" ref="E31">_xlfn.IFS('Matthew''s Trait dataset'!D31&lt;5, "A", AND('Matthew''s Trait dataset'!D31&lt;10, 'Matthew''s Trait dataset'!D31&gt;=5), "B", AND('Matthew''s Trait dataset'!D31&lt;15, 'Matthew''s Trait dataset'!D31&gt;=10), "C", 'Matthew''s Trait dataset'!D31&gt;=15, "D")</f>
        <v>B</v>
      </c>
      <c r="F31" s="4" cm="1">
        <f t="array" ref="F31">_xlfn.IFS('Matthew''s Trait dataset'!F31="High", 1, 'Matthew''s Trait dataset'!F31="Low", 0)</f>
        <v>1</v>
      </c>
      <c r="G31" s="4" t="str" cm="1">
        <f t="array" ref="G31">_xlfn.IFS('Matthew''s Trait dataset'!G31&lt;100,"A",AND('Matthew''s Trait dataset'!G31&gt;=100,'Matthew''s Trait dataset'!G31&lt;1000),"B",AND('Matthew''s Trait dataset'!G31&gt;=1000,'Matthew''s Trait dataset'!G31&lt;10000),"C",'Matthew''s Trait dataset'!G31&gt;=10000,"D")</f>
        <v>C</v>
      </c>
      <c r="H31" s="4" cm="1">
        <f t="array" ref="H31">_xlfn.IFS('Matthew''s Trait dataset'!I31="High", 1, 'Matthew''s Trait dataset'!I31="Low", 0)</f>
        <v>1</v>
      </c>
      <c r="I31" s="4" t="str" cm="1">
        <f t="array" ref="I31">_xlfn.IFS('Matthew''s Trait dataset'!J31&lt;100,"A",AND('Matthew''s Trait dataset'!J31&gt;=100,'Matthew''s Trait dataset'!J31&lt;1000),"B", 'Matthew''s Trait dataset'!J31&gt;=1000, "C")</f>
        <v>C</v>
      </c>
      <c r="J31" s="4" cm="1">
        <f t="array" ref="J31">_xlfn.IFS('Matthew''s Trait dataset'!K31="High", 1, 'Matthew''s Trait dataset'!K31="Low", 0)</f>
        <v>1</v>
      </c>
      <c r="K31" s="4" t="str" cm="1">
        <f t="array" ref="K31">_xlfn.IFS('Matthew''s Trait dataset'!L31="LB", "A", 'Matthew''s Trait dataset'!L31="SB", "B", 'Matthew''s Trait dataset'!L31="FCT", "C", 'Matthew''s Trait dataset'!L31="NFCT", "D")</f>
        <v>D</v>
      </c>
      <c r="L31" s="4" cm="1">
        <f t="array" ref="L31">_xlfn.IFS('Matthew''s Trait dataset'!N31="High", 1, 'Matthew''s Trait dataset'!N31="Low", 0)</f>
        <v>1</v>
      </c>
      <c r="M31" s="4" t="str" cm="1">
        <f t="array" ref="M31">_xlfn.IFS('Matthew''s Trait dataset'!O31="Migratory", "A", 'Matthew''s Trait dataset'!O31="Mixed", "B", 'Matthew''s Trait dataset'!O31="Non-Migratory", "C")</f>
        <v>B</v>
      </c>
      <c r="N31" s="4" cm="1">
        <f t="array" ref="N31">_xlfn.IFS('Matthew''s Trait dataset'!Q31="High", 1, 'Matthew''s Trait dataset'!Q31="Low", 0)</f>
        <v>0</v>
      </c>
      <c r="O31" s="4" t="e" cm="1">
        <f t="array" ref="O31">_xlfn.IFS('Matthew''s Trait dataset'!R31="0-200m", "A", 'Matthew''s Trait dataset'!R31="200-500m", "B",'Matthew''s Trait dataset'!R31="500-1000m", "C", 'Matthew''s Trait dataset'!R31="1000m+", "D")</f>
        <v>#N/A</v>
      </c>
      <c r="P31" s="4" cm="1">
        <f t="array" ref="P31">_xlfn.IFS('Matthew''s Trait dataset'!T31="High", 1, 'Matthew''s Trait dataset'!T31="Low", 0)</f>
        <v>0</v>
      </c>
      <c r="Q31" s="4" t="s">
        <v>86</v>
      </c>
      <c r="R31" s="4" cm="1">
        <f t="array" ref="R31">_xlfn.IFS('Matthew''s Trait dataset'!W31="High", 1, 'Matthew''s Trait dataset'!W31="Low", 0)</f>
        <v>1</v>
      </c>
      <c r="S31" s="4" t="s">
        <v>88</v>
      </c>
      <c r="T31" s="4" cm="1">
        <f t="array" ref="T31">_xlfn.IFS('Matthew''s Trait dataset'!Z31="High", 1, 'Matthew''s Trait dataset'!Z31="Low", 0)</f>
        <v>1</v>
      </c>
    </row>
    <row r="32" spans="1:20" x14ac:dyDescent="0.3">
      <c r="A32" s="4" t="s">
        <v>365</v>
      </c>
      <c r="B32" s="4" t="s">
        <v>32</v>
      </c>
      <c r="C32">
        <v>1</v>
      </c>
      <c r="D32">
        <v>0</v>
      </c>
      <c r="E32" s="4" t="str" cm="1">
        <f t="array" ref="E32">_xlfn.IFS('Matthew''s Trait dataset'!D32&lt;5, "A", AND('Matthew''s Trait dataset'!D32&lt;10, 'Matthew''s Trait dataset'!D32&gt;=5), "B", AND('Matthew''s Trait dataset'!D32&lt;15, 'Matthew''s Trait dataset'!D32&gt;=10), "C", 'Matthew''s Trait dataset'!D32&gt;=15, "D")</f>
        <v>A</v>
      </c>
      <c r="F32" s="4" cm="1">
        <f t="array" ref="F32">_xlfn.IFS('Matthew''s Trait dataset'!F32="High", 1, 'Matthew''s Trait dataset'!F32="Low", 0)</f>
        <v>1</v>
      </c>
      <c r="G32" s="4" t="str" cm="1">
        <f t="array" ref="G32">_xlfn.IFS('Matthew''s Trait dataset'!G32&lt;100,"A",AND('Matthew''s Trait dataset'!G32&gt;=100,'Matthew''s Trait dataset'!G32&lt;1000),"B",AND('Matthew''s Trait dataset'!G32&gt;=1000,'Matthew''s Trait dataset'!G32&lt;10000),"C",'Matthew''s Trait dataset'!G32&gt;=10000,"D")</f>
        <v>B</v>
      </c>
      <c r="H32" s="4" cm="1">
        <f t="array" ref="H32">_xlfn.IFS('Matthew''s Trait dataset'!I32="High", 1, 'Matthew''s Trait dataset'!I32="Low", 0)</f>
        <v>1</v>
      </c>
      <c r="I32" s="4" t="str" cm="1">
        <f t="array" ref="I32">_xlfn.IFS('Matthew''s Trait dataset'!J32&lt;100,"A",AND('Matthew''s Trait dataset'!J32&gt;=100,'Matthew''s Trait dataset'!J32&lt;1000),"B", 'Matthew''s Trait dataset'!J32&gt;=1000, "C")</f>
        <v>B</v>
      </c>
      <c r="J32" s="4" cm="1">
        <f t="array" ref="J32">_xlfn.IFS('Matthew''s Trait dataset'!K32="High", 1, 'Matthew''s Trait dataset'!K32="Low", 0)</f>
        <v>1</v>
      </c>
      <c r="K32" s="4" t="str" cm="1">
        <f t="array" ref="K32">_xlfn.IFS('Matthew''s Trait dataset'!L32="LB", "A", 'Matthew''s Trait dataset'!L32="SB", "B", 'Matthew''s Trait dataset'!L32="FCT", "C", 'Matthew''s Trait dataset'!L32="NFCT", "D")</f>
        <v>C</v>
      </c>
      <c r="L32" s="4" cm="1">
        <f t="array" ref="L32">_xlfn.IFS('Matthew''s Trait dataset'!N32="High", 1, 'Matthew''s Trait dataset'!N32="Low", 0)</f>
        <v>1</v>
      </c>
      <c r="M32" s="4" t="str" cm="1">
        <f t="array" ref="M32">_xlfn.IFS('Matthew''s Trait dataset'!O32="Migratory", "A", 'Matthew''s Trait dataset'!O32="Mixed", "B", 'Matthew''s Trait dataset'!O32="Non-Migratory", "C")</f>
        <v>C</v>
      </c>
      <c r="N32" s="4" cm="1">
        <f t="array" ref="N32">_xlfn.IFS('Matthew''s Trait dataset'!Q32="High", 1, 'Matthew''s Trait dataset'!Q32="Low", 0)</f>
        <v>1</v>
      </c>
      <c r="O32" s="4" t="e" cm="1">
        <f t="array" ref="O32">_xlfn.IFS('Matthew''s Trait dataset'!R32="0-200m", "A", 'Matthew''s Trait dataset'!R32="200-500m", "B",'Matthew''s Trait dataset'!R32="500-1000m", "C", 'Matthew''s Trait dataset'!R32="1000m+", "D")</f>
        <v>#N/A</v>
      </c>
      <c r="P32" s="4" cm="1">
        <f t="array" ref="P32">_xlfn.IFS('Matthew''s Trait dataset'!T32="High", 1, 'Matthew''s Trait dataset'!T32="Low", 0)</f>
        <v>1</v>
      </c>
      <c r="Q32" s="4" t="s">
        <v>87</v>
      </c>
      <c r="R32" s="4" cm="1">
        <f t="array" ref="R32">_xlfn.IFS('Matthew''s Trait dataset'!W32="High", 1, 'Matthew''s Trait dataset'!W32="Low", 0)</f>
        <v>1</v>
      </c>
      <c r="S32" s="4" t="s">
        <v>88</v>
      </c>
      <c r="T32" s="4" cm="1">
        <f t="array" ref="T32">_xlfn.IFS('Matthew''s Trait dataset'!Z32="High", 1, 'Matthew''s Trait dataset'!Z32="Low", 0)</f>
        <v>1</v>
      </c>
    </row>
    <row r="33" spans="1:20" x14ac:dyDescent="0.3">
      <c r="A33" s="4" t="s">
        <v>365</v>
      </c>
      <c r="B33" s="4" t="s">
        <v>33</v>
      </c>
      <c r="C33">
        <v>1</v>
      </c>
      <c r="D33">
        <v>0</v>
      </c>
      <c r="E33" s="4" t="str" cm="1">
        <f t="array" ref="E33">_xlfn.IFS('Matthew''s Trait dataset'!D33&lt;5, "A", AND('Matthew''s Trait dataset'!D33&lt;10, 'Matthew''s Trait dataset'!D33&gt;=5), "B", AND('Matthew''s Trait dataset'!D33&lt;15, 'Matthew''s Trait dataset'!D33&gt;=10), "C", 'Matthew''s Trait dataset'!D33&gt;=15, "D")</f>
        <v>A</v>
      </c>
      <c r="F33" s="4" cm="1">
        <f t="array" ref="F33">_xlfn.IFS('Matthew''s Trait dataset'!F33="High", 1, 'Matthew''s Trait dataset'!F33="Low", 0)</f>
        <v>1</v>
      </c>
      <c r="G33" s="4" t="str" cm="1">
        <f t="array" ref="G33">_xlfn.IFS('Matthew''s Trait dataset'!G33&lt;100,"A",AND('Matthew''s Trait dataset'!G33&gt;=100,'Matthew''s Trait dataset'!G33&lt;1000),"B",AND('Matthew''s Trait dataset'!G33&gt;=1000,'Matthew''s Trait dataset'!G33&lt;10000),"C",'Matthew''s Trait dataset'!G33&gt;=10000,"D")</f>
        <v>B</v>
      </c>
      <c r="H33" s="4" cm="1">
        <f t="array" ref="H33">_xlfn.IFS('Matthew''s Trait dataset'!I33="High", 1, 'Matthew''s Trait dataset'!I33="Low", 0)</f>
        <v>1</v>
      </c>
      <c r="I33" s="4" t="str" cm="1">
        <f t="array" ref="I33">_xlfn.IFS('Matthew''s Trait dataset'!J33&lt;100,"A",AND('Matthew''s Trait dataset'!J33&gt;=100,'Matthew''s Trait dataset'!J33&lt;1000),"B", 'Matthew''s Trait dataset'!J33&gt;=1000, "C")</f>
        <v>B</v>
      </c>
      <c r="J33" s="4" cm="1">
        <f t="array" ref="J33">_xlfn.IFS('Matthew''s Trait dataset'!K33="High", 1, 'Matthew''s Trait dataset'!K33="Low", 0)</f>
        <v>1</v>
      </c>
      <c r="K33" s="4" t="str" cm="1">
        <f t="array" ref="K33">_xlfn.IFS('Matthew''s Trait dataset'!L33="LB", "A", 'Matthew''s Trait dataset'!L33="SB", "B", 'Matthew''s Trait dataset'!L33="FCT", "C", 'Matthew''s Trait dataset'!L33="NFCT", "D")</f>
        <v>C</v>
      </c>
      <c r="L33" s="4" cm="1">
        <f t="array" ref="L33">_xlfn.IFS('Matthew''s Trait dataset'!N33="High", 1, 'Matthew''s Trait dataset'!N33="Low", 0)</f>
        <v>1</v>
      </c>
      <c r="M33" s="4" t="str" cm="1">
        <f t="array" ref="M33">_xlfn.IFS('Matthew''s Trait dataset'!O33="Migratory", "A", 'Matthew''s Trait dataset'!O33="Mixed", "B", 'Matthew''s Trait dataset'!O33="Non-Migratory", "C")</f>
        <v>C</v>
      </c>
      <c r="N33" s="4" cm="1">
        <f t="array" ref="N33">_xlfn.IFS('Matthew''s Trait dataset'!Q33="High", 1, 'Matthew''s Trait dataset'!Q33="Low", 0)</f>
        <v>1</v>
      </c>
      <c r="O33" s="4" t="e" cm="1">
        <f t="array" ref="O33">_xlfn.IFS('Matthew''s Trait dataset'!R33="0-200m", "A", 'Matthew''s Trait dataset'!R33="200-500m", "B",'Matthew''s Trait dataset'!R33="500-1000m", "C", 'Matthew''s Trait dataset'!R33="1000m+", "D")</f>
        <v>#N/A</v>
      </c>
      <c r="P33" s="4" cm="1">
        <f t="array" ref="P33">_xlfn.IFS('Matthew''s Trait dataset'!T33="High", 1, 'Matthew''s Trait dataset'!T33="Low", 0)</f>
        <v>1</v>
      </c>
      <c r="Q33" s="4" t="s">
        <v>88</v>
      </c>
      <c r="R33" s="4" cm="1">
        <f t="array" ref="R33">_xlfn.IFS('Matthew''s Trait dataset'!W33="High", 1, 'Matthew''s Trait dataset'!W33="Low", 0)</f>
        <v>1</v>
      </c>
      <c r="S33" s="4" t="s">
        <v>88</v>
      </c>
      <c r="T33" s="4" cm="1">
        <f t="array" ref="T33">_xlfn.IFS('Matthew''s Trait dataset'!Z33="High", 1, 'Matthew''s Trait dataset'!Z33="Low", 0)</f>
        <v>1</v>
      </c>
    </row>
    <row r="34" spans="1:20" x14ac:dyDescent="0.3">
      <c r="A34" s="4" t="s">
        <v>362</v>
      </c>
      <c r="B34" s="4" t="s">
        <v>34</v>
      </c>
      <c r="C34">
        <v>0</v>
      </c>
      <c r="D34">
        <v>1</v>
      </c>
      <c r="E34" s="4" t="str" cm="1">
        <f t="array" ref="E34">_xlfn.IFS('Matthew''s Trait dataset'!D34&lt;5, "A", AND('Matthew''s Trait dataset'!D34&lt;10, 'Matthew''s Trait dataset'!D34&gt;=5), "B", AND('Matthew''s Trait dataset'!D34&lt;15, 'Matthew''s Trait dataset'!D34&gt;=10), "C", 'Matthew''s Trait dataset'!D34&gt;=15, "D")</f>
        <v>A</v>
      </c>
      <c r="F34" s="4" cm="1">
        <f t="array" ref="F34">_xlfn.IFS('Matthew''s Trait dataset'!F34="High", 1, 'Matthew''s Trait dataset'!F34="Low", 0)</f>
        <v>1</v>
      </c>
      <c r="G34" s="4" t="str" cm="1">
        <f t="array" ref="G34">_xlfn.IFS('Matthew''s Trait dataset'!G34&lt;100,"A",AND('Matthew''s Trait dataset'!G34&gt;=100,'Matthew''s Trait dataset'!G34&lt;1000),"B",AND('Matthew''s Trait dataset'!G34&gt;=1000,'Matthew''s Trait dataset'!G34&lt;10000),"C",'Matthew''s Trait dataset'!G34&gt;=10000,"D")</f>
        <v>B</v>
      </c>
      <c r="H34" s="4" cm="1">
        <f t="array" ref="H34">_xlfn.IFS('Matthew''s Trait dataset'!I34="High", 1, 'Matthew''s Trait dataset'!I34="Low", 0)</f>
        <v>1</v>
      </c>
      <c r="I34" s="4" t="str" cm="1">
        <f t="array" ref="I34">_xlfn.IFS('Matthew''s Trait dataset'!J34&lt;100,"A",AND('Matthew''s Trait dataset'!J34&gt;=100,'Matthew''s Trait dataset'!J34&lt;1000),"B", 'Matthew''s Trait dataset'!J34&gt;=1000, "C")</f>
        <v>A</v>
      </c>
      <c r="J34" s="4" cm="1">
        <f t="array" ref="J34">_xlfn.IFS('Matthew''s Trait dataset'!K34="High", 1, 'Matthew''s Trait dataset'!K34="Low", 0)</f>
        <v>1</v>
      </c>
      <c r="K34" s="4" t="str" cm="1">
        <f t="array" ref="K34">_xlfn.IFS('Matthew''s Trait dataset'!L34="LB", "A", 'Matthew''s Trait dataset'!L34="SB", "B", 'Matthew''s Trait dataset'!L34="FCT", "C", 'Matthew''s Trait dataset'!L34="NFCT", "D")</f>
        <v>C</v>
      </c>
      <c r="L34" s="4" cm="1">
        <f t="array" ref="L34">_xlfn.IFS('Matthew''s Trait dataset'!N34="High", 1, 'Matthew''s Trait dataset'!N34="Low", 0)</f>
        <v>1</v>
      </c>
      <c r="M34" s="4" t="str" cm="1">
        <f t="array" ref="M34">_xlfn.IFS('Matthew''s Trait dataset'!O34="Migratory", "A", 'Matthew''s Trait dataset'!O34="Mixed", "B", 'Matthew''s Trait dataset'!O34="Non-Migratory", "C")</f>
        <v>C</v>
      </c>
      <c r="N34" s="4" cm="1">
        <f t="array" ref="N34">_xlfn.IFS('Matthew''s Trait dataset'!Q34="High", 1, 'Matthew''s Trait dataset'!Q34="Low", 0)</f>
        <v>0</v>
      </c>
      <c r="O34" s="4" t="e" cm="1">
        <f t="array" ref="O34">_xlfn.IFS('Matthew''s Trait dataset'!R34="0-200m", "A", 'Matthew''s Trait dataset'!R34="200-500m", "B",'Matthew''s Trait dataset'!R34="500-1000m", "C", 'Matthew''s Trait dataset'!R34="1000m+", "D")</f>
        <v>#N/A</v>
      </c>
      <c r="P34" s="4" cm="1">
        <f t="array" ref="P34">_xlfn.IFS('Matthew''s Trait dataset'!T34="High", 1, 'Matthew''s Trait dataset'!T34="Low", 0)</f>
        <v>1</v>
      </c>
      <c r="Q34" s="4" t="s">
        <v>555</v>
      </c>
      <c r="R34" s="4" cm="1">
        <f t="array" ref="R34">_xlfn.IFS('Matthew''s Trait dataset'!W34="High", 1, 'Matthew''s Trait dataset'!W34="Low", 0)</f>
        <v>1</v>
      </c>
      <c r="S34" s="4" t="s">
        <v>88</v>
      </c>
      <c r="T34" s="4" cm="1">
        <f t="array" ref="T34">_xlfn.IFS('Matthew''s Trait dataset'!Z34="High", 1, 'Matthew''s Trait dataset'!Z34="Low", 0)</f>
        <v>1</v>
      </c>
    </row>
    <row r="35" spans="1:20" x14ac:dyDescent="0.3">
      <c r="A35" s="4" t="s">
        <v>362</v>
      </c>
      <c r="B35" s="4" t="s">
        <v>35</v>
      </c>
      <c r="C35">
        <v>0</v>
      </c>
      <c r="D35">
        <v>1</v>
      </c>
      <c r="E35" s="4" t="str" cm="1">
        <f t="array" ref="E35">_xlfn.IFS('Matthew''s Trait dataset'!D35&lt;5, "A", AND('Matthew''s Trait dataset'!D35&lt;10, 'Matthew''s Trait dataset'!D35&gt;=5), "B", AND('Matthew''s Trait dataset'!D35&lt;15, 'Matthew''s Trait dataset'!D35&gt;=10), "C", 'Matthew''s Trait dataset'!D35&gt;=15, "D")</f>
        <v>A</v>
      </c>
      <c r="F35" s="4" cm="1">
        <f t="array" ref="F35">_xlfn.IFS('Matthew''s Trait dataset'!F35="High", 1, 'Matthew''s Trait dataset'!F35="Low", 0)</f>
        <v>1</v>
      </c>
      <c r="G35" s="4" t="str" cm="1">
        <f t="array" ref="G35">_xlfn.IFS('Matthew''s Trait dataset'!G35&lt;100,"A",AND('Matthew''s Trait dataset'!G35&gt;=100,'Matthew''s Trait dataset'!G35&lt;1000),"B",AND('Matthew''s Trait dataset'!G35&gt;=1000,'Matthew''s Trait dataset'!G35&lt;10000),"C",'Matthew''s Trait dataset'!G35&gt;=10000,"D")</f>
        <v>B</v>
      </c>
      <c r="H35" s="4" cm="1">
        <f t="array" ref="H35">_xlfn.IFS('Matthew''s Trait dataset'!I35="High", 1, 'Matthew''s Trait dataset'!I35="Low", 0)</f>
        <v>1</v>
      </c>
      <c r="I35" s="4" t="str" cm="1">
        <f t="array" ref="I35">_xlfn.IFS('Matthew''s Trait dataset'!J35&lt;100,"A",AND('Matthew''s Trait dataset'!J35&gt;=100,'Matthew''s Trait dataset'!J35&lt;1000),"B", 'Matthew''s Trait dataset'!J35&gt;=1000, "C")</f>
        <v>A</v>
      </c>
      <c r="J35" s="4" cm="1">
        <f t="array" ref="J35">_xlfn.IFS('Matthew''s Trait dataset'!K35="High", 1, 'Matthew''s Trait dataset'!K35="Low", 0)</f>
        <v>1</v>
      </c>
      <c r="K35" s="4" t="str" cm="1">
        <f t="array" ref="K35">_xlfn.IFS('Matthew''s Trait dataset'!L35="LB", "A", 'Matthew''s Trait dataset'!L35="SB", "B", 'Matthew''s Trait dataset'!L35="FCT", "C", 'Matthew''s Trait dataset'!L35="NFCT", "D")</f>
        <v>C</v>
      </c>
      <c r="L35" s="4" cm="1">
        <f t="array" ref="L35">_xlfn.IFS('Matthew''s Trait dataset'!N35="High", 1, 'Matthew''s Trait dataset'!N35="Low", 0)</f>
        <v>1</v>
      </c>
      <c r="M35" s="4" t="str" cm="1">
        <f t="array" ref="M35">_xlfn.IFS('Matthew''s Trait dataset'!O35="Migratory", "A", 'Matthew''s Trait dataset'!O35="Mixed", "B", 'Matthew''s Trait dataset'!O35="Non-Migratory", "C")</f>
        <v>A</v>
      </c>
      <c r="N35" s="4" cm="1">
        <f t="array" ref="N35">_xlfn.IFS('Matthew''s Trait dataset'!Q35="High", 1, 'Matthew''s Trait dataset'!Q35="Low", 0)</f>
        <v>1</v>
      </c>
      <c r="O35" s="4" t="e" cm="1">
        <f t="array" ref="O35">_xlfn.IFS('Matthew''s Trait dataset'!R35="0-200m", "A", 'Matthew''s Trait dataset'!R35="200-500m", "B",'Matthew''s Trait dataset'!R35="500-1000m", "C", 'Matthew''s Trait dataset'!R35="1000m+", "D")</f>
        <v>#N/A</v>
      </c>
      <c r="P35" s="4" cm="1">
        <f t="array" ref="P35">_xlfn.IFS('Matthew''s Trait dataset'!T35="High", 1, 'Matthew''s Trait dataset'!T35="Low", 0)</f>
        <v>0</v>
      </c>
      <c r="Q35" s="4" t="s">
        <v>556</v>
      </c>
      <c r="R35" s="4" cm="1">
        <f t="array" ref="R35">_xlfn.IFS('Matthew''s Trait dataset'!W35="High", 1, 'Matthew''s Trait dataset'!W35="Low", 0)</f>
        <v>1</v>
      </c>
      <c r="S35" s="4" t="s">
        <v>86</v>
      </c>
      <c r="T35" s="4" cm="1">
        <f t="array" ref="T35">_xlfn.IFS('Matthew''s Trait dataset'!Z35="High", 1, 'Matthew''s Trait dataset'!Z35="Low", 0)</f>
        <v>1</v>
      </c>
    </row>
    <row r="36" spans="1:20" x14ac:dyDescent="0.3">
      <c r="A36" s="4" t="s">
        <v>362</v>
      </c>
      <c r="B36" s="4" t="s">
        <v>36</v>
      </c>
      <c r="C36">
        <v>0</v>
      </c>
      <c r="D36">
        <v>1</v>
      </c>
      <c r="E36" s="4" t="str" cm="1">
        <f t="array" ref="E36">_xlfn.IFS('Matthew''s Trait dataset'!D36&lt;5, "A", AND('Matthew''s Trait dataset'!D36&lt;10, 'Matthew''s Trait dataset'!D36&gt;=5), "B", AND('Matthew''s Trait dataset'!D36&lt;15, 'Matthew''s Trait dataset'!D36&gt;=10), "C", 'Matthew''s Trait dataset'!D36&gt;=15, "D")</f>
        <v>A</v>
      </c>
      <c r="F36" s="4" cm="1">
        <f t="array" ref="F36">_xlfn.IFS('Matthew''s Trait dataset'!F36="High", 1, 'Matthew''s Trait dataset'!F36="Low", 0)</f>
        <v>1</v>
      </c>
      <c r="G36" s="4" t="str" cm="1">
        <f t="array" ref="G36">_xlfn.IFS('Matthew''s Trait dataset'!G36&lt;100,"A",AND('Matthew''s Trait dataset'!G36&gt;=100,'Matthew''s Trait dataset'!G36&lt;1000),"B",AND('Matthew''s Trait dataset'!G36&gt;=1000,'Matthew''s Trait dataset'!G36&lt;10000),"C",'Matthew''s Trait dataset'!G36&gt;=10000,"D")</f>
        <v>B</v>
      </c>
      <c r="H36" s="4" cm="1">
        <f t="array" ref="H36">_xlfn.IFS('Matthew''s Trait dataset'!I36="High", 1, 'Matthew''s Trait dataset'!I36="Low", 0)</f>
        <v>1</v>
      </c>
      <c r="I36" s="4" t="str" cm="1">
        <f t="array" ref="I36">_xlfn.IFS('Matthew''s Trait dataset'!J36&lt;100,"A",AND('Matthew''s Trait dataset'!J36&gt;=100,'Matthew''s Trait dataset'!J36&lt;1000),"B", 'Matthew''s Trait dataset'!J36&gt;=1000, "C")</f>
        <v>B</v>
      </c>
      <c r="J36" s="4" cm="1">
        <f t="array" ref="J36">_xlfn.IFS('Matthew''s Trait dataset'!K36="High", 1, 'Matthew''s Trait dataset'!K36="Low", 0)</f>
        <v>1</v>
      </c>
      <c r="K36" s="4" t="str" cm="1">
        <f t="array" ref="K36">_xlfn.IFS('Matthew''s Trait dataset'!L36="LB", "A", 'Matthew''s Trait dataset'!L36="SB", "B", 'Matthew''s Trait dataset'!L36="FCT", "C", 'Matthew''s Trait dataset'!L36="NFCT", "D")</f>
        <v>C</v>
      </c>
      <c r="L36" s="4" cm="1">
        <f t="array" ref="L36">_xlfn.IFS('Matthew''s Trait dataset'!N36="High", 1, 'Matthew''s Trait dataset'!N36="Low", 0)</f>
        <v>1</v>
      </c>
      <c r="M36" s="4" t="str" cm="1">
        <f t="array" ref="M36">_xlfn.IFS('Matthew''s Trait dataset'!O36="Migratory", "A", 'Matthew''s Trait dataset'!O36="Mixed", "B", 'Matthew''s Trait dataset'!O36="Non-Migratory", "C")</f>
        <v>C</v>
      </c>
      <c r="N36" s="4" cm="1">
        <f t="array" ref="N36">_xlfn.IFS('Matthew''s Trait dataset'!Q36="High", 1, 'Matthew''s Trait dataset'!Q36="Low", 0)</f>
        <v>1</v>
      </c>
      <c r="O36" s="4" t="e" cm="1">
        <f t="array" ref="O36">_xlfn.IFS('Matthew''s Trait dataset'!R36="0-200m", "A", 'Matthew''s Trait dataset'!R36="200-500m", "B",'Matthew''s Trait dataset'!R36="500-1000m", "C", 'Matthew''s Trait dataset'!R36="1000m+", "D")</f>
        <v>#N/A</v>
      </c>
      <c r="P36" s="4" cm="1">
        <f t="array" ref="P36">_xlfn.IFS('Matthew''s Trait dataset'!T36="High", 1, 'Matthew''s Trait dataset'!T36="Low", 0)</f>
        <v>0</v>
      </c>
      <c r="Q36" s="4" t="s">
        <v>88</v>
      </c>
      <c r="R36" s="4" cm="1">
        <f t="array" ref="R36">_xlfn.IFS('Matthew''s Trait dataset'!W36="High", 1, 'Matthew''s Trait dataset'!W36="Low", 0)</f>
        <v>1</v>
      </c>
      <c r="S36" s="4" t="s">
        <v>86</v>
      </c>
      <c r="T36" s="4" cm="1">
        <f t="array" ref="T36">_xlfn.IFS('Matthew''s Trait dataset'!Z36="High", 1, 'Matthew''s Trait dataset'!Z36="Low", 0)</f>
        <v>1</v>
      </c>
    </row>
    <row r="37" spans="1:20" x14ac:dyDescent="0.3">
      <c r="A37" s="4" t="s">
        <v>362</v>
      </c>
      <c r="B37" s="4" t="s">
        <v>37</v>
      </c>
      <c r="C37">
        <v>0</v>
      </c>
      <c r="D37">
        <v>1</v>
      </c>
      <c r="E37" s="4" t="str" cm="1">
        <f t="array" ref="E37">_xlfn.IFS('Matthew''s Trait dataset'!D37&lt;5, "A", AND('Matthew''s Trait dataset'!D37&lt;10, 'Matthew''s Trait dataset'!D37&gt;=5), "B", AND('Matthew''s Trait dataset'!D37&lt;15, 'Matthew''s Trait dataset'!D37&gt;=10), "C", 'Matthew''s Trait dataset'!D37&gt;=15, "D")</f>
        <v>A</v>
      </c>
      <c r="F37" s="4" cm="1">
        <f t="array" ref="F37">_xlfn.IFS('Matthew''s Trait dataset'!F37="High", 1, 'Matthew''s Trait dataset'!F37="Low", 0)</f>
        <v>1</v>
      </c>
      <c r="G37" s="4" t="str" cm="1">
        <f t="array" ref="G37">_xlfn.IFS('Matthew''s Trait dataset'!G37&lt;100,"A",AND('Matthew''s Trait dataset'!G37&gt;=100,'Matthew''s Trait dataset'!G37&lt;1000),"B",AND('Matthew''s Trait dataset'!G37&gt;=1000,'Matthew''s Trait dataset'!G37&lt;10000),"C",'Matthew''s Trait dataset'!G37&gt;=10000,"D")</f>
        <v>B</v>
      </c>
      <c r="H37" s="4" cm="1">
        <f t="array" ref="H37">_xlfn.IFS('Matthew''s Trait dataset'!I37="High", 1, 'Matthew''s Trait dataset'!I37="Low", 0)</f>
        <v>1</v>
      </c>
      <c r="I37" s="4" t="str" cm="1">
        <f t="array" ref="I37">_xlfn.IFS('Matthew''s Trait dataset'!J37&lt;100,"A",AND('Matthew''s Trait dataset'!J37&gt;=100,'Matthew''s Trait dataset'!J37&lt;1000),"B", 'Matthew''s Trait dataset'!J37&gt;=1000, "C")</f>
        <v>A</v>
      </c>
      <c r="J37" s="4" cm="1">
        <f t="array" ref="J37">_xlfn.IFS('Matthew''s Trait dataset'!K37="High", 1, 'Matthew''s Trait dataset'!K37="Low", 0)</f>
        <v>1</v>
      </c>
      <c r="K37" s="4" t="str" cm="1">
        <f t="array" ref="K37">_xlfn.IFS('Matthew''s Trait dataset'!L37="LB", "A", 'Matthew''s Trait dataset'!L37="SB", "B", 'Matthew''s Trait dataset'!L37="FCT", "C", 'Matthew''s Trait dataset'!L37="NFCT", "D")</f>
        <v>C</v>
      </c>
      <c r="L37" s="4" cm="1">
        <f t="array" ref="L37">_xlfn.IFS('Matthew''s Trait dataset'!N37="High", 1, 'Matthew''s Trait dataset'!N37="Low", 0)</f>
        <v>1</v>
      </c>
      <c r="M37" s="4" t="str" cm="1">
        <f t="array" ref="M37">_xlfn.IFS('Matthew''s Trait dataset'!O37="Migratory", "A", 'Matthew''s Trait dataset'!O37="Mixed", "B", 'Matthew''s Trait dataset'!O37="Non-Migratory", "C")</f>
        <v>C</v>
      </c>
      <c r="N37" s="4" cm="1">
        <f t="array" ref="N37">_xlfn.IFS('Matthew''s Trait dataset'!Q37="High", 1, 'Matthew''s Trait dataset'!Q37="Low", 0)</f>
        <v>1</v>
      </c>
      <c r="O37" s="4" t="e" cm="1">
        <f t="array" ref="O37">_xlfn.IFS('Matthew''s Trait dataset'!R37="0-200m", "A", 'Matthew''s Trait dataset'!R37="200-500m", "B",'Matthew''s Trait dataset'!R37="500-1000m", "C", 'Matthew''s Trait dataset'!R37="1000m+", "D")</f>
        <v>#N/A</v>
      </c>
      <c r="P37" s="4" cm="1">
        <f t="array" ref="P37">_xlfn.IFS('Matthew''s Trait dataset'!T37="High", 1, 'Matthew''s Trait dataset'!T37="Low", 0)</f>
        <v>1</v>
      </c>
      <c r="Q37" s="4" t="s">
        <v>87</v>
      </c>
      <c r="R37" s="4" cm="1">
        <f t="array" ref="R37">_xlfn.IFS('Matthew''s Trait dataset'!W37="High", 1, 'Matthew''s Trait dataset'!W37="Low", 0)</f>
        <v>1</v>
      </c>
      <c r="S37" s="4" t="s">
        <v>86</v>
      </c>
      <c r="T37" s="4" cm="1">
        <f t="array" ref="T37">_xlfn.IFS('Matthew''s Trait dataset'!Z37="High", 1, 'Matthew''s Trait dataset'!Z37="Low", 0)</f>
        <v>1</v>
      </c>
    </row>
    <row r="38" spans="1:20" x14ac:dyDescent="0.3">
      <c r="A38" s="4" t="s">
        <v>362</v>
      </c>
      <c r="B38" s="4" t="s">
        <v>38</v>
      </c>
      <c r="C38">
        <v>0</v>
      </c>
      <c r="D38">
        <v>1</v>
      </c>
      <c r="E38" s="4" t="str" cm="1">
        <f t="array" ref="E38">_xlfn.IFS('Matthew''s Trait dataset'!D38&lt;5, "A", AND('Matthew''s Trait dataset'!D38&lt;10, 'Matthew''s Trait dataset'!D38&gt;=5), "B", AND('Matthew''s Trait dataset'!D38&lt;15, 'Matthew''s Trait dataset'!D38&gt;=10), "C", 'Matthew''s Trait dataset'!D38&gt;=15, "D")</f>
        <v>A</v>
      </c>
      <c r="F38" s="4" cm="1">
        <f t="array" ref="F38">_xlfn.IFS('Matthew''s Trait dataset'!F38="High", 1, 'Matthew''s Trait dataset'!F38="Low", 0)</f>
        <v>1</v>
      </c>
      <c r="G38" s="4" t="str" cm="1">
        <f t="array" ref="G38">_xlfn.IFS('Matthew''s Trait dataset'!G38&lt;100,"A",AND('Matthew''s Trait dataset'!G38&gt;=100,'Matthew''s Trait dataset'!G38&lt;1000),"B",AND('Matthew''s Trait dataset'!G38&gt;=1000,'Matthew''s Trait dataset'!G38&lt;10000),"C",'Matthew''s Trait dataset'!G38&gt;=10000,"D")</f>
        <v>A</v>
      </c>
      <c r="H38" s="4" cm="1">
        <f t="array" ref="H38">_xlfn.IFS('Matthew''s Trait dataset'!I38="High", 1, 'Matthew''s Trait dataset'!I38="Low", 0)</f>
        <v>1</v>
      </c>
      <c r="I38" s="4" t="str" cm="1">
        <f t="array" ref="I38">_xlfn.IFS('Matthew''s Trait dataset'!J38&lt;100,"A",AND('Matthew''s Trait dataset'!J38&gt;=100,'Matthew''s Trait dataset'!J38&lt;1000),"B", 'Matthew''s Trait dataset'!J38&gt;=1000, "C")</f>
        <v>A</v>
      </c>
      <c r="J38" s="4" cm="1">
        <f t="array" ref="J38">_xlfn.IFS('Matthew''s Trait dataset'!K38="High", 1, 'Matthew''s Trait dataset'!K38="Low", 0)</f>
        <v>1</v>
      </c>
      <c r="K38" s="4" t="str" cm="1">
        <f t="array" ref="K38">_xlfn.IFS('Matthew''s Trait dataset'!L38="LB", "A", 'Matthew''s Trait dataset'!L38="SB", "B", 'Matthew''s Trait dataset'!L38="FCT", "C", 'Matthew''s Trait dataset'!L38="NFCT", "D")</f>
        <v>C</v>
      </c>
      <c r="L38" s="4" cm="1">
        <f t="array" ref="L38">_xlfn.IFS('Matthew''s Trait dataset'!N38="High", 1, 'Matthew''s Trait dataset'!N38="Low", 0)</f>
        <v>1</v>
      </c>
      <c r="M38" s="4" t="str" cm="1">
        <f t="array" ref="M38">_xlfn.IFS('Matthew''s Trait dataset'!O38="Migratory", "A", 'Matthew''s Trait dataset'!O38="Mixed", "B", 'Matthew''s Trait dataset'!O38="Non-Migratory", "C")</f>
        <v>C</v>
      </c>
      <c r="N38" s="4" cm="1">
        <f t="array" ref="N38">_xlfn.IFS('Matthew''s Trait dataset'!Q38="High", 1, 'Matthew''s Trait dataset'!Q38="Low", 0)</f>
        <v>0</v>
      </c>
      <c r="O38" s="4" t="e" cm="1">
        <f t="array" ref="O38">_xlfn.IFS('Matthew''s Trait dataset'!R38="0-200m", "A", 'Matthew''s Trait dataset'!R38="200-500m", "B",'Matthew''s Trait dataset'!R38="500-1000m", "C", 'Matthew''s Trait dataset'!R38="1000m+", "D")</f>
        <v>#N/A</v>
      </c>
      <c r="P38" s="4" cm="1">
        <f t="array" ref="P38">_xlfn.IFS('Matthew''s Trait dataset'!T38="High", 1, 'Matthew''s Trait dataset'!T38="Low", 0)</f>
        <v>0</v>
      </c>
      <c r="Q38" s="4" t="s">
        <v>88</v>
      </c>
      <c r="R38" s="4" cm="1">
        <f t="array" ref="R38">_xlfn.IFS('Matthew''s Trait dataset'!W38="High", 1, 'Matthew''s Trait dataset'!W38="Low", 0)</f>
        <v>1</v>
      </c>
      <c r="S38" s="4" t="s">
        <v>86</v>
      </c>
      <c r="T38" s="4" cm="1">
        <f t="array" ref="T38">_xlfn.IFS('Matthew''s Trait dataset'!Z38="High", 1, 'Matthew''s Trait dataset'!Z38="Low", 0)</f>
        <v>1</v>
      </c>
    </row>
    <row r="39" spans="1:20" x14ac:dyDescent="0.3">
      <c r="A39" s="4" t="s">
        <v>362</v>
      </c>
      <c r="B39" s="4" t="s">
        <v>39</v>
      </c>
      <c r="C39">
        <v>0</v>
      </c>
      <c r="D39">
        <v>1</v>
      </c>
      <c r="E39" s="4" t="str" cm="1">
        <f t="array" ref="E39">_xlfn.IFS('Matthew''s Trait dataset'!D39&lt;5, "A", AND('Matthew''s Trait dataset'!D39&lt;10, 'Matthew''s Trait dataset'!D39&gt;=5), "B", AND('Matthew''s Trait dataset'!D39&lt;15, 'Matthew''s Trait dataset'!D39&gt;=10), "C", 'Matthew''s Trait dataset'!D39&gt;=15, "D")</f>
        <v>A</v>
      </c>
      <c r="F39" s="4" cm="1">
        <f t="array" ref="F39">_xlfn.IFS('Matthew''s Trait dataset'!F39="High", 1, 'Matthew''s Trait dataset'!F39="Low", 0)</f>
        <v>1</v>
      </c>
      <c r="G39" s="4" t="str" cm="1">
        <f t="array" ref="G39">_xlfn.IFS('Matthew''s Trait dataset'!G39&lt;100,"A",AND('Matthew''s Trait dataset'!G39&gt;=100,'Matthew''s Trait dataset'!G39&lt;1000),"B",AND('Matthew''s Trait dataset'!G39&gt;=1000,'Matthew''s Trait dataset'!G39&lt;10000),"C",'Matthew''s Trait dataset'!G39&gt;=10000,"D")</f>
        <v>A</v>
      </c>
      <c r="H39" s="4" cm="1">
        <f t="array" ref="H39">_xlfn.IFS('Matthew''s Trait dataset'!I39="High", 1, 'Matthew''s Trait dataset'!I39="Low", 0)</f>
        <v>1</v>
      </c>
      <c r="I39" s="4" t="str" cm="1">
        <f t="array" ref="I39">_xlfn.IFS('Matthew''s Trait dataset'!J39&lt;100,"A",AND('Matthew''s Trait dataset'!J39&gt;=100,'Matthew''s Trait dataset'!J39&lt;1000),"B", 'Matthew''s Trait dataset'!J39&gt;=1000, "C")</f>
        <v>A</v>
      </c>
      <c r="J39" s="4" cm="1">
        <f t="array" ref="J39">_xlfn.IFS('Matthew''s Trait dataset'!K39="High", 1, 'Matthew''s Trait dataset'!K39="Low", 0)</f>
        <v>1</v>
      </c>
      <c r="K39" s="4" t="str" cm="1">
        <f t="array" ref="K39">_xlfn.IFS('Matthew''s Trait dataset'!L39="LB", "A", 'Matthew''s Trait dataset'!L39="SB", "B", 'Matthew''s Trait dataset'!L39="FCT", "C", 'Matthew''s Trait dataset'!L39="NFCT", "D")</f>
        <v>C</v>
      </c>
      <c r="L39" s="4" cm="1">
        <f t="array" ref="L39">_xlfn.IFS('Matthew''s Trait dataset'!N39="High", 1, 'Matthew''s Trait dataset'!N39="Low", 0)</f>
        <v>1</v>
      </c>
      <c r="M39" s="4" t="str" cm="1">
        <f t="array" ref="M39">_xlfn.IFS('Matthew''s Trait dataset'!O39="Migratory", "A", 'Matthew''s Trait dataset'!O39="Mixed", "B", 'Matthew''s Trait dataset'!O39="Non-Migratory", "C")</f>
        <v>C</v>
      </c>
      <c r="N39" s="4" cm="1">
        <f t="array" ref="N39">_xlfn.IFS('Matthew''s Trait dataset'!Q39="High", 1, 'Matthew''s Trait dataset'!Q39="Low", 0)</f>
        <v>1</v>
      </c>
      <c r="O39" s="4" t="e" cm="1">
        <f t="array" ref="O39">_xlfn.IFS('Matthew''s Trait dataset'!R39="0-200m", "A", 'Matthew''s Trait dataset'!R39="200-500m", "B",'Matthew''s Trait dataset'!R39="500-1000m", "C", 'Matthew''s Trait dataset'!R39="1000m+", "D")</f>
        <v>#N/A</v>
      </c>
      <c r="P39" s="4" cm="1">
        <f t="array" ref="P39">_xlfn.IFS('Matthew''s Trait dataset'!T39="High", 1, 'Matthew''s Trait dataset'!T39="Low", 0)</f>
        <v>1</v>
      </c>
      <c r="Q39" s="4" t="s">
        <v>88</v>
      </c>
      <c r="R39" s="4" cm="1">
        <f t="array" ref="R39">_xlfn.IFS('Matthew''s Trait dataset'!W39="High", 1, 'Matthew''s Trait dataset'!W39="Low", 0)</f>
        <v>1</v>
      </c>
      <c r="S39" s="4" t="s">
        <v>88</v>
      </c>
      <c r="T39" s="4" cm="1">
        <f t="array" ref="T39">_xlfn.IFS('Matthew''s Trait dataset'!Z39="High", 1, 'Matthew''s Trait dataset'!Z39="Low", 0)</f>
        <v>1</v>
      </c>
    </row>
    <row r="40" spans="1:20" x14ac:dyDescent="0.3">
      <c r="A40" s="4" t="s">
        <v>362</v>
      </c>
      <c r="B40" s="4" t="s">
        <v>40</v>
      </c>
      <c r="C40">
        <v>1</v>
      </c>
      <c r="D40">
        <v>0</v>
      </c>
      <c r="E40" s="4" t="str" cm="1">
        <f t="array" ref="E40">_xlfn.IFS('Matthew''s Trait dataset'!D40&lt;5, "A", AND('Matthew''s Trait dataset'!D40&lt;10, 'Matthew''s Trait dataset'!D40&gt;=5), "B", AND('Matthew''s Trait dataset'!D40&lt;15, 'Matthew''s Trait dataset'!D40&gt;=10), "C", 'Matthew''s Trait dataset'!D40&gt;=15, "D")</f>
        <v>A</v>
      </c>
      <c r="F40" s="4" cm="1">
        <f t="array" ref="F40">_xlfn.IFS('Matthew''s Trait dataset'!F40="High", 1, 'Matthew''s Trait dataset'!F40="Low", 0)</f>
        <v>1</v>
      </c>
      <c r="G40" s="4" t="str" cm="1">
        <f t="array" ref="G40">_xlfn.IFS('Matthew''s Trait dataset'!G40&lt;100,"A",AND('Matthew''s Trait dataset'!G40&gt;=100,'Matthew''s Trait dataset'!G40&lt;1000),"B",AND('Matthew''s Trait dataset'!G40&gt;=1000,'Matthew''s Trait dataset'!G40&lt;10000),"C",'Matthew''s Trait dataset'!G40&gt;=10000,"D")</f>
        <v>B</v>
      </c>
      <c r="H40" s="4" cm="1">
        <f t="array" ref="H40">_xlfn.IFS('Matthew''s Trait dataset'!I40="High", 1, 'Matthew''s Trait dataset'!I40="Low", 0)</f>
        <v>1</v>
      </c>
      <c r="I40" s="4" t="str" cm="1">
        <f t="array" ref="I40">_xlfn.IFS('Matthew''s Trait dataset'!J40&lt;100,"A",AND('Matthew''s Trait dataset'!J40&gt;=100,'Matthew''s Trait dataset'!J40&lt;1000),"B", 'Matthew''s Trait dataset'!J40&gt;=1000, "C")</f>
        <v>A</v>
      </c>
      <c r="J40" s="4" cm="1">
        <f t="array" ref="J40">_xlfn.IFS('Matthew''s Trait dataset'!K40="High", 1, 'Matthew''s Trait dataset'!K40="Low", 0)</f>
        <v>1</v>
      </c>
      <c r="K40" s="4" t="str" cm="1">
        <f t="array" ref="K40">_xlfn.IFS('Matthew''s Trait dataset'!L40="LB", "A", 'Matthew''s Trait dataset'!L40="SB", "B", 'Matthew''s Trait dataset'!L40="FCT", "C", 'Matthew''s Trait dataset'!L40="NFCT", "D")</f>
        <v>C</v>
      </c>
      <c r="L40" s="4" cm="1">
        <f t="array" ref="L40">_xlfn.IFS('Matthew''s Trait dataset'!N40="High", 1, 'Matthew''s Trait dataset'!N40="Low", 0)</f>
        <v>1</v>
      </c>
      <c r="M40" s="4" t="str" cm="1">
        <f t="array" ref="M40">_xlfn.IFS('Matthew''s Trait dataset'!O40="Migratory", "A", 'Matthew''s Trait dataset'!O40="Mixed", "B", 'Matthew''s Trait dataset'!O40="Non-Migratory", "C")</f>
        <v>A</v>
      </c>
      <c r="N40" s="4" cm="1">
        <f t="array" ref="N40">_xlfn.IFS('Matthew''s Trait dataset'!Q40="High", 1, 'Matthew''s Trait dataset'!Q40="Low", 0)</f>
        <v>1</v>
      </c>
      <c r="O40" s="4" t="e" cm="1">
        <f t="array" ref="O40">_xlfn.IFS('Matthew''s Trait dataset'!R40="0-200m", "A", 'Matthew''s Trait dataset'!R40="200-500m", "B",'Matthew''s Trait dataset'!R40="500-1000m", "C", 'Matthew''s Trait dataset'!R40="1000m+", "D")</f>
        <v>#N/A</v>
      </c>
      <c r="P40" s="4" cm="1">
        <f t="array" ref="P40">_xlfn.IFS('Matthew''s Trait dataset'!T40="High", 1, 'Matthew''s Trait dataset'!T40="Low", 0)</f>
        <v>0</v>
      </c>
      <c r="Q40" s="4" t="s">
        <v>555</v>
      </c>
      <c r="R40" s="4" cm="1">
        <f t="array" ref="R40">_xlfn.IFS('Matthew''s Trait dataset'!W40="High", 1, 'Matthew''s Trait dataset'!W40="Low", 0)</f>
        <v>1</v>
      </c>
      <c r="S40" s="4" t="s">
        <v>88</v>
      </c>
      <c r="T40" s="4" cm="1">
        <f t="array" ref="T40">_xlfn.IFS('Matthew''s Trait dataset'!Z40="High", 1, 'Matthew''s Trait dataset'!Z40="Low", 0)</f>
        <v>1</v>
      </c>
    </row>
    <row r="41" spans="1:20" x14ac:dyDescent="0.3">
      <c r="A41" s="4" t="s">
        <v>362</v>
      </c>
      <c r="B41" s="4" t="s">
        <v>41</v>
      </c>
      <c r="C41">
        <v>0</v>
      </c>
      <c r="D41">
        <v>1</v>
      </c>
      <c r="E41" s="4" t="str" cm="1">
        <f t="array" ref="E41">_xlfn.IFS('Matthew''s Trait dataset'!D41&lt;5, "A", AND('Matthew''s Trait dataset'!D41&lt;10, 'Matthew''s Trait dataset'!D41&gt;=5), "B", AND('Matthew''s Trait dataset'!D41&lt;15, 'Matthew''s Trait dataset'!D41&gt;=10), "C", 'Matthew''s Trait dataset'!D41&gt;=15, "D")</f>
        <v>A</v>
      </c>
      <c r="F41" s="4" cm="1">
        <f t="array" ref="F41">_xlfn.IFS('Matthew''s Trait dataset'!F41="High", 1, 'Matthew''s Trait dataset'!F41="Low", 0)</f>
        <v>1</v>
      </c>
      <c r="G41" s="4" t="str" cm="1">
        <f t="array" ref="G41">_xlfn.IFS('Matthew''s Trait dataset'!G41&lt;100,"A",AND('Matthew''s Trait dataset'!G41&gt;=100,'Matthew''s Trait dataset'!G41&lt;1000),"B",AND('Matthew''s Trait dataset'!G41&gt;=1000,'Matthew''s Trait dataset'!G41&lt;10000),"C",'Matthew''s Trait dataset'!G41&gt;=10000,"D")</f>
        <v>B</v>
      </c>
      <c r="H41" s="4" cm="1">
        <f t="array" ref="H41">_xlfn.IFS('Matthew''s Trait dataset'!I41="High", 1, 'Matthew''s Trait dataset'!I41="Low", 0)</f>
        <v>1</v>
      </c>
      <c r="I41" s="4" t="str" cm="1">
        <f t="array" ref="I41">_xlfn.IFS('Matthew''s Trait dataset'!J41&lt;100,"A",AND('Matthew''s Trait dataset'!J41&gt;=100,'Matthew''s Trait dataset'!J41&lt;1000),"B", 'Matthew''s Trait dataset'!J41&gt;=1000, "C")</f>
        <v>A</v>
      </c>
      <c r="J41" s="4" cm="1">
        <f t="array" ref="J41">_xlfn.IFS('Matthew''s Trait dataset'!K41="High", 1, 'Matthew''s Trait dataset'!K41="Low", 0)</f>
        <v>1</v>
      </c>
      <c r="K41" s="4" t="str" cm="1">
        <f t="array" ref="K41">_xlfn.IFS('Matthew''s Trait dataset'!L41="LB", "A", 'Matthew''s Trait dataset'!L41="SB", "B", 'Matthew''s Trait dataset'!L41="FCT", "C", 'Matthew''s Trait dataset'!L41="NFCT", "D")</f>
        <v>C</v>
      </c>
      <c r="L41" s="4" cm="1">
        <f t="array" ref="L41">_xlfn.IFS('Matthew''s Trait dataset'!N41="High", 1, 'Matthew''s Trait dataset'!N41="Low", 0)</f>
        <v>1</v>
      </c>
      <c r="M41" s="4" t="str" cm="1">
        <f t="array" ref="M41">_xlfn.IFS('Matthew''s Trait dataset'!O41="Migratory", "A", 'Matthew''s Trait dataset'!O41="Mixed", "B", 'Matthew''s Trait dataset'!O41="Non-Migratory", "C")</f>
        <v>B</v>
      </c>
      <c r="N41" s="4" cm="1">
        <f t="array" ref="N41">_xlfn.IFS('Matthew''s Trait dataset'!Q41="High", 1, 'Matthew''s Trait dataset'!Q41="Low", 0)</f>
        <v>1</v>
      </c>
      <c r="O41" s="4" t="e" cm="1">
        <f t="array" ref="O41">_xlfn.IFS('Matthew''s Trait dataset'!R41="0-200m", "A", 'Matthew''s Trait dataset'!R41="200-500m", "B",'Matthew''s Trait dataset'!R41="500-1000m", "C", 'Matthew''s Trait dataset'!R41="1000m+", "D")</f>
        <v>#N/A</v>
      </c>
      <c r="P41" s="4" cm="1">
        <f t="array" ref="P41">_xlfn.IFS('Matthew''s Trait dataset'!T41="High", 1, 'Matthew''s Trait dataset'!T41="Low", 0)</f>
        <v>0</v>
      </c>
      <c r="Q41" s="4" t="s">
        <v>555</v>
      </c>
      <c r="R41" s="4" cm="1">
        <f t="array" ref="R41">_xlfn.IFS('Matthew''s Trait dataset'!W41="High", 1, 'Matthew''s Trait dataset'!W41="Low", 0)</f>
        <v>1</v>
      </c>
      <c r="S41" s="4" t="s">
        <v>88</v>
      </c>
      <c r="T41" s="4" cm="1">
        <f t="array" ref="T41">_xlfn.IFS('Matthew''s Trait dataset'!Z41="High", 1, 'Matthew''s Trait dataset'!Z41="Low", 0)</f>
        <v>1</v>
      </c>
    </row>
    <row r="42" spans="1:20" x14ac:dyDescent="0.3">
      <c r="A42" s="4" t="s">
        <v>359</v>
      </c>
      <c r="B42" s="4" t="s">
        <v>42</v>
      </c>
      <c r="C42">
        <v>1</v>
      </c>
      <c r="D42">
        <v>0</v>
      </c>
      <c r="E42" s="4" t="str" cm="1">
        <f t="array" ref="E42">_xlfn.IFS('Matthew''s Trait dataset'!D42&lt;5, "A", AND('Matthew''s Trait dataset'!D42&lt;10, 'Matthew''s Trait dataset'!D42&gt;=5), "B", AND('Matthew''s Trait dataset'!D42&lt;15, 'Matthew''s Trait dataset'!D42&gt;=10), "C", 'Matthew''s Trait dataset'!D42&gt;=15, "D")</f>
        <v>D</v>
      </c>
      <c r="F42" s="4" cm="1">
        <f t="array" ref="F42">_xlfn.IFS('Matthew''s Trait dataset'!F42="High", 1, 'Matthew''s Trait dataset'!F42="Low", 0)</f>
        <v>1</v>
      </c>
      <c r="G42" s="4" t="str" cm="1">
        <f t="array" ref="G42">_xlfn.IFS('Matthew''s Trait dataset'!G42&lt;100,"A",AND('Matthew''s Trait dataset'!G42&gt;=100,'Matthew''s Trait dataset'!G42&lt;1000),"B",AND('Matthew''s Trait dataset'!G42&gt;=1000,'Matthew''s Trait dataset'!G42&lt;10000),"C",'Matthew''s Trait dataset'!G42&gt;=10000,"D")</f>
        <v>D</v>
      </c>
      <c r="H42" s="4" cm="1">
        <f t="array" ref="H42">_xlfn.IFS('Matthew''s Trait dataset'!I42="High", 1, 'Matthew''s Trait dataset'!I42="Low", 0)</f>
        <v>1</v>
      </c>
      <c r="I42" s="4" t="str" cm="1">
        <f t="array" ref="I42">_xlfn.IFS('Matthew''s Trait dataset'!J42&lt;100,"A",AND('Matthew''s Trait dataset'!J42&gt;=100,'Matthew''s Trait dataset'!J42&lt;1000),"B", 'Matthew''s Trait dataset'!J42&gt;=1000, "C")</f>
        <v>C</v>
      </c>
      <c r="J42" s="4" cm="1">
        <f t="array" ref="J42">_xlfn.IFS('Matthew''s Trait dataset'!K42="High", 1, 'Matthew''s Trait dataset'!K42="Low", 0)</f>
        <v>1</v>
      </c>
      <c r="K42" s="4" t="str" cm="1">
        <f t="array" ref="K42">_xlfn.IFS('Matthew''s Trait dataset'!L42="LB", "A", 'Matthew''s Trait dataset'!L42="SB", "B", 'Matthew''s Trait dataset'!L42="FCT", "C", 'Matthew''s Trait dataset'!L42="NFCT", "D")</f>
        <v>B</v>
      </c>
      <c r="L42" s="4" cm="1">
        <f t="array" ref="L42">_xlfn.IFS('Matthew''s Trait dataset'!N42="High", 1, 'Matthew''s Trait dataset'!N42="Low", 0)</f>
        <v>1</v>
      </c>
      <c r="M42" s="4" t="str" cm="1">
        <f t="array" ref="M42">_xlfn.IFS('Matthew''s Trait dataset'!O42="Migratory", "A", 'Matthew''s Trait dataset'!O42="Mixed", "B", 'Matthew''s Trait dataset'!O42="Non-Migratory", "C")</f>
        <v>A</v>
      </c>
      <c r="N42" s="4" cm="1">
        <f t="array" ref="N42">_xlfn.IFS('Matthew''s Trait dataset'!Q42="High", 1, 'Matthew''s Trait dataset'!Q42="Low", 0)</f>
        <v>1</v>
      </c>
      <c r="O42" s="4" t="e" cm="1">
        <f t="array" ref="O42">_xlfn.IFS('Matthew''s Trait dataset'!R42="0-200m", "A", 'Matthew''s Trait dataset'!R42="200-500m", "B",'Matthew''s Trait dataset'!R42="500-1000m", "C", 'Matthew''s Trait dataset'!R42="1000m+", "D")</f>
        <v>#N/A</v>
      </c>
      <c r="P42" s="4" cm="1">
        <f t="array" ref="P42">_xlfn.IFS('Matthew''s Trait dataset'!T42="High", 1, 'Matthew''s Trait dataset'!T42="Low", 0)</f>
        <v>1</v>
      </c>
      <c r="Q42" s="4" t="s">
        <v>87</v>
      </c>
      <c r="R42" s="4" cm="1">
        <f t="array" ref="R42">_xlfn.IFS('Matthew''s Trait dataset'!W42="High", 1, 'Matthew''s Trait dataset'!W42="Low", 0)</f>
        <v>1</v>
      </c>
      <c r="S42" s="4" t="s">
        <v>85</v>
      </c>
      <c r="T42" s="4" cm="1">
        <f t="array" ref="T42">_xlfn.IFS('Matthew''s Trait dataset'!Z42="High", 1, 'Matthew''s Trait dataset'!Z42="Low", 0)</f>
        <v>1</v>
      </c>
    </row>
    <row r="43" spans="1:20" x14ac:dyDescent="0.3">
      <c r="A43" s="4" t="s">
        <v>360</v>
      </c>
      <c r="B43" s="4" t="s">
        <v>43</v>
      </c>
      <c r="C43">
        <v>0</v>
      </c>
      <c r="D43">
        <v>1</v>
      </c>
      <c r="E43" s="4" t="str" cm="1">
        <f t="array" ref="E43">_xlfn.IFS('Matthew''s Trait dataset'!D43&lt;5, "A", AND('Matthew''s Trait dataset'!D43&lt;10, 'Matthew''s Trait dataset'!D43&gt;=5), "B", AND('Matthew''s Trait dataset'!D43&lt;15, 'Matthew''s Trait dataset'!D43&gt;=10), "C", 'Matthew''s Trait dataset'!D43&gt;=15, "D")</f>
        <v>B</v>
      </c>
      <c r="F43" s="4" cm="1">
        <f t="array" ref="F43">_xlfn.IFS('Matthew''s Trait dataset'!F43="High", 1, 'Matthew''s Trait dataset'!F43="Low", 0)</f>
        <v>1</v>
      </c>
      <c r="G43" s="4" t="str" cm="1">
        <f t="array" ref="G43">_xlfn.IFS('Matthew''s Trait dataset'!G43&lt;100,"A",AND('Matthew''s Trait dataset'!G43&gt;=100,'Matthew''s Trait dataset'!G43&lt;1000),"B",AND('Matthew''s Trait dataset'!G43&gt;=1000,'Matthew''s Trait dataset'!G43&lt;10000),"C",'Matthew''s Trait dataset'!G43&gt;=10000,"D")</f>
        <v>C</v>
      </c>
      <c r="H43" s="4" cm="1">
        <f t="array" ref="H43">_xlfn.IFS('Matthew''s Trait dataset'!I43="High", 1, 'Matthew''s Trait dataset'!I43="Low", 0)</f>
        <v>1</v>
      </c>
      <c r="I43" s="4" t="str" cm="1">
        <f t="array" ref="I43">_xlfn.IFS('Matthew''s Trait dataset'!J43&lt;100,"A",AND('Matthew''s Trait dataset'!J43&gt;=100,'Matthew''s Trait dataset'!J43&lt;1000),"B", 'Matthew''s Trait dataset'!J43&gt;=1000, "C")</f>
        <v>B</v>
      </c>
      <c r="J43" s="4" cm="1">
        <f t="array" ref="J43">_xlfn.IFS('Matthew''s Trait dataset'!K43="High", 1, 'Matthew''s Trait dataset'!K43="Low", 0)</f>
        <v>1</v>
      </c>
      <c r="K43" s="4" t="str" cm="1">
        <f t="array" ref="K43">_xlfn.IFS('Matthew''s Trait dataset'!L43="LB", "A", 'Matthew''s Trait dataset'!L43="SB", "B", 'Matthew''s Trait dataset'!L43="FCT", "C", 'Matthew''s Trait dataset'!L43="NFCT", "D")</f>
        <v>D</v>
      </c>
      <c r="L43" s="4" cm="1">
        <f t="array" ref="L43">_xlfn.IFS('Matthew''s Trait dataset'!N43="High", 1, 'Matthew''s Trait dataset'!N43="Low", 0)</f>
        <v>1</v>
      </c>
      <c r="M43" s="4" t="str" cm="1">
        <f t="array" ref="M43">_xlfn.IFS('Matthew''s Trait dataset'!O43="Migratory", "A", 'Matthew''s Trait dataset'!O43="Mixed", "B", 'Matthew''s Trait dataset'!O43="Non-Migratory", "C")</f>
        <v>C</v>
      </c>
      <c r="N43" s="4" cm="1">
        <f t="array" ref="N43">_xlfn.IFS('Matthew''s Trait dataset'!Q43="High", 1, 'Matthew''s Trait dataset'!Q43="Low", 0)</f>
        <v>0</v>
      </c>
      <c r="O43" s="4" t="e" cm="1">
        <f t="array" ref="O43">_xlfn.IFS('Matthew''s Trait dataset'!R43="0-200m", "A", 'Matthew''s Trait dataset'!R43="200-500m", "B",'Matthew''s Trait dataset'!R43="500-1000m", "C", 'Matthew''s Trait dataset'!R43="1000m+", "D")</f>
        <v>#N/A</v>
      </c>
      <c r="P43" s="4" cm="1">
        <f t="array" ref="P43">_xlfn.IFS('Matthew''s Trait dataset'!T43="High", 1, 'Matthew''s Trait dataset'!T43="Low", 0)</f>
        <v>1</v>
      </c>
      <c r="Q43" s="4" t="s">
        <v>87</v>
      </c>
      <c r="R43" s="4" cm="1">
        <f t="array" ref="R43">_xlfn.IFS('Matthew''s Trait dataset'!W43="High", 1, 'Matthew''s Trait dataset'!W43="Low", 0)</f>
        <v>1</v>
      </c>
      <c r="S43" s="4" t="s">
        <v>88</v>
      </c>
      <c r="T43" s="4" cm="1">
        <f t="array" ref="T43">_xlfn.IFS('Matthew''s Trait dataset'!Z43="High", 1, 'Matthew''s Trait dataset'!Z43="Low", 0)</f>
        <v>1</v>
      </c>
    </row>
    <row r="44" spans="1:20" x14ac:dyDescent="0.3">
      <c r="A44" s="4" t="s">
        <v>360</v>
      </c>
      <c r="B44" s="4" t="s">
        <v>44</v>
      </c>
      <c r="C44">
        <v>0</v>
      </c>
      <c r="D44">
        <v>1</v>
      </c>
      <c r="E44" s="4" t="str" cm="1">
        <f t="array" ref="E44">_xlfn.IFS('Matthew''s Trait dataset'!D44&lt;5, "A", AND('Matthew''s Trait dataset'!D44&lt;10, 'Matthew''s Trait dataset'!D44&gt;=5), "B", AND('Matthew''s Trait dataset'!D44&lt;15, 'Matthew''s Trait dataset'!D44&gt;=10), "C", 'Matthew''s Trait dataset'!D44&gt;=15, "D")</f>
        <v>A</v>
      </c>
      <c r="F44" s="4" cm="1">
        <f t="array" ref="F44">_xlfn.IFS('Matthew''s Trait dataset'!F44="High", 1, 'Matthew''s Trait dataset'!F44="Low", 0)</f>
        <v>1</v>
      </c>
      <c r="G44" s="4" t="str" cm="1">
        <f t="array" ref="G44">_xlfn.IFS('Matthew''s Trait dataset'!G44&lt;100,"A",AND('Matthew''s Trait dataset'!G44&gt;=100,'Matthew''s Trait dataset'!G44&lt;1000),"B",AND('Matthew''s Trait dataset'!G44&gt;=1000,'Matthew''s Trait dataset'!G44&lt;10000),"C",'Matthew''s Trait dataset'!G44&gt;=10000,"D")</f>
        <v>C</v>
      </c>
      <c r="H44" s="4" cm="1">
        <f t="array" ref="H44">_xlfn.IFS('Matthew''s Trait dataset'!I44="High", 1, 'Matthew''s Trait dataset'!I44="Low", 0)</f>
        <v>1</v>
      </c>
      <c r="I44" s="4" t="str" cm="1">
        <f t="array" ref="I44">_xlfn.IFS('Matthew''s Trait dataset'!J44&lt;100,"A",AND('Matthew''s Trait dataset'!J44&gt;=100,'Matthew''s Trait dataset'!J44&lt;1000),"B", 'Matthew''s Trait dataset'!J44&gt;=1000, "C")</f>
        <v>B</v>
      </c>
      <c r="J44" s="4" cm="1">
        <f t="array" ref="J44">_xlfn.IFS('Matthew''s Trait dataset'!K44="High", 1, 'Matthew''s Trait dataset'!K44="Low", 0)</f>
        <v>1</v>
      </c>
      <c r="K44" s="4" t="str" cm="1">
        <f t="array" ref="K44">_xlfn.IFS('Matthew''s Trait dataset'!L44="LB", "A", 'Matthew''s Trait dataset'!L44="SB", "B", 'Matthew''s Trait dataset'!L44="FCT", "C", 'Matthew''s Trait dataset'!L44="NFCT", "D")</f>
        <v>D</v>
      </c>
      <c r="L44" s="4" cm="1">
        <f t="array" ref="L44">_xlfn.IFS('Matthew''s Trait dataset'!N44="High", 1, 'Matthew''s Trait dataset'!N44="Low", 0)</f>
        <v>1</v>
      </c>
      <c r="M44" s="4" t="str" cm="1">
        <f t="array" ref="M44">_xlfn.IFS('Matthew''s Trait dataset'!O44="Migratory", "A", 'Matthew''s Trait dataset'!O44="Mixed", "B", 'Matthew''s Trait dataset'!O44="Non-Migratory", "C")</f>
        <v>A</v>
      </c>
      <c r="N44" s="4" cm="1">
        <f t="array" ref="N44">_xlfn.IFS('Matthew''s Trait dataset'!Q44="High", 1, 'Matthew''s Trait dataset'!Q44="Low", 0)</f>
        <v>0</v>
      </c>
      <c r="O44" s="4" t="e" cm="1">
        <f t="array" ref="O44">_xlfn.IFS('Matthew''s Trait dataset'!R44="0-200m", "A", 'Matthew''s Trait dataset'!R44="200-500m", "B",'Matthew''s Trait dataset'!R44="500-1000m", "C", 'Matthew''s Trait dataset'!R44="1000m+", "D")</f>
        <v>#N/A</v>
      </c>
      <c r="P44" s="4" cm="1">
        <f t="array" ref="P44">_xlfn.IFS('Matthew''s Trait dataset'!T44="High", 1, 'Matthew''s Trait dataset'!T44="Low", 0)</f>
        <v>0</v>
      </c>
      <c r="Q44" s="4" t="s">
        <v>87</v>
      </c>
      <c r="R44" s="4" cm="1">
        <f t="array" ref="R44">_xlfn.IFS('Matthew''s Trait dataset'!W44="High", 1, 'Matthew''s Trait dataset'!W44="Low", 0)</f>
        <v>1</v>
      </c>
      <c r="S44" s="4" t="s">
        <v>88</v>
      </c>
      <c r="T44" s="4" cm="1">
        <f t="array" ref="T44">_xlfn.IFS('Matthew''s Trait dataset'!Z44="High", 1, 'Matthew''s Trait dataset'!Z44="Low", 0)</f>
        <v>1</v>
      </c>
    </row>
    <row r="45" spans="1:20" x14ac:dyDescent="0.3">
      <c r="A45" s="4" t="s">
        <v>360</v>
      </c>
      <c r="B45" s="4" t="s">
        <v>45</v>
      </c>
      <c r="C45">
        <v>1</v>
      </c>
      <c r="D45">
        <v>0</v>
      </c>
      <c r="E45" s="4" t="str" cm="1">
        <f t="array" ref="E45">_xlfn.IFS('Matthew''s Trait dataset'!D45&lt;5, "A", AND('Matthew''s Trait dataset'!D45&lt;10, 'Matthew''s Trait dataset'!D45&gt;=5), "B", AND('Matthew''s Trait dataset'!D45&lt;15, 'Matthew''s Trait dataset'!D45&gt;=10), "C", 'Matthew''s Trait dataset'!D45&gt;=15, "D")</f>
        <v>B</v>
      </c>
      <c r="F45" s="4" cm="1">
        <f t="array" ref="F45">_xlfn.IFS('Matthew''s Trait dataset'!F45="High", 1, 'Matthew''s Trait dataset'!F45="Low", 0)</f>
        <v>1</v>
      </c>
      <c r="G45" s="4" t="str" cm="1">
        <f t="array" ref="G45">_xlfn.IFS('Matthew''s Trait dataset'!G45&lt;100,"A",AND('Matthew''s Trait dataset'!G45&gt;=100,'Matthew''s Trait dataset'!G45&lt;1000),"B",AND('Matthew''s Trait dataset'!G45&gt;=1000,'Matthew''s Trait dataset'!G45&lt;10000),"C",'Matthew''s Trait dataset'!G45&gt;=10000,"D")</f>
        <v>C</v>
      </c>
      <c r="H45" s="4" cm="1">
        <f t="array" ref="H45">_xlfn.IFS('Matthew''s Trait dataset'!I45="High", 1, 'Matthew''s Trait dataset'!I45="Low", 0)</f>
        <v>1</v>
      </c>
      <c r="I45" s="4" t="str" cm="1">
        <f t="array" ref="I45">_xlfn.IFS('Matthew''s Trait dataset'!J45&lt;100,"A",AND('Matthew''s Trait dataset'!J45&gt;=100,'Matthew''s Trait dataset'!J45&lt;1000),"B", 'Matthew''s Trait dataset'!J45&gt;=1000, "C")</f>
        <v>B</v>
      </c>
      <c r="J45" s="4" cm="1">
        <f t="array" ref="J45">_xlfn.IFS('Matthew''s Trait dataset'!K45="High", 1, 'Matthew''s Trait dataset'!K45="Low", 0)</f>
        <v>1</v>
      </c>
      <c r="K45" s="4" t="str" cm="1">
        <f t="array" ref="K45">_xlfn.IFS('Matthew''s Trait dataset'!L45="LB", "A", 'Matthew''s Trait dataset'!L45="SB", "B", 'Matthew''s Trait dataset'!L45="FCT", "C", 'Matthew''s Trait dataset'!L45="NFCT", "D")</f>
        <v>D</v>
      </c>
      <c r="L45" s="4" cm="1">
        <f t="array" ref="L45">_xlfn.IFS('Matthew''s Trait dataset'!N45="High", 1, 'Matthew''s Trait dataset'!N45="Low", 0)</f>
        <v>1</v>
      </c>
      <c r="M45" s="4" t="str" cm="1">
        <f t="array" ref="M45">_xlfn.IFS('Matthew''s Trait dataset'!O45="Migratory", "A", 'Matthew''s Trait dataset'!O45="Mixed", "B", 'Matthew''s Trait dataset'!O45="Non-Migratory", "C")</f>
        <v>A</v>
      </c>
      <c r="N45" s="4" cm="1">
        <f t="array" ref="N45">_xlfn.IFS('Matthew''s Trait dataset'!Q45="High", 1, 'Matthew''s Trait dataset'!Q45="Low", 0)</f>
        <v>0</v>
      </c>
      <c r="O45" s="4" t="e" cm="1">
        <f t="array" ref="O45">_xlfn.IFS('Matthew''s Trait dataset'!R45="0-200m", "A", 'Matthew''s Trait dataset'!R45="200-500m", "B",'Matthew''s Trait dataset'!R45="500-1000m", "C", 'Matthew''s Trait dataset'!R45="1000m+", "D")</f>
        <v>#N/A</v>
      </c>
      <c r="P45" s="4" cm="1">
        <f t="array" ref="P45">_xlfn.IFS('Matthew''s Trait dataset'!T45="High", 1, 'Matthew''s Trait dataset'!T45="Low", 0)</f>
        <v>0</v>
      </c>
      <c r="Q45" s="4" t="s">
        <v>87</v>
      </c>
      <c r="R45" s="4" cm="1">
        <f t="array" ref="R45">_xlfn.IFS('Matthew''s Trait dataset'!W45="High", 1, 'Matthew''s Trait dataset'!W45="Low", 0)</f>
        <v>1</v>
      </c>
      <c r="S45" s="4" t="s">
        <v>88</v>
      </c>
      <c r="T45" s="4" cm="1">
        <f t="array" ref="T45">_xlfn.IFS('Matthew''s Trait dataset'!Z45="High", 1, 'Matthew''s Trait dataset'!Z45="Low", 0)</f>
        <v>1</v>
      </c>
    </row>
    <row r="46" spans="1:20" x14ac:dyDescent="0.3">
      <c r="A46" s="4" t="s">
        <v>360</v>
      </c>
      <c r="B46" s="4" t="s">
        <v>46</v>
      </c>
      <c r="C46">
        <v>0</v>
      </c>
      <c r="D46">
        <v>1</v>
      </c>
      <c r="E46" s="4" t="str" cm="1">
        <f t="array" ref="E46">_xlfn.IFS('Matthew''s Trait dataset'!D46&lt;5, "A", AND('Matthew''s Trait dataset'!D46&lt;10, 'Matthew''s Trait dataset'!D46&gt;=5), "B", AND('Matthew''s Trait dataset'!D46&lt;15, 'Matthew''s Trait dataset'!D46&gt;=10), "C", 'Matthew''s Trait dataset'!D46&gt;=15, "D")</f>
        <v>A</v>
      </c>
      <c r="F46" s="4" cm="1">
        <f t="array" ref="F46">_xlfn.IFS('Matthew''s Trait dataset'!F46="High", 1, 'Matthew''s Trait dataset'!F46="Low", 0)</f>
        <v>1</v>
      </c>
      <c r="G46" s="4" t="str" cm="1">
        <f t="array" ref="G46">_xlfn.IFS('Matthew''s Trait dataset'!G46&lt;100,"A",AND('Matthew''s Trait dataset'!G46&gt;=100,'Matthew''s Trait dataset'!G46&lt;1000),"B",AND('Matthew''s Trait dataset'!G46&gt;=1000,'Matthew''s Trait dataset'!G46&lt;10000),"C",'Matthew''s Trait dataset'!G46&gt;=10000,"D")</f>
        <v>C</v>
      </c>
      <c r="H46" s="4" cm="1">
        <f t="array" ref="H46">_xlfn.IFS('Matthew''s Trait dataset'!I46="High", 1, 'Matthew''s Trait dataset'!I46="Low", 0)</f>
        <v>1</v>
      </c>
      <c r="I46" s="4" t="str" cm="1">
        <f t="array" ref="I46">_xlfn.IFS('Matthew''s Trait dataset'!J46&lt;100,"A",AND('Matthew''s Trait dataset'!J46&gt;=100,'Matthew''s Trait dataset'!J46&lt;1000),"B", 'Matthew''s Trait dataset'!J46&gt;=1000, "C")</f>
        <v>B</v>
      </c>
      <c r="J46" s="4" cm="1">
        <f t="array" ref="J46">_xlfn.IFS('Matthew''s Trait dataset'!K46="High", 1, 'Matthew''s Trait dataset'!K46="Low", 0)</f>
        <v>1</v>
      </c>
      <c r="K46" s="4" t="str" cm="1">
        <f t="array" ref="K46">_xlfn.IFS('Matthew''s Trait dataset'!L46="LB", "A", 'Matthew''s Trait dataset'!L46="SB", "B", 'Matthew''s Trait dataset'!L46="FCT", "C", 'Matthew''s Trait dataset'!L46="NFCT", "D")</f>
        <v>D</v>
      </c>
      <c r="L46" s="4" cm="1">
        <f t="array" ref="L46">_xlfn.IFS('Matthew''s Trait dataset'!N46="High", 1, 'Matthew''s Trait dataset'!N46="Low", 0)</f>
        <v>1</v>
      </c>
      <c r="M46" s="4" t="str" cm="1">
        <f t="array" ref="M46">_xlfn.IFS('Matthew''s Trait dataset'!O46="Migratory", "A", 'Matthew''s Trait dataset'!O46="Mixed", "B", 'Matthew''s Trait dataset'!O46="Non-Migratory", "C")</f>
        <v>C</v>
      </c>
      <c r="N46" s="4" cm="1">
        <f t="array" ref="N46">_xlfn.IFS('Matthew''s Trait dataset'!Q46="High", 1, 'Matthew''s Trait dataset'!Q46="Low", 0)</f>
        <v>1</v>
      </c>
      <c r="O46" s="4" t="e" cm="1">
        <f t="array" ref="O46">_xlfn.IFS('Matthew''s Trait dataset'!R46="0-200m", "A", 'Matthew''s Trait dataset'!R46="200-500m", "B",'Matthew''s Trait dataset'!R46="500-1000m", "C", 'Matthew''s Trait dataset'!R46="1000m+", "D")</f>
        <v>#N/A</v>
      </c>
      <c r="P46" s="4" cm="1">
        <f t="array" ref="P46">_xlfn.IFS('Matthew''s Trait dataset'!T46="High", 1, 'Matthew''s Trait dataset'!T46="Low", 0)</f>
        <v>1</v>
      </c>
      <c r="Q46" s="4" t="s">
        <v>87</v>
      </c>
      <c r="R46" s="4" cm="1">
        <f t="array" ref="R46">_xlfn.IFS('Matthew''s Trait dataset'!W46="High", 1, 'Matthew''s Trait dataset'!W46="Low", 0)</f>
        <v>1</v>
      </c>
      <c r="S46" s="4" t="s">
        <v>88</v>
      </c>
      <c r="T46" s="4" cm="1">
        <f t="array" ref="T46">_xlfn.IFS('Matthew''s Trait dataset'!Z46="High", 1, 'Matthew''s Trait dataset'!Z46="Low", 0)</f>
        <v>1</v>
      </c>
    </row>
    <row r="47" spans="1:20" x14ac:dyDescent="0.3">
      <c r="A47" s="4" t="s">
        <v>360</v>
      </c>
      <c r="B47" s="4" t="s">
        <v>194</v>
      </c>
      <c r="C47">
        <v>0</v>
      </c>
      <c r="D47">
        <v>1</v>
      </c>
      <c r="E47" s="4" t="str" cm="1">
        <f t="array" ref="E47">_xlfn.IFS('Matthew''s Trait dataset'!D47&lt;5, "A", AND('Matthew''s Trait dataset'!D47&lt;10, 'Matthew''s Trait dataset'!D47&gt;=5), "B", AND('Matthew''s Trait dataset'!D47&lt;15, 'Matthew''s Trait dataset'!D47&gt;=10), "C", 'Matthew''s Trait dataset'!D47&gt;=15, "D")</f>
        <v>B</v>
      </c>
      <c r="F47" s="4" cm="1">
        <f t="array" ref="F47">_xlfn.IFS('Matthew''s Trait dataset'!F47="High", 1, 'Matthew''s Trait dataset'!F47="Low", 0)</f>
        <v>1</v>
      </c>
      <c r="G47" s="4" t="str" cm="1">
        <f t="array" ref="G47">_xlfn.IFS('Matthew''s Trait dataset'!G47&lt;100,"A",AND('Matthew''s Trait dataset'!G47&gt;=100,'Matthew''s Trait dataset'!G47&lt;1000),"B",AND('Matthew''s Trait dataset'!G47&gt;=1000,'Matthew''s Trait dataset'!G47&lt;10000),"C",'Matthew''s Trait dataset'!G47&gt;=10000,"D")</f>
        <v>C</v>
      </c>
      <c r="H47" s="4" cm="1">
        <f t="array" ref="H47">_xlfn.IFS('Matthew''s Trait dataset'!I47="High", 1, 'Matthew''s Trait dataset'!I47="Low", 0)</f>
        <v>0</v>
      </c>
      <c r="I47" s="4" t="str" cm="1">
        <f t="array" ref="I47">_xlfn.IFS('Matthew''s Trait dataset'!J47&lt;100,"A",AND('Matthew''s Trait dataset'!J47&gt;=100,'Matthew''s Trait dataset'!J47&lt;1000),"B", 'Matthew''s Trait dataset'!J47&gt;=1000, "C")</f>
        <v>B</v>
      </c>
      <c r="J47" s="4" cm="1">
        <f t="array" ref="J47">_xlfn.IFS('Matthew''s Trait dataset'!K47="High", 1, 'Matthew''s Trait dataset'!K47="Low", 0)</f>
        <v>0</v>
      </c>
      <c r="K47" s="4" t="str" cm="1">
        <f t="array" ref="K47">_xlfn.IFS('Matthew''s Trait dataset'!L47="LB", "A", 'Matthew''s Trait dataset'!L47="SB", "B", 'Matthew''s Trait dataset'!L47="FCT", "C", 'Matthew''s Trait dataset'!L47="NFCT", "D")</f>
        <v>D</v>
      </c>
      <c r="L47" s="4" cm="1">
        <f t="array" ref="L47">_xlfn.IFS('Matthew''s Trait dataset'!N47="High", 1, 'Matthew''s Trait dataset'!N47="Low", 0)</f>
        <v>1</v>
      </c>
      <c r="M47" s="4" t="str" cm="1">
        <f t="array" ref="M47">_xlfn.IFS('Matthew''s Trait dataset'!O47="Migratory", "A", 'Matthew''s Trait dataset'!O47="Mixed", "B", 'Matthew''s Trait dataset'!O47="Non-Migratory", "C")</f>
        <v>A</v>
      </c>
      <c r="N47" s="4" cm="1">
        <f t="array" ref="N47">_xlfn.IFS('Matthew''s Trait dataset'!Q47="High", 1, 'Matthew''s Trait dataset'!Q47="Low", 0)</f>
        <v>0</v>
      </c>
      <c r="O47" s="4" t="e" cm="1">
        <f t="array" ref="O47">_xlfn.IFS('Matthew''s Trait dataset'!R47="0-200m", "A", 'Matthew''s Trait dataset'!R47="200-500m", "B",'Matthew''s Trait dataset'!R47="500-1000m", "C", 'Matthew''s Trait dataset'!R47="1000m+", "D")</f>
        <v>#N/A</v>
      </c>
      <c r="P47" s="4" cm="1">
        <f t="array" ref="P47">_xlfn.IFS('Matthew''s Trait dataset'!T47="High", 1, 'Matthew''s Trait dataset'!T47="Low", 0)</f>
        <v>0</v>
      </c>
      <c r="Q47" s="4" t="s">
        <v>87</v>
      </c>
      <c r="R47" s="4" cm="1">
        <f t="array" ref="R47">_xlfn.IFS('Matthew''s Trait dataset'!W47="High", 1, 'Matthew''s Trait dataset'!W47="Low", 0)</f>
        <v>1</v>
      </c>
      <c r="S47" s="4" t="s">
        <v>88</v>
      </c>
      <c r="T47" s="4" cm="1">
        <f t="array" ref="T47">_xlfn.IFS('Matthew''s Trait dataset'!Z47="High", 1, 'Matthew''s Trait dataset'!Z47="Low", 0)</f>
        <v>1</v>
      </c>
    </row>
    <row r="48" spans="1:20" x14ac:dyDescent="0.3">
      <c r="A48" s="4" t="s">
        <v>360</v>
      </c>
      <c r="B48" s="4" t="s">
        <v>47</v>
      </c>
      <c r="C48">
        <v>0</v>
      </c>
      <c r="D48">
        <v>1</v>
      </c>
      <c r="E48" s="4" t="str" cm="1">
        <f t="array" ref="E48">_xlfn.IFS('Matthew''s Trait dataset'!D48&lt;5, "A", AND('Matthew''s Trait dataset'!D48&lt;10, 'Matthew''s Trait dataset'!D48&gt;=5), "B", AND('Matthew''s Trait dataset'!D48&lt;15, 'Matthew''s Trait dataset'!D48&gt;=10), "C", 'Matthew''s Trait dataset'!D48&gt;=15, "D")</f>
        <v>A</v>
      </c>
      <c r="F48" s="4" cm="1">
        <f t="array" ref="F48">_xlfn.IFS('Matthew''s Trait dataset'!F48="High", 1, 'Matthew''s Trait dataset'!F48="Low", 0)</f>
        <v>1</v>
      </c>
      <c r="G48" s="4" t="str" cm="1">
        <f t="array" ref="G48">_xlfn.IFS('Matthew''s Trait dataset'!G48&lt;100,"A",AND('Matthew''s Trait dataset'!G48&gt;=100,'Matthew''s Trait dataset'!G48&lt;1000),"B",AND('Matthew''s Trait dataset'!G48&gt;=1000,'Matthew''s Trait dataset'!G48&lt;10000),"C",'Matthew''s Trait dataset'!G48&gt;=10000,"D")</f>
        <v>C</v>
      </c>
      <c r="H48" s="4" cm="1">
        <f t="array" ref="H48">_xlfn.IFS('Matthew''s Trait dataset'!I48="High", 1, 'Matthew''s Trait dataset'!I48="Low", 0)</f>
        <v>1</v>
      </c>
      <c r="I48" s="4" t="str" cm="1">
        <f t="array" ref="I48">_xlfn.IFS('Matthew''s Trait dataset'!J48&lt;100,"A",AND('Matthew''s Trait dataset'!J48&gt;=100,'Matthew''s Trait dataset'!J48&lt;1000),"B", 'Matthew''s Trait dataset'!J48&gt;=1000, "C")</f>
        <v>B</v>
      </c>
      <c r="J48" s="4" cm="1">
        <f t="array" ref="J48">_xlfn.IFS('Matthew''s Trait dataset'!K48="High", 1, 'Matthew''s Trait dataset'!K48="Low", 0)</f>
        <v>1</v>
      </c>
      <c r="K48" s="4" t="str" cm="1">
        <f t="array" ref="K48">_xlfn.IFS('Matthew''s Trait dataset'!L48="LB", "A", 'Matthew''s Trait dataset'!L48="SB", "B", 'Matthew''s Trait dataset'!L48="FCT", "C", 'Matthew''s Trait dataset'!L48="NFCT", "D")</f>
        <v>D</v>
      </c>
      <c r="L48" s="4" cm="1">
        <f t="array" ref="L48">_xlfn.IFS('Matthew''s Trait dataset'!N48="High", 1, 'Matthew''s Trait dataset'!N48="Low", 0)</f>
        <v>1</v>
      </c>
      <c r="M48" s="4" t="str" cm="1">
        <f t="array" ref="M48">_xlfn.IFS('Matthew''s Trait dataset'!O48="Migratory", "A", 'Matthew''s Trait dataset'!O48="Mixed", "B", 'Matthew''s Trait dataset'!O48="Non-Migratory", "C")</f>
        <v>A</v>
      </c>
      <c r="N48" s="4" cm="1">
        <f t="array" ref="N48">_xlfn.IFS('Matthew''s Trait dataset'!Q48="High", 1, 'Matthew''s Trait dataset'!Q48="Low", 0)</f>
        <v>0</v>
      </c>
      <c r="O48" s="4" t="e" cm="1">
        <f t="array" ref="O48">_xlfn.IFS('Matthew''s Trait dataset'!R48="0-200m", "A", 'Matthew''s Trait dataset'!R48="200-500m", "B",'Matthew''s Trait dataset'!R48="500-1000m", "C", 'Matthew''s Trait dataset'!R48="1000m+", "D")</f>
        <v>#N/A</v>
      </c>
      <c r="P48" s="4" cm="1">
        <f t="array" ref="P48">_xlfn.IFS('Matthew''s Trait dataset'!T48="High", 1, 'Matthew''s Trait dataset'!T48="Low", 0)</f>
        <v>1</v>
      </c>
      <c r="Q48" s="4" t="s">
        <v>87</v>
      </c>
      <c r="R48" s="4" cm="1">
        <f t="array" ref="R48">_xlfn.IFS('Matthew''s Trait dataset'!W48="High", 1, 'Matthew''s Trait dataset'!W48="Low", 0)</f>
        <v>1</v>
      </c>
      <c r="S48" s="4" t="s">
        <v>88</v>
      </c>
      <c r="T48" s="4" cm="1">
        <f t="array" ref="T48">_xlfn.IFS('Matthew''s Trait dataset'!Z48="High", 1, 'Matthew''s Trait dataset'!Z48="Low", 0)</f>
        <v>1</v>
      </c>
    </row>
    <row r="49" spans="1:20" x14ac:dyDescent="0.3">
      <c r="A49" s="4" t="s">
        <v>360</v>
      </c>
      <c r="B49" s="4" t="s">
        <v>48</v>
      </c>
      <c r="C49">
        <v>0</v>
      </c>
      <c r="D49">
        <v>1</v>
      </c>
      <c r="E49" s="4" t="str" cm="1">
        <f t="array" ref="E49">_xlfn.IFS('Matthew''s Trait dataset'!D49&lt;5, "A", AND('Matthew''s Trait dataset'!D49&lt;10, 'Matthew''s Trait dataset'!D49&gt;=5), "B", AND('Matthew''s Trait dataset'!D49&lt;15, 'Matthew''s Trait dataset'!D49&gt;=10), "C", 'Matthew''s Trait dataset'!D49&gt;=15, "D")</f>
        <v>B</v>
      </c>
      <c r="F49" s="4" cm="1">
        <f t="array" ref="F49">_xlfn.IFS('Matthew''s Trait dataset'!F49="High", 1, 'Matthew''s Trait dataset'!F49="Low", 0)</f>
        <v>1</v>
      </c>
      <c r="G49" s="4" t="str" cm="1">
        <f t="array" ref="G49">_xlfn.IFS('Matthew''s Trait dataset'!G49&lt;100,"A",AND('Matthew''s Trait dataset'!G49&gt;=100,'Matthew''s Trait dataset'!G49&lt;1000),"B",AND('Matthew''s Trait dataset'!G49&gt;=1000,'Matthew''s Trait dataset'!G49&lt;10000),"C",'Matthew''s Trait dataset'!G49&gt;=10000,"D")</f>
        <v>C</v>
      </c>
      <c r="H49" s="4" cm="1">
        <f t="array" ref="H49">_xlfn.IFS('Matthew''s Trait dataset'!I49="High", 1, 'Matthew''s Trait dataset'!I49="Low", 0)</f>
        <v>1</v>
      </c>
      <c r="I49" s="4" t="str" cm="1">
        <f t="array" ref="I49">_xlfn.IFS('Matthew''s Trait dataset'!J49&lt;100,"A",AND('Matthew''s Trait dataset'!J49&gt;=100,'Matthew''s Trait dataset'!J49&lt;1000),"B", 'Matthew''s Trait dataset'!J49&gt;=1000, "C")</f>
        <v>B</v>
      </c>
      <c r="J49" s="4" cm="1">
        <f t="array" ref="J49">_xlfn.IFS('Matthew''s Trait dataset'!K49="High", 1, 'Matthew''s Trait dataset'!K49="Low", 0)</f>
        <v>1</v>
      </c>
      <c r="K49" s="4" t="str" cm="1">
        <f t="array" ref="K49">_xlfn.IFS('Matthew''s Trait dataset'!L49="LB", "A", 'Matthew''s Trait dataset'!L49="SB", "B", 'Matthew''s Trait dataset'!L49="FCT", "C", 'Matthew''s Trait dataset'!L49="NFCT", "D")</f>
        <v>D</v>
      </c>
      <c r="L49" s="4" cm="1">
        <f t="array" ref="L49">_xlfn.IFS('Matthew''s Trait dataset'!N49="High", 1, 'Matthew''s Trait dataset'!N49="Low", 0)</f>
        <v>1</v>
      </c>
      <c r="M49" s="4" t="str" cm="1">
        <f t="array" ref="M49">_xlfn.IFS('Matthew''s Trait dataset'!O49="Migratory", "A", 'Matthew''s Trait dataset'!O49="Mixed", "B", 'Matthew''s Trait dataset'!O49="Non-Migratory", "C")</f>
        <v>C</v>
      </c>
      <c r="N49" s="4" cm="1">
        <f t="array" ref="N49">_xlfn.IFS('Matthew''s Trait dataset'!Q49="High", 1, 'Matthew''s Trait dataset'!Q49="Low", 0)</f>
        <v>1</v>
      </c>
      <c r="O49" s="4" t="e" cm="1">
        <f t="array" ref="O49">_xlfn.IFS('Matthew''s Trait dataset'!R49="0-200m", "A", 'Matthew''s Trait dataset'!R49="200-500m", "B",'Matthew''s Trait dataset'!R49="500-1000m", "C", 'Matthew''s Trait dataset'!R49="1000m+", "D")</f>
        <v>#N/A</v>
      </c>
      <c r="P49" s="4" cm="1">
        <f t="array" ref="P49">_xlfn.IFS('Matthew''s Trait dataset'!T49="High", 1, 'Matthew''s Trait dataset'!T49="Low", 0)</f>
        <v>0</v>
      </c>
      <c r="Q49" s="4" t="s">
        <v>87</v>
      </c>
      <c r="R49" s="4" cm="1">
        <f t="array" ref="R49">_xlfn.IFS('Matthew''s Trait dataset'!W49="High", 1, 'Matthew''s Trait dataset'!W49="Low", 0)</f>
        <v>1</v>
      </c>
      <c r="S49" s="4" t="s">
        <v>88</v>
      </c>
      <c r="T49" s="4" cm="1">
        <f t="array" ref="T49">_xlfn.IFS('Matthew''s Trait dataset'!Z49="High", 1, 'Matthew''s Trait dataset'!Z49="Low", 0)</f>
        <v>1</v>
      </c>
    </row>
    <row r="50" spans="1:20" x14ac:dyDescent="0.3">
      <c r="A50" s="4" t="s">
        <v>360</v>
      </c>
      <c r="B50" s="4" t="s">
        <v>49</v>
      </c>
      <c r="C50">
        <v>0</v>
      </c>
      <c r="D50">
        <v>1</v>
      </c>
      <c r="E50" s="4" t="str" cm="1">
        <f t="array" ref="E50">_xlfn.IFS('Matthew''s Trait dataset'!D50&lt;5, "A", AND('Matthew''s Trait dataset'!D50&lt;10, 'Matthew''s Trait dataset'!D50&gt;=5), "B", AND('Matthew''s Trait dataset'!D50&lt;15, 'Matthew''s Trait dataset'!D50&gt;=10), "C", 'Matthew''s Trait dataset'!D50&gt;=15, "D")</f>
        <v>B</v>
      </c>
      <c r="F50" s="4" cm="1">
        <f t="array" ref="F50">_xlfn.IFS('Matthew''s Trait dataset'!F50="High", 1, 'Matthew''s Trait dataset'!F50="Low", 0)</f>
        <v>1</v>
      </c>
      <c r="G50" s="4" t="str" cm="1">
        <f t="array" ref="G50">_xlfn.IFS('Matthew''s Trait dataset'!G50&lt;100,"A",AND('Matthew''s Trait dataset'!G50&gt;=100,'Matthew''s Trait dataset'!G50&lt;1000),"B",AND('Matthew''s Trait dataset'!G50&gt;=1000,'Matthew''s Trait dataset'!G50&lt;10000),"C",'Matthew''s Trait dataset'!G50&gt;=10000,"D")</f>
        <v>C</v>
      </c>
      <c r="H50" s="4" cm="1">
        <f t="array" ref="H50">_xlfn.IFS('Matthew''s Trait dataset'!I50="High", 1, 'Matthew''s Trait dataset'!I50="Low", 0)</f>
        <v>1</v>
      </c>
      <c r="I50" s="4" t="str" cm="1">
        <f t="array" ref="I50">_xlfn.IFS('Matthew''s Trait dataset'!J50&lt;100,"A",AND('Matthew''s Trait dataset'!J50&gt;=100,'Matthew''s Trait dataset'!J50&lt;1000),"B", 'Matthew''s Trait dataset'!J50&gt;=1000, "C")</f>
        <v>B</v>
      </c>
      <c r="J50" s="4" cm="1">
        <f t="array" ref="J50">_xlfn.IFS('Matthew''s Trait dataset'!K50="High", 1, 'Matthew''s Trait dataset'!K50="Low", 0)</f>
        <v>1</v>
      </c>
      <c r="K50" s="4" t="str" cm="1">
        <f t="array" ref="K50">_xlfn.IFS('Matthew''s Trait dataset'!L50="LB", "A", 'Matthew''s Trait dataset'!L50="SB", "B", 'Matthew''s Trait dataset'!L50="FCT", "C", 'Matthew''s Trait dataset'!L50="NFCT", "D")</f>
        <v>C</v>
      </c>
      <c r="L50" s="4" cm="1">
        <f t="array" ref="L50">_xlfn.IFS('Matthew''s Trait dataset'!N50="High", 1, 'Matthew''s Trait dataset'!N50="Low", 0)</f>
        <v>1</v>
      </c>
      <c r="M50" s="4" t="str" cm="1">
        <f t="array" ref="M50">_xlfn.IFS('Matthew''s Trait dataset'!O50="Migratory", "A", 'Matthew''s Trait dataset'!O50="Mixed", "B", 'Matthew''s Trait dataset'!O50="Non-Migratory", "C")</f>
        <v>A</v>
      </c>
      <c r="N50" s="4" cm="1">
        <f t="array" ref="N50">_xlfn.IFS('Matthew''s Trait dataset'!Q50="High", 1, 'Matthew''s Trait dataset'!Q50="Low", 0)</f>
        <v>0</v>
      </c>
      <c r="O50" s="4" t="e" cm="1">
        <f t="array" ref="O50">_xlfn.IFS('Matthew''s Trait dataset'!R50="0-200m", "A", 'Matthew''s Trait dataset'!R50="200-500m", "B",'Matthew''s Trait dataset'!R50="500-1000m", "C", 'Matthew''s Trait dataset'!R50="1000m+", "D")</f>
        <v>#N/A</v>
      </c>
      <c r="P50" s="4" cm="1">
        <f t="array" ref="P50">_xlfn.IFS('Matthew''s Trait dataset'!T50="High", 1, 'Matthew''s Trait dataset'!T50="Low", 0)</f>
        <v>1</v>
      </c>
      <c r="Q50" s="4" t="s">
        <v>87</v>
      </c>
      <c r="R50" s="4" cm="1">
        <f t="array" ref="R50">_xlfn.IFS('Matthew''s Trait dataset'!W50="High", 1, 'Matthew''s Trait dataset'!W50="Low", 0)</f>
        <v>1</v>
      </c>
      <c r="S50" s="4" t="s">
        <v>88</v>
      </c>
      <c r="T50" s="4" cm="1">
        <f t="array" ref="T50">_xlfn.IFS('Matthew''s Trait dataset'!Z50="High", 1, 'Matthew''s Trait dataset'!Z50="Low", 0)</f>
        <v>1</v>
      </c>
    </row>
    <row r="51" spans="1:20" x14ac:dyDescent="0.3">
      <c r="A51" s="4" t="s">
        <v>360</v>
      </c>
      <c r="B51" s="4" t="s">
        <v>50</v>
      </c>
      <c r="C51">
        <v>0</v>
      </c>
      <c r="D51">
        <v>1</v>
      </c>
      <c r="E51" s="4" t="str" cm="1">
        <f t="array" ref="E51">_xlfn.IFS('Matthew''s Trait dataset'!D51&lt;5, "A", AND('Matthew''s Trait dataset'!D51&lt;10, 'Matthew''s Trait dataset'!D51&gt;=5), "B", AND('Matthew''s Trait dataset'!D51&lt;15, 'Matthew''s Trait dataset'!D51&gt;=10), "C", 'Matthew''s Trait dataset'!D51&gt;=15, "D")</f>
        <v>A</v>
      </c>
      <c r="F51" s="4" cm="1">
        <f t="array" ref="F51">_xlfn.IFS('Matthew''s Trait dataset'!F51="High", 1, 'Matthew''s Trait dataset'!F51="Low", 0)</f>
        <v>1</v>
      </c>
      <c r="G51" s="4" t="str" cm="1">
        <f t="array" ref="G51">_xlfn.IFS('Matthew''s Trait dataset'!G51&lt;100,"A",AND('Matthew''s Trait dataset'!G51&gt;=100,'Matthew''s Trait dataset'!G51&lt;1000),"B",AND('Matthew''s Trait dataset'!G51&gt;=1000,'Matthew''s Trait dataset'!G51&lt;10000),"C",'Matthew''s Trait dataset'!G51&gt;=10000,"D")</f>
        <v>C</v>
      </c>
      <c r="H51" s="4" cm="1">
        <f t="array" ref="H51">_xlfn.IFS('Matthew''s Trait dataset'!I51="High", 1, 'Matthew''s Trait dataset'!I51="Low", 0)</f>
        <v>1</v>
      </c>
      <c r="I51" s="4" t="str" cm="1">
        <f t="array" ref="I51">_xlfn.IFS('Matthew''s Trait dataset'!J51&lt;100,"A",AND('Matthew''s Trait dataset'!J51&gt;=100,'Matthew''s Trait dataset'!J51&lt;1000),"B", 'Matthew''s Trait dataset'!J51&gt;=1000, "C")</f>
        <v>B</v>
      </c>
      <c r="J51" s="4" cm="1">
        <f t="array" ref="J51">_xlfn.IFS('Matthew''s Trait dataset'!K51="High", 1, 'Matthew''s Trait dataset'!K51="Low", 0)</f>
        <v>1</v>
      </c>
      <c r="K51" s="4" t="str" cm="1">
        <f t="array" ref="K51">_xlfn.IFS('Matthew''s Trait dataset'!L51="LB", "A", 'Matthew''s Trait dataset'!L51="SB", "B", 'Matthew''s Trait dataset'!L51="FCT", "C", 'Matthew''s Trait dataset'!L51="NFCT", "D")</f>
        <v>D</v>
      </c>
      <c r="L51" s="4" cm="1">
        <f t="array" ref="L51">_xlfn.IFS('Matthew''s Trait dataset'!N51="High", 1, 'Matthew''s Trait dataset'!N51="Low", 0)</f>
        <v>1</v>
      </c>
      <c r="M51" s="4" t="str" cm="1">
        <f t="array" ref="M51">_xlfn.IFS('Matthew''s Trait dataset'!O51="Migratory", "A", 'Matthew''s Trait dataset'!O51="Mixed", "B", 'Matthew''s Trait dataset'!O51="Non-Migratory", "C")</f>
        <v>A</v>
      </c>
      <c r="N51" s="4" cm="1">
        <f t="array" ref="N51">_xlfn.IFS('Matthew''s Trait dataset'!Q51="High", 1, 'Matthew''s Trait dataset'!Q51="Low", 0)</f>
        <v>0</v>
      </c>
      <c r="O51" s="4" t="e" cm="1">
        <f t="array" ref="O51">_xlfn.IFS('Matthew''s Trait dataset'!R51="0-200m", "A", 'Matthew''s Trait dataset'!R51="200-500m", "B",'Matthew''s Trait dataset'!R51="500-1000m", "C", 'Matthew''s Trait dataset'!R51="1000m+", "D")</f>
        <v>#N/A</v>
      </c>
      <c r="P51" s="4" cm="1">
        <f t="array" ref="P51">_xlfn.IFS('Matthew''s Trait dataset'!T51="High", 1, 'Matthew''s Trait dataset'!T51="Low", 0)</f>
        <v>0</v>
      </c>
      <c r="Q51" s="4" t="s">
        <v>87</v>
      </c>
      <c r="R51" s="4" cm="1">
        <f t="array" ref="R51">_xlfn.IFS('Matthew''s Trait dataset'!W51="High", 1, 'Matthew''s Trait dataset'!W51="Low", 0)</f>
        <v>1</v>
      </c>
      <c r="S51" s="4" t="s">
        <v>88</v>
      </c>
      <c r="T51" s="4" cm="1">
        <f t="array" ref="T51">_xlfn.IFS('Matthew''s Trait dataset'!Z51="High", 1, 'Matthew''s Trait dataset'!Z51="Low", 0)</f>
        <v>1</v>
      </c>
    </row>
    <row r="52" spans="1:20" x14ac:dyDescent="0.3">
      <c r="A52" s="4" t="s">
        <v>360</v>
      </c>
      <c r="B52" s="4" t="s">
        <v>248</v>
      </c>
      <c r="C52">
        <v>0</v>
      </c>
      <c r="D52">
        <v>1</v>
      </c>
      <c r="E52" s="4" t="str" cm="1">
        <f t="array" ref="E52">_xlfn.IFS('Matthew''s Trait dataset'!D52&lt;5, "A", AND('Matthew''s Trait dataset'!D52&lt;10, 'Matthew''s Trait dataset'!D52&gt;=5), "B", AND('Matthew''s Trait dataset'!D52&lt;15, 'Matthew''s Trait dataset'!D52&gt;=10), "C", 'Matthew''s Trait dataset'!D52&gt;=15, "D")</f>
        <v>A</v>
      </c>
      <c r="F52" s="4" cm="1">
        <f t="array" ref="F52">_xlfn.IFS('Matthew''s Trait dataset'!F52="High", 1, 'Matthew''s Trait dataset'!F52="Low", 0)</f>
        <v>1</v>
      </c>
      <c r="G52" s="4" t="str" cm="1">
        <f t="array" ref="G52">_xlfn.IFS('Matthew''s Trait dataset'!G52&lt;100,"A",AND('Matthew''s Trait dataset'!G52&gt;=100,'Matthew''s Trait dataset'!G52&lt;1000),"B",AND('Matthew''s Trait dataset'!G52&gt;=1000,'Matthew''s Trait dataset'!G52&lt;10000),"C",'Matthew''s Trait dataset'!G52&gt;=10000,"D")</f>
        <v>C</v>
      </c>
      <c r="H52" s="4" cm="1">
        <f t="array" ref="H52">_xlfn.IFS('Matthew''s Trait dataset'!I52="High", 1, 'Matthew''s Trait dataset'!I52="Low", 0)</f>
        <v>0</v>
      </c>
      <c r="I52" s="4" t="str" cm="1">
        <f t="array" ref="I52">_xlfn.IFS('Matthew''s Trait dataset'!J52&lt;100,"A",AND('Matthew''s Trait dataset'!J52&gt;=100,'Matthew''s Trait dataset'!J52&lt;1000),"B", 'Matthew''s Trait dataset'!J52&gt;=1000, "C")</f>
        <v>B</v>
      </c>
      <c r="J52" s="4" cm="1">
        <f t="array" ref="J52">_xlfn.IFS('Matthew''s Trait dataset'!K52="High", 1, 'Matthew''s Trait dataset'!K52="Low", 0)</f>
        <v>0</v>
      </c>
      <c r="K52" s="4" t="str" cm="1">
        <f t="array" ref="K52">_xlfn.IFS('Matthew''s Trait dataset'!L52="LB", "A", 'Matthew''s Trait dataset'!L52="SB", "B", 'Matthew''s Trait dataset'!L52="FCT", "C", 'Matthew''s Trait dataset'!L52="NFCT", "D")</f>
        <v>D</v>
      </c>
      <c r="L52" s="4" cm="1">
        <f t="array" ref="L52">_xlfn.IFS('Matthew''s Trait dataset'!N52="High", 1, 'Matthew''s Trait dataset'!N52="Low", 0)</f>
        <v>1</v>
      </c>
      <c r="M52" s="4" t="str" cm="1">
        <f t="array" ref="M52">_xlfn.IFS('Matthew''s Trait dataset'!O52="Migratory", "A", 'Matthew''s Trait dataset'!O52="Mixed", "B", 'Matthew''s Trait dataset'!O52="Non-Migratory", "C")</f>
        <v>A</v>
      </c>
      <c r="N52" s="4" cm="1">
        <f t="array" ref="N52">_xlfn.IFS('Matthew''s Trait dataset'!Q52="High", 1, 'Matthew''s Trait dataset'!Q52="Low", 0)</f>
        <v>0</v>
      </c>
      <c r="O52" s="4" t="e" cm="1">
        <f t="array" ref="O52">_xlfn.IFS('Matthew''s Trait dataset'!R52="0-200m", "A", 'Matthew''s Trait dataset'!R52="200-500m", "B",'Matthew''s Trait dataset'!R52="500-1000m", "C", 'Matthew''s Trait dataset'!R52="1000m+", "D")</f>
        <v>#N/A</v>
      </c>
      <c r="P52" s="4" cm="1">
        <f t="array" ref="P52">_xlfn.IFS('Matthew''s Trait dataset'!T52="High", 1, 'Matthew''s Trait dataset'!T52="Low", 0)</f>
        <v>0</v>
      </c>
      <c r="Q52" s="4" t="s">
        <v>87</v>
      </c>
      <c r="R52" s="4" cm="1">
        <f t="array" ref="R52">_xlfn.IFS('Matthew''s Trait dataset'!W52="High", 1, 'Matthew''s Trait dataset'!W52="Low", 0)</f>
        <v>0</v>
      </c>
      <c r="S52" s="4" t="s">
        <v>88</v>
      </c>
      <c r="T52" s="4" cm="1">
        <f t="array" ref="T52">_xlfn.IFS('Matthew''s Trait dataset'!Z52="High", 1, 'Matthew''s Trait dataset'!Z52="Low", 0)</f>
        <v>0</v>
      </c>
    </row>
    <row r="53" spans="1:20" x14ac:dyDescent="0.3">
      <c r="A53" s="4" t="s">
        <v>360</v>
      </c>
      <c r="B53" s="4" t="s">
        <v>51</v>
      </c>
      <c r="C53">
        <v>0</v>
      </c>
      <c r="D53">
        <v>1</v>
      </c>
      <c r="E53" s="4" t="str" cm="1">
        <f t="array" ref="E53">_xlfn.IFS('Matthew''s Trait dataset'!D53&lt;5, "A", AND('Matthew''s Trait dataset'!D53&lt;10, 'Matthew''s Trait dataset'!D53&gt;=5), "B", AND('Matthew''s Trait dataset'!D53&lt;15, 'Matthew''s Trait dataset'!D53&gt;=10), "C", 'Matthew''s Trait dataset'!D53&gt;=15, "D")</f>
        <v>B</v>
      </c>
      <c r="F53" s="4" cm="1">
        <f t="array" ref="F53">_xlfn.IFS('Matthew''s Trait dataset'!F53="High", 1, 'Matthew''s Trait dataset'!F53="Low", 0)</f>
        <v>1</v>
      </c>
      <c r="G53" s="4" t="str" cm="1">
        <f t="array" ref="G53">_xlfn.IFS('Matthew''s Trait dataset'!G53&lt;100,"A",AND('Matthew''s Trait dataset'!G53&gt;=100,'Matthew''s Trait dataset'!G53&lt;1000),"B",AND('Matthew''s Trait dataset'!G53&gt;=1000,'Matthew''s Trait dataset'!G53&lt;10000),"C",'Matthew''s Trait dataset'!G53&gt;=10000,"D")</f>
        <v>C</v>
      </c>
      <c r="H53" s="4" cm="1">
        <f t="array" ref="H53">_xlfn.IFS('Matthew''s Trait dataset'!I53="High", 1, 'Matthew''s Trait dataset'!I53="Low", 0)</f>
        <v>1</v>
      </c>
      <c r="I53" s="4" t="str" cm="1">
        <f t="array" ref="I53">_xlfn.IFS('Matthew''s Trait dataset'!J53&lt;100,"A",AND('Matthew''s Trait dataset'!J53&gt;=100,'Matthew''s Trait dataset'!J53&lt;1000),"B", 'Matthew''s Trait dataset'!J53&gt;=1000, "C")</f>
        <v>B</v>
      </c>
      <c r="J53" s="4" cm="1">
        <f t="array" ref="J53">_xlfn.IFS('Matthew''s Trait dataset'!K53="High", 1, 'Matthew''s Trait dataset'!K53="Low", 0)</f>
        <v>1</v>
      </c>
      <c r="K53" s="4" t="str" cm="1">
        <f t="array" ref="K53">_xlfn.IFS('Matthew''s Trait dataset'!L53="LB", "A", 'Matthew''s Trait dataset'!L53="SB", "B", 'Matthew''s Trait dataset'!L53="FCT", "C", 'Matthew''s Trait dataset'!L53="NFCT", "D")</f>
        <v>D</v>
      </c>
      <c r="L53" s="4" cm="1">
        <f t="array" ref="L53">_xlfn.IFS('Matthew''s Trait dataset'!N53="High", 1, 'Matthew''s Trait dataset'!N53="Low", 0)</f>
        <v>1</v>
      </c>
      <c r="M53" s="4" t="str" cm="1">
        <f t="array" ref="M53">_xlfn.IFS('Matthew''s Trait dataset'!O53="Migratory", "A", 'Matthew''s Trait dataset'!O53="Mixed", "B", 'Matthew''s Trait dataset'!O53="Non-Migratory", "C")</f>
        <v>A</v>
      </c>
      <c r="N53" s="4" cm="1">
        <f t="array" ref="N53">_xlfn.IFS('Matthew''s Trait dataset'!Q53="High", 1, 'Matthew''s Trait dataset'!Q53="Low", 0)</f>
        <v>1</v>
      </c>
      <c r="O53" s="4" t="e" cm="1">
        <f t="array" ref="O53">_xlfn.IFS('Matthew''s Trait dataset'!R53="0-200m", "A", 'Matthew''s Trait dataset'!R53="200-500m", "B",'Matthew''s Trait dataset'!R53="500-1000m", "C", 'Matthew''s Trait dataset'!R53="1000m+", "D")</f>
        <v>#N/A</v>
      </c>
      <c r="P53" s="4" cm="1">
        <f t="array" ref="P53">_xlfn.IFS('Matthew''s Trait dataset'!T53="High", 1, 'Matthew''s Trait dataset'!T53="Low", 0)</f>
        <v>1</v>
      </c>
      <c r="Q53" s="4" t="s">
        <v>87</v>
      </c>
      <c r="R53" s="4" cm="1">
        <f t="array" ref="R53">_xlfn.IFS('Matthew''s Trait dataset'!W53="High", 1, 'Matthew''s Trait dataset'!W53="Low", 0)</f>
        <v>1</v>
      </c>
      <c r="S53" s="4" t="s">
        <v>88</v>
      </c>
      <c r="T53" s="4" cm="1">
        <f t="array" ref="T53">_xlfn.IFS('Matthew''s Trait dataset'!Z53="High", 1, 'Matthew''s Trait dataset'!Z53="Low", 0)</f>
        <v>1</v>
      </c>
    </row>
    <row r="54" spans="1:20" x14ac:dyDescent="0.3">
      <c r="A54" s="4" t="s">
        <v>360</v>
      </c>
      <c r="B54" s="4" t="s">
        <v>52</v>
      </c>
      <c r="C54">
        <v>0</v>
      </c>
      <c r="D54">
        <v>1</v>
      </c>
      <c r="E54" s="4" t="str" cm="1">
        <f t="array" ref="E54">_xlfn.IFS('Matthew''s Trait dataset'!D54&lt;5, "A", AND('Matthew''s Trait dataset'!D54&lt;10, 'Matthew''s Trait dataset'!D54&gt;=5), "B", AND('Matthew''s Trait dataset'!D54&lt;15, 'Matthew''s Trait dataset'!D54&gt;=10), "C", 'Matthew''s Trait dataset'!D54&gt;=15, "D")</f>
        <v>B</v>
      </c>
      <c r="F54" s="4" cm="1">
        <f t="array" ref="F54">_xlfn.IFS('Matthew''s Trait dataset'!F54="High", 1, 'Matthew''s Trait dataset'!F54="Low", 0)</f>
        <v>1</v>
      </c>
      <c r="G54" s="4" t="str" cm="1">
        <f t="array" ref="G54">_xlfn.IFS('Matthew''s Trait dataset'!G54&lt;100,"A",AND('Matthew''s Trait dataset'!G54&gt;=100,'Matthew''s Trait dataset'!G54&lt;1000),"B",AND('Matthew''s Trait dataset'!G54&gt;=1000,'Matthew''s Trait dataset'!G54&lt;10000),"C",'Matthew''s Trait dataset'!G54&gt;=10000,"D")</f>
        <v>C</v>
      </c>
      <c r="H54" s="4" cm="1">
        <f t="array" ref="H54">_xlfn.IFS('Matthew''s Trait dataset'!I54="High", 1, 'Matthew''s Trait dataset'!I54="Low", 0)</f>
        <v>1</v>
      </c>
      <c r="I54" s="4" t="str" cm="1">
        <f t="array" ref="I54">_xlfn.IFS('Matthew''s Trait dataset'!J54&lt;100,"A",AND('Matthew''s Trait dataset'!J54&gt;=100,'Matthew''s Trait dataset'!J54&lt;1000),"B", 'Matthew''s Trait dataset'!J54&gt;=1000, "C")</f>
        <v>B</v>
      </c>
      <c r="J54" s="4" cm="1">
        <f t="array" ref="J54">_xlfn.IFS('Matthew''s Trait dataset'!K54="High", 1, 'Matthew''s Trait dataset'!K54="Low", 0)</f>
        <v>1</v>
      </c>
      <c r="K54" s="4" t="str" cm="1">
        <f t="array" ref="K54">_xlfn.IFS('Matthew''s Trait dataset'!L54="LB", "A", 'Matthew''s Trait dataset'!L54="SB", "B", 'Matthew''s Trait dataset'!L54="FCT", "C", 'Matthew''s Trait dataset'!L54="NFCT", "D")</f>
        <v>D</v>
      </c>
      <c r="L54" s="4" cm="1">
        <f t="array" ref="L54">_xlfn.IFS('Matthew''s Trait dataset'!N54="High", 1, 'Matthew''s Trait dataset'!N54="Low", 0)</f>
        <v>1</v>
      </c>
      <c r="M54" s="4" t="str" cm="1">
        <f t="array" ref="M54">_xlfn.IFS('Matthew''s Trait dataset'!O54="Migratory", "A", 'Matthew''s Trait dataset'!O54="Mixed", "B", 'Matthew''s Trait dataset'!O54="Non-Migratory", "C")</f>
        <v>A</v>
      </c>
      <c r="N54" s="4" cm="1">
        <f t="array" ref="N54">_xlfn.IFS('Matthew''s Trait dataset'!Q54="High", 1, 'Matthew''s Trait dataset'!Q54="Low", 0)</f>
        <v>0</v>
      </c>
      <c r="O54" s="4" t="e" cm="1">
        <f t="array" ref="O54">_xlfn.IFS('Matthew''s Trait dataset'!R54="0-200m", "A", 'Matthew''s Trait dataset'!R54="200-500m", "B",'Matthew''s Trait dataset'!R54="500-1000m", "C", 'Matthew''s Trait dataset'!R54="1000m+", "D")</f>
        <v>#N/A</v>
      </c>
      <c r="P54" s="4" cm="1">
        <f t="array" ref="P54">_xlfn.IFS('Matthew''s Trait dataset'!T54="High", 1, 'Matthew''s Trait dataset'!T54="Low", 0)</f>
        <v>1</v>
      </c>
      <c r="Q54" s="4" t="s">
        <v>87</v>
      </c>
      <c r="R54" s="4" cm="1">
        <f t="array" ref="R54">_xlfn.IFS('Matthew''s Trait dataset'!W54="High", 1, 'Matthew''s Trait dataset'!W54="Low", 0)</f>
        <v>1</v>
      </c>
      <c r="S54" s="4" t="s">
        <v>88</v>
      </c>
      <c r="T54" s="4" cm="1">
        <f t="array" ref="T54">_xlfn.IFS('Matthew''s Trait dataset'!Z54="High", 1, 'Matthew''s Trait dataset'!Z54="Low", 0)</f>
        <v>1</v>
      </c>
    </row>
    <row r="55" spans="1:20" x14ac:dyDescent="0.3">
      <c r="A55" s="4" t="s">
        <v>360</v>
      </c>
      <c r="B55" s="4" t="s">
        <v>53</v>
      </c>
      <c r="C55">
        <v>0</v>
      </c>
      <c r="D55">
        <v>1</v>
      </c>
      <c r="E55" s="4" t="str" cm="1">
        <f t="array" ref="E55">_xlfn.IFS('Matthew''s Trait dataset'!D55&lt;5, "A", AND('Matthew''s Trait dataset'!D55&lt;10, 'Matthew''s Trait dataset'!D55&gt;=5), "B", AND('Matthew''s Trait dataset'!D55&lt;15, 'Matthew''s Trait dataset'!D55&gt;=10), "C", 'Matthew''s Trait dataset'!D55&gt;=15, "D")</f>
        <v>A</v>
      </c>
      <c r="F55" s="4" cm="1">
        <f t="array" ref="F55">_xlfn.IFS('Matthew''s Trait dataset'!F55="High", 1, 'Matthew''s Trait dataset'!F55="Low", 0)</f>
        <v>1</v>
      </c>
      <c r="G55" s="4" t="str" cm="1">
        <f t="array" ref="G55">_xlfn.IFS('Matthew''s Trait dataset'!G55&lt;100,"A",AND('Matthew''s Trait dataset'!G55&gt;=100,'Matthew''s Trait dataset'!G55&lt;1000),"B",AND('Matthew''s Trait dataset'!G55&gt;=1000,'Matthew''s Trait dataset'!G55&lt;10000),"C",'Matthew''s Trait dataset'!G55&gt;=10000,"D")</f>
        <v>C</v>
      </c>
      <c r="H55" s="4" cm="1">
        <f t="array" ref="H55">_xlfn.IFS('Matthew''s Trait dataset'!I55="High", 1, 'Matthew''s Trait dataset'!I55="Low", 0)</f>
        <v>1</v>
      </c>
      <c r="I55" s="4" t="str" cm="1">
        <f t="array" ref="I55">_xlfn.IFS('Matthew''s Trait dataset'!J55&lt;100,"A",AND('Matthew''s Trait dataset'!J55&gt;=100,'Matthew''s Trait dataset'!J55&lt;1000),"B", 'Matthew''s Trait dataset'!J55&gt;=1000, "C")</f>
        <v>B</v>
      </c>
      <c r="J55" s="4" cm="1">
        <f t="array" ref="J55">_xlfn.IFS('Matthew''s Trait dataset'!K55="High", 1, 'Matthew''s Trait dataset'!K55="Low", 0)</f>
        <v>1</v>
      </c>
      <c r="K55" s="4" t="str" cm="1">
        <f t="array" ref="K55">_xlfn.IFS('Matthew''s Trait dataset'!L55="LB", "A", 'Matthew''s Trait dataset'!L55="SB", "B", 'Matthew''s Trait dataset'!L55="FCT", "C", 'Matthew''s Trait dataset'!L55="NFCT", "D")</f>
        <v>D</v>
      </c>
      <c r="L55" s="4" cm="1">
        <f t="array" ref="L55">_xlfn.IFS('Matthew''s Trait dataset'!N55="High", 1, 'Matthew''s Trait dataset'!N55="Low", 0)</f>
        <v>1</v>
      </c>
      <c r="M55" s="4" t="str" cm="1">
        <f t="array" ref="M55">_xlfn.IFS('Matthew''s Trait dataset'!O55="Migratory", "A", 'Matthew''s Trait dataset'!O55="Mixed", "B", 'Matthew''s Trait dataset'!O55="Non-Migratory", "C")</f>
        <v>A</v>
      </c>
      <c r="N55" s="4" cm="1">
        <f t="array" ref="N55">_xlfn.IFS('Matthew''s Trait dataset'!Q55="High", 1, 'Matthew''s Trait dataset'!Q55="Low", 0)</f>
        <v>1</v>
      </c>
      <c r="O55" s="4" t="e" cm="1">
        <f t="array" ref="O55">_xlfn.IFS('Matthew''s Trait dataset'!R55="0-200m", "A", 'Matthew''s Trait dataset'!R55="200-500m", "B",'Matthew''s Trait dataset'!R55="500-1000m", "C", 'Matthew''s Trait dataset'!R55="1000m+", "D")</f>
        <v>#N/A</v>
      </c>
      <c r="P55" s="4" cm="1">
        <f t="array" ref="P55">_xlfn.IFS('Matthew''s Trait dataset'!T55="High", 1, 'Matthew''s Trait dataset'!T55="Low", 0)</f>
        <v>0</v>
      </c>
      <c r="Q55" s="4" t="s">
        <v>87</v>
      </c>
      <c r="R55" s="4" cm="1">
        <f t="array" ref="R55">_xlfn.IFS('Matthew''s Trait dataset'!W55="High", 1, 'Matthew''s Trait dataset'!W55="Low", 0)</f>
        <v>1</v>
      </c>
      <c r="S55" s="4" t="s">
        <v>88</v>
      </c>
      <c r="T55" s="4" cm="1">
        <f t="array" ref="T55">_xlfn.IFS('Matthew''s Trait dataset'!Z55="High", 1, 'Matthew''s Trait dataset'!Z55="Low", 0)</f>
        <v>1</v>
      </c>
    </row>
    <row r="56" spans="1:20" x14ac:dyDescent="0.3">
      <c r="A56" s="4" t="s">
        <v>360</v>
      </c>
      <c r="B56" s="4" t="s">
        <v>54</v>
      </c>
      <c r="C56">
        <v>0</v>
      </c>
      <c r="D56">
        <v>1</v>
      </c>
      <c r="E56" s="4" t="str" cm="1">
        <f t="array" ref="E56">_xlfn.IFS('Matthew''s Trait dataset'!D56&lt;5, "A", AND('Matthew''s Trait dataset'!D56&lt;10, 'Matthew''s Trait dataset'!D56&gt;=5), "B", AND('Matthew''s Trait dataset'!D56&lt;15, 'Matthew''s Trait dataset'!D56&gt;=10), "C", 'Matthew''s Trait dataset'!D56&gt;=15, "D")</f>
        <v>A</v>
      </c>
      <c r="F56" s="4" cm="1">
        <f t="array" ref="F56">_xlfn.IFS('Matthew''s Trait dataset'!F56="High", 1, 'Matthew''s Trait dataset'!F56="Low", 0)</f>
        <v>1</v>
      </c>
      <c r="G56" s="4" t="str" cm="1">
        <f t="array" ref="G56">_xlfn.IFS('Matthew''s Trait dataset'!G56&lt;100,"A",AND('Matthew''s Trait dataset'!G56&gt;=100,'Matthew''s Trait dataset'!G56&lt;1000),"B",AND('Matthew''s Trait dataset'!G56&gt;=1000,'Matthew''s Trait dataset'!G56&lt;10000),"C",'Matthew''s Trait dataset'!G56&gt;=10000,"D")</f>
        <v>B</v>
      </c>
      <c r="H56" s="4" cm="1">
        <f t="array" ref="H56">_xlfn.IFS('Matthew''s Trait dataset'!I56="High", 1, 'Matthew''s Trait dataset'!I56="Low", 0)</f>
        <v>1</v>
      </c>
      <c r="I56" s="4" t="str" cm="1">
        <f t="array" ref="I56">_xlfn.IFS('Matthew''s Trait dataset'!J56&lt;100,"A",AND('Matthew''s Trait dataset'!J56&gt;=100,'Matthew''s Trait dataset'!J56&lt;1000),"B", 'Matthew''s Trait dataset'!J56&gt;=1000, "C")</f>
        <v>B</v>
      </c>
      <c r="J56" s="4" cm="1">
        <f t="array" ref="J56">_xlfn.IFS('Matthew''s Trait dataset'!K56="High", 1, 'Matthew''s Trait dataset'!K56="Low", 0)</f>
        <v>1</v>
      </c>
      <c r="K56" s="4" t="str" cm="1">
        <f t="array" ref="K56">_xlfn.IFS('Matthew''s Trait dataset'!L56="LB", "A", 'Matthew''s Trait dataset'!L56="SB", "B", 'Matthew''s Trait dataset'!L56="FCT", "C", 'Matthew''s Trait dataset'!L56="NFCT", "D")</f>
        <v>D</v>
      </c>
      <c r="L56" s="4" cm="1">
        <f t="array" ref="L56">_xlfn.IFS('Matthew''s Trait dataset'!N56="High", 1, 'Matthew''s Trait dataset'!N56="Low", 0)</f>
        <v>1</v>
      </c>
      <c r="M56" s="4" t="str" cm="1">
        <f t="array" ref="M56">_xlfn.IFS('Matthew''s Trait dataset'!O56="Migratory", "A", 'Matthew''s Trait dataset'!O56="Mixed", "B", 'Matthew''s Trait dataset'!O56="Non-Migratory", "C")</f>
        <v>A</v>
      </c>
      <c r="N56" s="4" cm="1">
        <f t="array" ref="N56">_xlfn.IFS('Matthew''s Trait dataset'!Q56="High", 1, 'Matthew''s Trait dataset'!Q56="Low", 0)</f>
        <v>1</v>
      </c>
      <c r="O56" s="4" t="e" cm="1">
        <f t="array" ref="O56">_xlfn.IFS('Matthew''s Trait dataset'!R56="0-200m", "A", 'Matthew''s Trait dataset'!R56="200-500m", "B",'Matthew''s Trait dataset'!R56="500-1000m", "C", 'Matthew''s Trait dataset'!R56="1000m+", "D")</f>
        <v>#N/A</v>
      </c>
      <c r="P56" s="4" cm="1">
        <f t="array" ref="P56">_xlfn.IFS('Matthew''s Trait dataset'!T56="High", 1, 'Matthew''s Trait dataset'!T56="Low", 0)</f>
        <v>0</v>
      </c>
      <c r="Q56" s="4" t="s">
        <v>87</v>
      </c>
      <c r="R56" s="4" cm="1">
        <f t="array" ref="R56">_xlfn.IFS('Matthew''s Trait dataset'!W56="High", 1, 'Matthew''s Trait dataset'!W56="Low", 0)</f>
        <v>1</v>
      </c>
      <c r="S56" s="4" t="s">
        <v>88</v>
      </c>
      <c r="T56" s="4" cm="1">
        <f t="array" ref="T56">_xlfn.IFS('Matthew''s Trait dataset'!Z56="High", 1, 'Matthew''s Trait dataset'!Z56="Low", 0)</f>
        <v>1</v>
      </c>
    </row>
    <row r="57" spans="1:20" x14ac:dyDescent="0.3">
      <c r="A57" s="4" t="s">
        <v>360</v>
      </c>
      <c r="B57" s="4" t="s">
        <v>55</v>
      </c>
      <c r="C57">
        <v>1</v>
      </c>
      <c r="D57">
        <v>0</v>
      </c>
      <c r="E57" s="4" t="str" cm="1">
        <f t="array" ref="E57">_xlfn.IFS('Matthew''s Trait dataset'!D57&lt;5, "A", AND('Matthew''s Trait dataset'!D57&lt;10, 'Matthew''s Trait dataset'!D57&gt;=5), "B", AND('Matthew''s Trait dataset'!D57&lt;15, 'Matthew''s Trait dataset'!D57&gt;=10), "C", 'Matthew''s Trait dataset'!D57&gt;=15, "D")</f>
        <v>B</v>
      </c>
      <c r="F57" s="4" cm="1">
        <f t="array" ref="F57">_xlfn.IFS('Matthew''s Trait dataset'!F57="High", 1, 'Matthew''s Trait dataset'!F57="Low", 0)</f>
        <v>1</v>
      </c>
      <c r="G57" s="4" t="str" cm="1">
        <f t="array" ref="G57">_xlfn.IFS('Matthew''s Trait dataset'!G57&lt;100,"A",AND('Matthew''s Trait dataset'!G57&gt;=100,'Matthew''s Trait dataset'!G57&lt;1000),"B",AND('Matthew''s Trait dataset'!G57&gt;=1000,'Matthew''s Trait dataset'!G57&lt;10000),"C",'Matthew''s Trait dataset'!G57&gt;=10000,"D")</f>
        <v>C</v>
      </c>
      <c r="H57" s="4" cm="1">
        <f t="array" ref="H57">_xlfn.IFS('Matthew''s Trait dataset'!I57="High", 1, 'Matthew''s Trait dataset'!I57="Low", 0)</f>
        <v>1</v>
      </c>
      <c r="I57" s="4" t="str" cm="1">
        <f t="array" ref="I57">_xlfn.IFS('Matthew''s Trait dataset'!J57&lt;100,"A",AND('Matthew''s Trait dataset'!J57&gt;=100,'Matthew''s Trait dataset'!J57&lt;1000),"B", 'Matthew''s Trait dataset'!J57&gt;=1000, "C")</f>
        <v>B</v>
      </c>
      <c r="J57" s="4" cm="1">
        <f t="array" ref="J57">_xlfn.IFS('Matthew''s Trait dataset'!K57="High", 1, 'Matthew''s Trait dataset'!K57="Low", 0)</f>
        <v>1</v>
      </c>
      <c r="K57" s="4" t="str" cm="1">
        <f t="array" ref="K57">_xlfn.IFS('Matthew''s Trait dataset'!L57="LB", "A", 'Matthew''s Trait dataset'!L57="SB", "B", 'Matthew''s Trait dataset'!L57="FCT", "C", 'Matthew''s Trait dataset'!L57="NFCT", "D")</f>
        <v>D</v>
      </c>
      <c r="L57" s="4" cm="1">
        <f t="array" ref="L57">_xlfn.IFS('Matthew''s Trait dataset'!N57="High", 1, 'Matthew''s Trait dataset'!N57="Low", 0)</f>
        <v>1</v>
      </c>
      <c r="M57" s="4" t="str" cm="1">
        <f t="array" ref="M57">_xlfn.IFS('Matthew''s Trait dataset'!O57="Migratory", "A", 'Matthew''s Trait dataset'!O57="Mixed", "B", 'Matthew''s Trait dataset'!O57="Non-Migratory", "C")</f>
        <v>A</v>
      </c>
      <c r="N57" s="4" cm="1">
        <f t="array" ref="N57">_xlfn.IFS('Matthew''s Trait dataset'!Q57="High", 1, 'Matthew''s Trait dataset'!Q57="Low", 0)</f>
        <v>1</v>
      </c>
      <c r="O57" s="4" t="e" cm="1">
        <f t="array" ref="O57">_xlfn.IFS('Matthew''s Trait dataset'!R57="0-200m", "A", 'Matthew''s Trait dataset'!R57="200-500m", "B",'Matthew''s Trait dataset'!R57="500-1000m", "C", 'Matthew''s Trait dataset'!R57="1000m+", "D")</f>
        <v>#N/A</v>
      </c>
      <c r="P57" s="4" cm="1">
        <f t="array" ref="P57">_xlfn.IFS('Matthew''s Trait dataset'!T57="High", 1, 'Matthew''s Trait dataset'!T57="Low", 0)</f>
        <v>1</v>
      </c>
      <c r="Q57" s="4" t="s">
        <v>87</v>
      </c>
      <c r="R57" s="4" cm="1">
        <f t="array" ref="R57">_xlfn.IFS('Matthew''s Trait dataset'!W57="High", 1, 'Matthew''s Trait dataset'!W57="Low", 0)</f>
        <v>1</v>
      </c>
      <c r="S57" s="4" t="s">
        <v>88</v>
      </c>
      <c r="T57" s="4" cm="1">
        <f t="array" ref="T57">_xlfn.IFS('Matthew''s Trait dataset'!Z57="High", 1, 'Matthew''s Trait dataset'!Z57="Low", 0)</f>
        <v>1</v>
      </c>
    </row>
    <row r="58" spans="1:20" x14ac:dyDescent="0.3">
      <c r="A58" s="4" t="s">
        <v>360</v>
      </c>
      <c r="B58" s="4" t="s">
        <v>56</v>
      </c>
      <c r="C58">
        <v>0</v>
      </c>
      <c r="D58">
        <v>1</v>
      </c>
      <c r="E58" s="4" t="str" cm="1">
        <f t="array" ref="E58">_xlfn.IFS('Matthew''s Trait dataset'!D58&lt;5, "A", AND('Matthew''s Trait dataset'!D58&lt;10, 'Matthew''s Trait dataset'!D58&gt;=5), "B", AND('Matthew''s Trait dataset'!D58&lt;15, 'Matthew''s Trait dataset'!D58&gt;=10), "C", 'Matthew''s Trait dataset'!D58&gt;=15, "D")</f>
        <v>B</v>
      </c>
      <c r="F58" s="4" cm="1">
        <f t="array" ref="F58">_xlfn.IFS('Matthew''s Trait dataset'!F58="High", 1, 'Matthew''s Trait dataset'!F58="Low", 0)</f>
        <v>0</v>
      </c>
      <c r="G58" s="4" t="str" cm="1">
        <f t="array" ref="G58">_xlfn.IFS('Matthew''s Trait dataset'!G58&lt;100,"A",AND('Matthew''s Trait dataset'!G58&gt;=100,'Matthew''s Trait dataset'!G58&lt;1000),"B",AND('Matthew''s Trait dataset'!G58&gt;=1000,'Matthew''s Trait dataset'!G58&lt;10000),"C",'Matthew''s Trait dataset'!G58&gt;=10000,"D")</f>
        <v>C</v>
      </c>
      <c r="H58" s="4" cm="1">
        <f t="array" ref="H58">_xlfn.IFS('Matthew''s Trait dataset'!I58="High", 1, 'Matthew''s Trait dataset'!I58="Low", 0)</f>
        <v>1</v>
      </c>
      <c r="I58" s="4" t="str" cm="1">
        <f t="array" ref="I58">_xlfn.IFS('Matthew''s Trait dataset'!J58&lt;100,"A",AND('Matthew''s Trait dataset'!J58&gt;=100,'Matthew''s Trait dataset'!J58&lt;1000),"B", 'Matthew''s Trait dataset'!J58&gt;=1000, "C")</f>
        <v>B</v>
      </c>
      <c r="J58" s="4" cm="1">
        <f t="array" ref="J58">_xlfn.IFS('Matthew''s Trait dataset'!K58="High", 1, 'Matthew''s Trait dataset'!K58="Low", 0)</f>
        <v>0</v>
      </c>
      <c r="K58" s="4" t="str" cm="1">
        <f t="array" ref="K58">_xlfn.IFS('Matthew''s Trait dataset'!L58="LB", "A", 'Matthew''s Trait dataset'!L58="SB", "B", 'Matthew''s Trait dataset'!L58="FCT", "C", 'Matthew''s Trait dataset'!L58="NFCT", "D")</f>
        <v>D</v>
      </c>
      <c r="L58" s="4" cm="1">
        <f t="array" ref="L58">_xlfn.IFS('Matthew''s Trait dataset'!N58="High", 1, 'Matthew''s Trait dataset'!N58="Low", 0)</f>
        <v>1</v>
      </c>
      <c r="M58" s="4" t="str" cm="1">
        <f t="array" ref="M58">_xlfn.IFS('Matthew''s Trait dataset'!O58="Migratory", "A", 'Matthew''s Trait dataset'!O58="Mixed", "B", 'Matthew''s Trait dataset'!O58="Non-Migratory", "C")</f>
        <v>A</v>
      </c>
      <c r="N58" s="4" cm="1">
        <f t="array" ref="N58">_xlfn.IFS('Matthew''s Trait dataset'!Q58="High", 1, 'Matthew''s Trait dataset'!Q58="Low", 0)</f>
        <v>0</v>
      </c>
      <c r="O58" s="4" t="e" cm="1">
        <f t="array" ref="O58">_xlfn.IFS('Matthew''s Trait dataset'!R58="0-200m", "A", 'Matthew''s Trait dataset'!R58="200-500m", "B",'Matthew''s Trait dataset'!R58="500-1000m", "C", 'Matthew''s Trait dataset'!R58="1000m+", "D")</f>
        <v>#N/A</v>
      </c>
      <c r="P58" s="4" cm="1">
        <f t="array" ref="P58">_xlfn.IFS('Matthew''s Trait dataset'!T58="High", 1, 'Matthew''s Trait dataset'!T58="Low", 0)</f>
        <v>0</v>
      </c>
      <c r="Q58" s="4" t="s">
        <v>87</v>
      </c>
      <c r="R58" s="4" cm="1">
        <f t="array" ref="R58">_xlfn.IFS('Matthew''s Trait dataset'!W58="High", 1, 'Matthew''s Trait dataset'!W58="Low", 0)</f>
        <v>1</v>
      </c>
      <c r="S58" s="4" t="s">
        <v>88</v>
      </c>
      <c r="T58" s="4" cm="1">
        <f t="array" ref="T58">_xlfn.IFS('Matthew''s Trait dataset'!Z58="High", 1, 'Matthew''s Trait dataset'!Z58="Low", 0)</f>
        <v>1</v>
      </c>
    </row>
    <row r="59" spans="1:20" x14ac:dyDescent="0.3">
      <c r="A59" s="4" t="s">
        <v>363</v>
      </c>
      <c r="B59" s="4" t="s">
        <v>57</v>
      </c>
      <c r="C59">
        <v>0</v>
      </c>
      <c r="D59">
        <v>1</v>
      </c>
      <c r="E59" s="4" t="str" cm="1">
        <f t="array" ref="E59">_xlfn.IFS('Matthew''s Trait dataset'!D59&lt;5, "A", AND('Matthew''s Trait dataset'!D59&lt;10, 'Matthew''s Trait dataset'!D59&gt;=5), "B", AND('Matthew''s Trait dataset'!D59&lt;15, 'Matthew''s Trait dataset'!D59&gt;=10), "C", 'Matthew''s Trait dataset'!D59&gt;=15, "D")</f>
        <v>A</v>
      </c>
      <c r="F59" s="4" cm="1">
        <f t="array" ref="F59">_xlfn.IFS('Matthew''s Trait dataset'!F59="High", 1, 'Matthew''s Trait dataset'!F59="Low", 0)</f>
        <v>1</v>
      </c>
      <c r="G59" s="4" t="str" cm="1">
        <f t="array" ref="G59">_xlfn.IFS('Matthew''s Trait dataset'!G59&lt;100,"A",AND('Matthew''s Trait dataset'!G59&gt;=100,'Matthew''s Trait dataset'!G59&lt;1000),"B",AND('Matthew''s Trait dataset'!G59&gt;=1000,'Matthew''s Trait dataset'!G59&lt;10000),"C",'Matthew''s Trait dataset'!G59&gt;=10000,"D")</f>
        <v>C</v>
      </c>
      <c r="H59" s="4" cm="1">
        <f t="array" ref="H59">_xlfn.IFS('Matthew''s Trait dataset'!I59="High", 1, 'Matthew''s Trait dataset'!I59="Low", 0)</f>
        <v>1</v>
      </c>
      <c r="I59" s="4" t="str" cm="1">
        <f t="array" ref="I59">_xlfn.IFS('Matthew''s Trait dataset'!J59&lt;100,"A",AND('Matthew''s Trait dataset'!J59&gt;=100,'Matthew''s Trait dataset'!J59&lt;1000),"B", 'Matthew''s Trait dataset'!J59&gt;=1000, "C")</f>
        <v>B</v>
      </c>
      <c r="J59" s="4" cm="1">
        <f t="array" ref="J59">_xlfn.IFS('Matthew''s Trait dataset'!K59="High", 1, 'Matthew''s Trait dataset'!K59="Low", 0)</f>
        <v>1</v>
      </c>
      <c r="K59" s="4" t="str" cm="1">
        <f t="array" ref="K59">_xlfn.IFS('Matthew''s Trait dataset'!L59="LB", "A", 'Matthew''s Trait dataset'!L59="SB", "B", 'Matthew''s Trait dataset'!L59="FCT", "C", 'Matthew''s Trait dataset'!L59="NFCT", "D")</f>
        <v>D</v>
      </c>
      <c r="L59" s="4" cm="1">
        <f t="array" ref="L59">_xlfn.IFS('Matthew''s Trait dataset'!N59="High", 1, 'Matthew''s Trait dataset'!N59="Low", 0)</f>
        <v>1</v>
      </c>
      <c r="M59" s="4" t="str" cm="1">
        <f t="array" ref="M59">_xlfn.IFS('Matthew''s Trait dataset'!O59="Migratory", "A", 'Matthew''s Trait dataset'!O59="Mixed", "B", 'Matthew''s Trait dataset'!O59="Non-Migratory", "C")</f>
        <v>A</v>
      </c>
      <c r="N59" s="4" cm="1">
        <f t="array" ref="N59">_xlfn.IFS('Matthew''s Trait dataset'!Q59="High", 1, 'Matthew''s Trait dataset'!Q59="Low", 0)</f>
        <v>1</v>
      </c>
      <c r="O59" s="4" t="e" cm="1">
        <f t="array" ref="O59">_xlfn.IFS('Matthew''s Trait dataset'!R59="0-200m", "A", 'Matthew''s Trait dataset'!R59="200-500m", "B",'Matthew''s Trait dataset'!R59="500-1000m", "C", 'Matthew''s Trait dataset'!R59="1000m+", "D")</f>
        <v>#N/A</v>
      </c>
      <c r="P59" s="4" cm="1">
        <f t="array" ref="P59">_xlfn.IFS('Matthew''s Trait dataset'!T59="High", 1, 'Matthew''s Trait dataset'!T59="Low", 0)</f>
        <v>1</v>
      </c>
      <c r="Q59" s="4" t="s">
        <v>88</v>
      </c>
      <c r="R59" s="4" cm="1">
        <f t="array" ref="R59">_xlfn.IFS('Matthew''s Trait dataset'!W59="High", 1, 'Matthew''s Trait dataset'!W59="Low", 0)</f>
        <v>1</v>
      </c>
      <c r="S59" s="4" t="s">
        <v>86</v>
      </c>
      <c r="T59" s="4" cm="1">
        <f t="array" ref="T59">_xlfn.IFS('Matthew''s Trait dataset'!Z59="High", 1, 'Matthew''s Trait dataset'!Z59="Low", 0)</f>
        <v>1</v>
      </c>
    </row>
    <row r="60" spans="1:20" x14ac:dyDescent="0.3">
      <c r="A60" s="4" t="s">
        <v>366</v>
      </c>
      <c r="B60" s="4" t="s">
        <v>58</v>
      </c>
      <c r="C60">
        <v>0</v>
      </c>
      <c r="D60">
        <v>1</v>
      </c>
      <c r="E60" s="4" t="str" cm="1">
        <f t="array" ref="E60">_xlfn.IFS('Matthew''s Trait dataset'!D60&lt;5, "A", AND('Matthew''s Trait dataset'!D60&lt;10, 'Matthew''s Trait dataset'!D60&gt;=5), "B", AND('Matthew''s Trait dataset'!D60&lt;15, 'Matthew''s Trait dataset'!D60&gt;=10), "C", 'Matthew''s Trait dataset'!D60&gt;=15, "D")</f>
        <v>A</v>
      </c>
      <c r="F60" s="4" cm="1">
        <f t="array" ref="F60">_xlfn.IFS('Matthew''s Trait dataset'!F60="High", 1, 'Matthew''s Trait dataset'!F60="Low", 0)</f>
        <v>1</v>
      </c>
      <c r="G60" s="4" t="str" cm="1">
        <f t="array" ref="G60">_xlfn.IFS('Matthew''s Trait dataset'!G60&lt;100,"A",AND('Matthew''s Trait dataset'!G60&gt;=100,'Matthew''s Trait dataset'!G60&lt;1000),"B",AND('Matthew''s Trait dataset'!G60&gt;=1000,'Matthew''s Trait dataset'!G60&lt;10000),"C",'Matthew''s Trait dataset'!G60&gt;=10000,"D")</f>
        <v>A</v>
      </c>
      <c r="H60" s="4" cm="1">
        <f t="array" ref="H60">_xlfn.IFS('Matthew''s Trait dataset'!I60="High", 1, 'Matthew''s Trait dataset'!I60="Low", 0)</f>
        <v>1</v>
      </c>
      <c r="I60" s="4" t="str" cm="1">
        <f t="array" ref="I60">_xlfn.IFS('Matthew''s Trait dataset'!J60&lt;100,"A",AND('Matthew''s Trait dataset'!J60&gt;=100,'Matthew''s Trait dataset'!J60&lt;1000),"B", 'Matthew''s Trait dataset'!J60&gt;=1000, "C")</f>
        <v>A</v>
      </c>
      <c r="J60" s="4" cm="1">
        <f t="array" ref="J60">_xlfn.IFS('Matthew''s Trait dataset'!K60="High", 1, 'Matthew''s Trait dataset'!K60="Low", 0)</f>
        <v>1</v>
      </c>
      <c r="K60" s="4" t="str" cm="1">
        <f t="array" ref="K60">_xlfn.IFS('Matthew''s Trait dataset'!L60="LB", "A", 'Matthew''s Trait dataset'!L60="SB", "B", 'Matthew''s Trait dataset'!L60="FCT", "C", 'Matthew''s Trait dataset'!L60="NFCT", "D")</f>
        <v>C</v>
      </c>
      <c r="L60" s="4" cm="1">
        <f t="array" ref="L60">_xlfn.IFS('Matthew''s Trait dataset'!N60="High", 1, 'Matthew''s Trait dataset'!N60="Low", 0)</f>
        <v>1</v>
      </c>
      <c r="M60" s="4" t="str" cm="1">
        <f t="array" ref="M60">_xlfn.IFS('Matthew''s Trait dataset'!O60="Migratory", "A", 'Matthew''s Trait dataset'!O60="Mixed", "B", 'Matthew''s Trait dataset'!O60="Non-Migratory", "C")</f>
        <v>C</v>
      </c>
      <c r="N60" s="4" cm="1">
        <f t="array" ref="N60">_xlfn.IFS('Matthew''s Trait dataset'!Q60="High", 1, 'Matthew''s Trait dataset'!Q60="Low", 0)</f>
        <v>1</v>
      </c>
      <c r="O60" s="4" t="e" cm="1">
        <f t="array" ref="O60">_xlfn.IFS('Matthew''s Trait dataset'!R60="0-200m", "A", 'Matthew''s Trait dataset'!R60="200-500m", "B",'Matthew''s Trait dataset'!R60="500-1000m", "C", 'Matthew''s Trait dataset'!R60="1000m+", "D")</f>
        <v>#N/A</v>
      </c>
      <c r="P60" s="4" cm="1">
        <f t="array" ref="P60">_xlfn.IFS('Matthew''s Trait dataset'!T60="High", 1, 'Matthew''s Trait dataset'!T60="Low", 0)</f>
        <v>0</v>
      </c>
      <c r="Q60" s="4" t="s">
        <v>87</v>
      </c>
      <c r="R60" s="4" cm="1">
        <f t="array" ref="R60">_xlfn.IFS('Matthew''s Trait dataset'!W60="High", 1, 'Matthew''s Trait dataset'!W60="Low", 0)</f>
        <v>1</v>
      </c>
      <c r="S60" s="4" t="s">
        <v>86</v>
      </c>
      <c r="T60" s="4" cm="1">
        <f t="array" ref="T60">_xlfn.IFS('Matthew''s Trait dataset'!Z60="High", 1, 'Matthew''s Trait dataset'!Z60="Low", 0)</f>
        <v>1</v>
      </c>
    </row>
    <row r="61" spans="1:20" x14ac:dyDescent="0.3">
      <c r="A61" s="4" t="s">
        <v>366</v>
      </c>
      <c r="B61" s="4" t="s">
        <v>59</v>
      </c>
      <c r="C61">
        <v>0</v>
      </c>
      <c r="D61">
        <v>1</v>
      </c>
      <c r="E61" s="4" t="str" cm="1">
        <f t="array" ref="E61">_xlfn.IFS('Matthew''s Trait dataset'!D61&lt;5, "A", AND('Matthew''s Trait dataset'!D61&lt;10, 'Matthew''s Trait dataset'!D61&gt;=5), "B", AND('Matthew''s Trait dataset'!D61&lt;15, 'Matthew''s Trait dataset'!D61&gt;=10), "C", 'Matthew''s Trait dataset'!D61&gt;=15, "D")</f>
        <v>A</v>
      </c>
      <c r="F61" s="4" cm="1">
        <f t="array" ref="F61">_xlfn.IFS('Matthew''s Trait dataset'!F61="High", 1, 'Matthew''s Trait dataset'!F61="Low", 0)</f>
        <v>1</v>
      </c>
      <c r="G61" s="4" t="str" cm="1">
        <f t="array" ref="G61">_xlfn.IFS('Matthew''s Trait dataset'!G61&lt;100,"A",AND('Matthew''s Trait dataset'!G61&gt;=100,'Matthew''s Trait dataset'!G61&lt;1000),"B",AND('Matthew''s Trait dataset'!G61&gt;=1000,'Matthew''s Trait dataset'!G61&lt;10000),"C",'Matthew''s Trait dataset'!G61&gt;=10000,"D")</f>
        <v>B</v>
      </c>
      <c r="H61" s="4" cm="1">
        <f t="array" ref="H61">_xlfn.IFS('Matthew''s Trait dataset'!I61="High", 1, 'Matthew''s Trait dataset'!I61="Low", 0)</f>
        <v>1</v>
      </c>
      <c r="I61" s="4" t="str" cm="1">
        <f t="array" ref="I61">_xlfn.IFS('Matthew''s Trait dataset'!J61&lt;100,"A",AND('Matthew''s Trait dataset'!J61&gt;=100,'Matthew''s Trait dataset'!J61&lt;1000),"B", 'Matthew''s Trait dataset'!J61&gt;=1000, "C")</f>
        <v>B</v>
      </c>
      <c r="J61" s="4" cm="1">
        <f t="array" ref="J61">_xlfn.IFS('Matthew''s Trait dataset'!K61="High", 1, 'Matthew''s Trait dataset'!K61="Low", 0)</f>
        <v>1</v>
      </c>
      <c r="K61" s="4" t="str" cm="1">
        <f t="array" ref="K61">_xlfn.IFS('Matthew''s Trait dataset'!L61="LB", "A", 'Matthew''s Trait dataset'!L61="SB", "B", 'Matthew''s Trait dataset'!L61="FCT", "C", 'Matthew''s Trait dataset'!L61="NFCT", "D")</f>
        <v>C</v>
      </c>
      <c r="L61" s="4" cm="1">
        <f t="array" ref="L61">_xlfn.IFS('Matthew''s Trait dataset'!N61="High", 1, 'Matthew''s Trait dataset'!N61="Low", 0)</f>
        <v>1</v>
      </c>
      <c r="M61" s="4" t="str" cm="1">
        <f t="array" ref="M61">_xlfn.IFS('Matthew''s Trait dataset'!O61="Migratory", "A", 'Matthew''s Trait dataset'!O61="Mixed", "B", 'Matthew''s Trait dataset'!O61="Non-Migratory", "C")</f>
        <v>C</v>
      </c>
      <c r="N61" s="4" cm="1">
        <f t="array" ref="N61">_xlfn.IFS('Matthew''s Trait dataset'!Q61="High", 1, 'Matthew''s Trait dataset'!Q61="Low", 0)</f>
        <v>1</v>
      </c>
      <c r="O61" s="4" t="e" cm="1">
        <f t="array" ref="O61">_xlfn.IFS('Matthew''s Trait dataset'!R61="0-200m", "A", 'Matthew''s Trait dataset'!R61="200-500m", "B",'Matthew''s Trait dataset'!R61="500-1000m", "C", 'Matthew''s Trait dataset'!R61="1000m+", "D")</f>
        <v>#N/A</v>
      </c>
      <c r="P61" s="4" cm="1">
        <f t="array" ref="P61">_xlfn.IFS('Matthew''s Trait dataset'!T61="High", 1, 'Matthew''s Trait dataset'!T61="Low", 0)</f>
        <v>1</v>
      </c>
      <c r="Q61" s="4" t="s">
        <v>87</v>
      </c>
      <c r="R61" s="4" cm="1">
        <f t="array" ref="R61">_xlfn.IFS('Matthew''s Trait dataset'!W61="High", 1, 'Matthew''s Trait dataset'!W61="Low", 0)</f>
        <v>1</v>
      </c>
      <c r="S61" s="4" t="s">
        <v>88</v>
      </c>
      <c r="T61" s="4" cm="1">
        <f t="array" ref="T61">_xlfn.IFS('Matthew''s Trait dataset'!Z61="High", 1, 'Matthew''s Trait dataset'!Z61="Low", 0)</f>
        <v>1</v>
      </c>
    </row>
    <row r="62" spans="1:20" x14ac:dyDescent="0.3">
      <c r="A62" s="4" t="s">
        <v>362</v>
      </c>
      <c r="B62" s="4" t="s">
        <v>60</v>
      </c>
      <c r="C62">
        <v>0</v>
      </c>
      <c r="D62">
        <v>1</v>
      </c>
      <c r="E62" s="4" t="str" cm="1">
        <f t="array" ref="E62">_xlfn.IFS('Matthew''s Trait dataset'!D62&lt;5, "A", AND('Matthew''s Trait dataset'!D62&lt;10, 'Matthew''s Trait dataset'!D62&gt;=5), "B", AND('Matthew''s Trait dataset'!D62&lt;15, 'Matthew''s Trait dataset'!D62&gt;=10), "C", 'Matthew''s Trait dataset'!D62&gt;=15, "D")</f>
        <v>A</v>
      </c>
      <c r="F62" s="4" cm="1">
        <f t="array" ref="F62">_xlfn.IFS('Matthew''s Trait dataset'!F62="High", 1, 'Matthew''s Trait dataset'!F62="Low", 0)</f>
        <v>1</v>
      </c>
      <c r="G62" s="4" t="str" cm="1">
        <f t="array" ref="G62">_xlfn.IFS('Matthew''s Trait dataset'!G62&lt;100,"A",AND('Matthew''s Trait dataset'!G62&gt;=100,'Matthew''s Trait dataset'!G62&lt;1000),"B",AND('Matthew''s Trait dataset'!G62&gt;=1000,'Matthew''s Trait dataset'!G62&lt;10000),"C",'Matthew''s Trait dataset'!G62&gt;=10000,"D")</f>
        <v>B</v>
      </c>
      <c r="H62" s="4" cm="1">
        <f t="array" ref="H62">_xlfn.IFS('Matthew''s Trait dataset'!I62="High", 1, 'Matthew''s Trait dataset'!I62="Low", 0)</f>
        <v>1</v>
      </c>
      <c r="I62" s="4" t="str" cm="1">
        <f t="array" ref="I62">_xlfn.IFS('Matthew''s Trait dataset'!J62&lt;100,"A",AND('Matthew''s Trait dataset'!J62&gt;=100,'Matthew''s Trait dataset'!J62&lt;1000),"B", 'Matthew''s Trait dataset'!J62&gt;=1000, "C")</f>
        <v>A</v>
      </c>
      <c r="J62" s="4" cm="1">
        <f t="array" ref="J62">_xlfn.IFS('Matthew''s Trait dataset'!K62="High", 1, 'Matthew''s Trait dataset'!K62="Low", 0)</f>
        <v>1</v>
      </c>
      <c r="K62" s="4" t="str" cm="1">
        <f t="array" ref="K62">_xlfn.IFS('Matthew''s Trait dataset'!L62="LB", "A", 'Matthew''s Trait dataset'!L62="SB", "B", 'Matthew''s Trait dataset'!L62="FCT", "C", 'Matthew''s Trait dataset'!L62="NFCT", "D")</f>
        <v>C</v>
      </c>
      <c r="L62" s="4" cm="1">
        <f t="array" ref="L62">_xlfn.IFS('Matthew''s Trait dataset'!N62="High", 1, 'Matthew''s Trait dataset'!N62="Low", 0)</f>
        <v>1</v>
      </c>
      <c r="M62" s="4" t="str" cm="1">
        <f t="array" ref="M62">_xlfn.IFS('Matthew''s Trait dataset'!O62="Migratory", "A", 'Matthew''s Trait dataset'!O62="Mixed", "B", 'Matthew''s Trait dataset'!O62="Non-Migratory", "C")</f>
        <v>C</v>
      </c>
      <c r="N62" s="4" cm="1">
        <f t="array" ref="N62">_xlfn.IFS('Matthew''s Trait dataset'!Q62="High", 1, 'Matthew''s Trait dataset'!Q62="Low", 0)</f>
        <v>1</v>
      </c>
      <c r="O62" s="4" t="e" cm="1">
        <f t="array" ref="O62">_xlfn.IFS('Matthew''s Trait dataset'!R62="0-200m", "A", 'Matthew''s Trait dataset'!R62="200-500m", "B",'Matthew''s Trait dataset'!R62="500-1000m", "C", 'Matthew''s Trait dataset'!R62="1000m+", "D")</f>
        <v>#N/A</v>
      </c>
      <c r="P62" s="4" cm="1">
        <f t="array" ref="P62">_xlfn.IFS('Matthew''s Trait dataset'!T62="High", 1, 'Matthew''s Trait dataset'!T62="Low", 0)</f>
        <v>1</v>
      </c>
      <c r="Q62" s="4" t="s">
        <v>87</v>
      </c>
      <c r="R62" s="4" cm="1">
        <f t="array" ref="R62">_xlfn.IFS('Matthew''s Trait dataset'!W62="High", 1, 'Matthew''s Trait dataset'!W62="Low", 0)</f>
        <v>1</v>
      </c>
      <c r="S62" s="4" t="s">
        <v>86</v>
      </c>
      <c r="T62" s="4" cm="1">
        <f t="array" ref="T62">_xlfn.IFS('Matthew''s Trait dataset'!Z62="High", 1, 'Matthew''s Trait dataset'!Z62="Low", 0)</f>
        <v>1</v>
      </c>
    </row>
    <row r="63" spans="1:20" x14ac:dyDescent="0.3">
      <c r="A63" s="4" t="s">
        <v>362</v>
      </c>
      <c r="B63" s="4" t="s">
        <v>61</v>
      </c>
      <c r="C63">
        <v>0</v>
      </c>
      <c r="D63">
        <v>1</v>
      </c>
      <c r="E63" s="4" t="str" cm="1">
        <f t="array" ref="E63">_xlfn.IFS('Matthew''s Trait dataset'!D63&lt;5, "A", AND('Matthew''s Trait dataset'!D63&lt;10, 'Matthew''s Trait dataset'!D63&gt;=5), "B", AND('Matthew''s Trait dataset'!D63&lt;15, 'Matthew''s Trait dataset'!D63&gt;=10), "C", 'Matthew''s Trait dataset'!D63&gt;=15, "D")</f>
        <v>A</v>
      </c>
      <c r="F63" s="4" cm="1">
        <f t="array" ref="F63">_xlfn.IFS('Matthew''s Trait dataset'!F63="High", 1, 'Matthew''s Trait dataset'!F63="Low", 0)</f>
        <v>1</v>
      </c>
      <c r="G63" s="4" t="str" cm="1">
        <f t="array" ref="G63">_xlfn.IFS('Matthew''s Trait dataset'!G63&lt;100,"A",AND('Matthew''s Trait dataset'!G63&gt;=100,'Matthew''s Trait dataset'!G63&lt;1000),"B",AND('Matthew''s Trait dataset'!G63&gt;=1000,'Matthew''s Trait dataset'!G63&lt;10000),"C",'Matthew''s Trait dataset'!G63&gt;=10000,"D")</f>
        <v>B</v>
      </c>
      <c r="H63" s="4" cm="1">
        <f t="array" ref="H63">_xlfn.IFS('Matthew''s Trait dataset'!I63="High", 1, 'Matthew''s Trait dataset'!I63="Low", 0)</f>
        <v>1</v>
      </c>
      <c r="I63" s="4" t="str" cm="1">
        <f t="array" ref="I63">_xlfn.IFS('Matthew''s Trait dataset'!J63&lt;100,"A",AND('Matthew''s Trait dataset'!J63&gt;=100,'Matthew''s Trait dataset'!J63&lt;1000),"B", 'Matthew''s Trait dataset'!J63&gt;=1000, "C")</f>
        <v>A</v>
      </c>
      <c r="J63" s="4" cm="1">
        <f t="array" ref="J63">_xlfn.IFS('Matthew''s Trait dataset'!K63="High", 1, 'Matthew''s Trait dataset'!K63="Low", 0)</f>
        <v>1</v>
      </c>
      <c r="K63" s="4" t="str" cm="1">
        <f t="array" ref="K63">_xlfn.IFS('Matthew''s Trait dataset'!L63="LB", "A", 'Matthew''s Trait dataset'!L63="SB", "B", 'Matthew''s Trait dataset'!L63="FCT", "C", 'Matthew''s Trait dataset'!L63="NFCT", "D")</f>
        <v>C</v>
      </c>
      <c r="L63" s="4" cm="1">
        <f t="array" ref="L63">_xlfn.IFS('Matthew''s Trait dataset'!N63="High", 1, 'Matthew''s Trait dataset'!N63="Low", 0)</f>
        <v>1</v>
      </c>
      <c r="M63" s="4" t="str" cm="1">
        <f t="array" ref="M63">_xlfn.IFS('Matthew''s Trait dataset'!O63="Migratory", "A", 'Matthew''s Trait dataset'!O63="Mixed", "B", 'Matthew''s Trait dataset'!O63="Non-Migratory", "C")</f>
        <v>C</v>
      </c>
      <c r="N63" s="4" cm="1">
        <f t="array" ref="N63">_xlfn.IFS('Matthew''s Trait dataset'!Q63="High", 1, 'Matthew''s Trait dataset'!Q63="Low", 0)</f>
        <v>1</v>
      </c>
      <c r="O63" s="4" t="e" cm="1">
        <f t="array" ref="O63">_xlfn.IFS('Matthew''s Trait dataset'!R63="0-200m", "A", 'Matthew''s Trait dataset'!R63="200-500m", "B",'Matthew''s Trait dataset'!R63="500-1000m", "C", 'Matthew''s Trait dataset'!R63="1000m+", "D")</f>
        <v>#N/A</v>
      </c>
      <c r="P63" s="4" cm="1">
        <f t="array" ref="P63">_xlfn.IFS('Matthew''s Trait dataset'!T63="High", 1, 'Matthew''s Trait dataset'!T63="Low", 0)</f>
        <v>1</v>
      </c>
      <c r="Q63" s="4" t="s">
        <v>87</v>
      </c>
      <c r="R63" s="4" cm="1">
        <f t="array" ref="R63">_xlfn.IFS('Matthew''s Trait dataset'!W63="High", 1, 'Matthew''s Trait dataset'!W63="Low", 0)</f>
        <v>1</v>
      </c>
      <c r="S63" s="4" t="s">
        <v>86</v>
      </c>
      <c r="T63" s="4" cm="1">
        <f t="array" ref="T63">_xlfn.IFS('Matthew''s Trait dataset'!Z63="High", 1, 'Matthew''s Trait dataset'!Z63="Low", 0)</f>
        <v>1</v>
      </c>
    </row>
    <row r="64" spans="1:20" x14ac:dyDescent="0.3">
      <c r="A64" s="4" t="s">
        <v>362</v>
      </c>
      <c r="B64" s="4" t="s">
        <v>62</v>
      </c>
      <c r="C64">
        <v>1</v>
      </c>
      <c r="D64">
        <v>0</v>
      </c>
      <c r="E64" s="4" t="str" cm="1">
        <f t="array" ref="E64">_xlfn.IFS('Matthew''s Trait dataset'!D64&lt;5, "A", AND('Matthew''s Trait dataset'!D64&lt;10, 'Matthew''s Trait dataset'!D64&gt;=5), "B", AND('Matthew''s Trait dataset'!D64&lt;15, 'Matthew''s Trait dataset'!D64&gt;=10), "C", 'Matthew''s Trait dataset'!D64&gt;=15, "D")</f>
        <v>B</v>
      </c>
      <c r="F64" s="4" cm="1">
        <f t="array" ref="F64">_xlfn.IFS('Matthew''s Trait dataset'!F64="High", 1, 'Matthew''s Trait dataset'!F64="Low", 0)</f>
        <v>1</v>
      </c>
      <c r="G64" s="4" t="str" cm="1">
        <f t="array" ref="G64">_xlfn.IFS('Matthew''s Trait dataset'!G64&lt;100,"A",AND('Matthew''s Trait dataset'!G64&gt;=100,'Matthew''s Trait dataset'!G64&lt;1000),"B",AND('Matthew''s Trait dataset'!G64&gt;=1000,'Matthew''s Trait dataset'!G64&lt;10000),"C",'Matthew''s Trait dataset'!G64&gt;=10000,"D")</f>
        <v>C</v>
      </c>
      <c r="H64" s="4" cm="1">
        <f t="array" ref="H64">_xlfn.IFS('Matthew''s Trait dataset'!I64="High", 1, 'Matthew''s Trait dataset'!I64="Low", 0)</f>
        <v>1</v>
      </c>
      <c r="I64" s="4" t="str" cm="1">
        <f t="array" ref="I64">_xlfn.IFS('Matthew''s Trait dataset'!J64&lt;100,"A",AND('Matthew''s Trait dataset'!J64&gt;=100,'Matthew''s Trait dataset'!J64&lt;1000),"B", 'Matthew''s Trait dataset'!J64&gt;=1000, "C")</f>
        <v>B</v>
      </c>
      <c r="J64" s="4" cm="1">
        <f t="array" ref="J64">_xlfn.IFS('Matthew''s Trait dataset'!K64="High", 1, 'Matthew''s Trait dataset'!K64="Low", 0)</f>
        <v>1</v>
      </c>
      <c r="K64" s="4" t="str" cm="1">
        <f t="array" ref="K64">_xlfn.IFS('Matthew''s Trait dataset'!L64="LB", "A", 'Matthew''s Trait dataset'!L64="SB", "B", 'Matthew''s Trait dataset'!L64="FCT", "C", 'Matthew''s Trait dataset'!L64="NFCT", "D")</f>
        <v>C</v>
      </c>
      <c r="L64" s="4" cm="1">
        <f t="array" ref="L64">_xlfn.IFS('Matthew''s Trait dataset'!N64="High", 1, 'Matthew''s Trait dataset'!N64="Low", 0)</f>
        <v>1</v>
      </c>
      <c r="M64" s="4" t="str" cm="1">
        <f t="array" ref="M64">_xlfn.IFS('Matthew''s Trait dataset'!O64="Migratory", "A", 'Matthew''s Trait dataset'!O64="Mixed", "B", 'Matthew''s Trait dataset'!O64="Non-Migratory", "C")</f>
        <v>B</v>
      </c>
      <c r="N64" s="4" cm="1">
        <f t="array" ref="N64">_xlfn.IFS('Matthew''s Trait dataset'!Q64="High", 1, 'Matthew''s Trait dataset'!Q64="Low", 0)</f>
        <v>1</v>
      </c>
      <c r="O64" s="4" t="e" cm="1">
        <f t="array" ref="O64">_xlfn.IFS('Matthew''s Trait dataset'!R64="0-200m", "A", 'Matthew''s Trait dataset'!R64="200-500m", "B",'Matthew''s Trait dataset'!R64="500-1000m", "C", 'Matthew''s Trait dataset'!R64="1000m+", "D")</f>
        <v>#N/A</v>
      </c>
      <c r="P64" s="4" cm="1">
        <f t="array" ref="P64">_xlfn.IFS('Matthew''s Trait dataset'!T64="High", 1, 'Matthew''s Trait dataset'!T64="Low", 0)</f>
        <v>1</v>
      </c>
      <c r="Q64" s="4" t="s">
        <v>86</v>
      </c>
      <c r="R64" s="4" cm="1">
        <f t="array" ref="R64">_xlfn.IFS('Matthew''s Trait dataset'!W64="High", 1, 'Matthew''s Trait dataset'!W64="Low", 0)</f>
        <v>1</v>
      </c>
      <c r="S64" s="4" t="s">
        <v>556</v>
      </c>
      <c r="T64" s="4" cm="1">
        <f t="array" ref="T64">_xlfn.IFS('Matthew''s Trait dataset'!Z64="High", 1, 'Matthew''s Trait dataset'!Z64="Low", 0)</f>
        <v>1</v>
      </c>
    </row>
    <row r="65" spans="1:20" x14ac:dyDescent="0.3">
      <c r="A65" s="4" t="s">
        <v>362</v>
      </c>
      <c r="B65" s="4" t="s">
        <v>63</v>
      </c>
      <c r="C65">
        <v>0</v>
      </c>
      <c r="D65">
        <v>1</v>
      </c>
      <c r="E65" s="4" t="str" cm="1">
        <f t="array" ref="E65">_xlfn.IFS('Matthew''s Trait dataset'!D65&lt;5, "A", AND('Matthew''s Trait dataset'!D65&lt;10, 'Matthew''s Trait dataset'!D65&gt;=5), "B", AND('Matthew''s Trait dataset'!D65&lt;15, 'Matthew''s Trait dataset'!D65&gt;=10), "C", 'Matthew''s Trait dataset'!D65&gt;=15, "D")</f>
        <v>A</v>
      </c>
      <c r="F65" s="4" cm="1">
        <f t="array" ref="F65">_xlfn.IFS('Matthew''s Trait dataset'!F65="High", 1, 'Matthew''s Trait dataset'!F65="Low", 0)</f>
        <v>1</v>
      </c>
      <c r="G65" s="4" t="str" cm="1">
        <f t="array" ref="G65">_xlfn.IFS('Matthew''s Trait dataset'!G65&lt;100,"A",AND('Matthew''s Trait dataset'!G65&gt;=100,'Matthew''s Trait dataset'!G65&lt;1000),"B",AND('Matthew''s Trait dataset'!G65&gt;=1000,'Matthew''s Trait dataset'!G65&lt;10000),"C",'Matthew''s Trait dataset'!G65&gt;=10000,"D")</f>
        <v>B</v>
      </c>
      <c r="H65" s="4" cm="1">
        <f t="array" ref="H65">_xlfn.IFS('Matthew''s Trait dataset'!I65="High", 1, 'Matthew''s Trait dataset'!I65="Low", 0)</f>
        <v>1</v>
      </c>
      <c r="I65" s="4" t="str" cm="1">
        <f t="array" ref="I65">_xlfn.IFS('Matthew''s Trait dataset'!J65&lt;100,"A",AND('Matthew''s Trait dataset'!J65&gt;=100,'Matthew''s Trait dataset'!J65&lt;1000),"B", 'Matthew''s Trait dataset'!J65&gt;=1000, "C")</f>
        <v>B</v>
      </c>
      <c r="J65" s="4" cm="1">
        <f t="array" ref="J65">_xlfn.IFS('Matthew''s Trait dataset'!K65="High", 1, 'Matthew''s Trait dataset'!K65="Low", 0)</f>
        <v>1</v>
      </c>
      <c r="K65" s="4" t="str" cm="1">
        <f t="array" ref="K65">_xlfn.IFS('Matthew''s Trait dataset'!L65="LB", "A", 'Matthew''s Trait dataset'!L65="SB", "B", 'Matthew''s Trait dataset'!L65="FCT", "C", 'Matthew''s Trait dataset'!L65="NFCT", "D")</f>
        <v>C</v>
      </c>
      <c r="L65" s="4" cm="1">
        <f t="array" ref="L65">_xlfn.IFS('Matthew''s Trait dataset'!N65="High", 1, 'Matthew''s Trait dataset'!N65="Low", 0)</f>
        <v>1</v>
      </c>
      <c r="M65" s="4" t="str" cm="1">
        <f t="array" ref="M65">_xlfn.IFS('Matthew''s Trait dataset'!O65="Migratory", "A", 'Matthew''s Trait dataset'!O65="Mixed", "B", 'Matthew''s Trait dataset'!O65="Non-Migratory", "C")</f>
        <v>C</v>
      </c>
      <c r="N65" s="4" cm="1">
        <f t="array" ref="N65">_xlfn.IFS('Matthew''s Trait dataset'!Q65="High", 1, 'Matthew''s Trait dataset'!Q65="Low", 0)</f>
        <v>1</v>
      </c>
      <c r="O65" s="4" t="e" cm="1">
        <f t="array" ref="O65">_xlfn.IFS('Matthew''s Trait dataset'!R65="0-200m", "A", 'Matthew''s Trait dataset'!R65="200-500m", "B",'Matthew''s Trait dataset'!R65="500-1000m", "C", 'Matthew''s Trait dataset'!R65="1000m+", "D")</f>
        <v>#N/A</v>
      </c>
      <c r="P65" s="4" cm="1">
        <f t="array" ref="P65">_xlfn.IFS('Matthew''s Trait dataset'!T65="High", 1, 'Matthew''s Trait dataset'!T65="Low", 0)</f>
        <v>1</v>
      </c>
      <c r="Q65" s="4" t="s">
        <v>555</v>
      </c>
      <c r="R65" s="4" cm="1">
        <f t="array" ref="R65">_xlfn.IFS('Matthew''s Trait dataset'!W65="High", 1, 'Matthew''s Trait dataset'!W65="Low", 0)</f>
        <v>1</v>
      </c>
      <c r="S65" s="4" t="s">
        <v>88</v>
      </c>
      <c r="T65" s="4" cm="1">
        <f t="array" ref="T65">_xlfn.IFS('Matthew''s Trait dataset'!Z65="High", 1, 'Matthew''s Trait dataset'!Z65="Low", 0)</f>
        <v>1</v>
      </c>
    </row>
    <row r="66" spans="1:20" x14ac:dyDescent="0.3">
      <c r="A66" s="4" t="s">
        <v>366</v>
      </c>
      <c r="B66" s="4" t="s">
        <v>64</v>
      </c>
      <c r="C66">
        <v>0</v>
      </c>
      <c r="D66">
        <v>1</v>
      </c>
      <c r="E66" s="4" t="str" cm="1">
        <f t="array" ref="E66">_xlfn.IFS('Matthew''s Trait dataset'!D66&lt;5, "A", AND('Matthew''s Trait dataset'!D66&lt;10, 'Matthew''s Trait dataset'!D66&gt;=5), "B", AND('Matthew''s Trait dataset'!D66&lt;15, 'Matthew''s Trait dataset'!D66&gt;=10), "C", 'Matthew''s Trait dataset'!D66&gt;=15, "D")</f>
        <v>A</v>
      </c>
      <c r="F66" s="4" cm="1">
        <f t="array" ref="F66">_xlfn.IFS('Matthew''s Trait dataset'!F66="High", 1, 'Matthew''s Trait dataset'!F66="Low", 0)</f>
        <v>1</v>
      </c>
      <c r="G66" s="4" t="str" cm="1">
        <f t="array" ref="G66">_xlfn.IFS('Matthew''s Trait dataset'!G66&lt;100,"A",AND('Matthew''s Trait dataset'!G66&gt;=100,'Matthew''s Trait dataset'!G66&lt;1000),"B",AND('Matthew''s Trait dataset'!G66&gt;=1000,'Matthew''s Trait dataset'!G66&lt;10000),"C",'Matthew''s Trait dataset'!G66&gt;=10000,"D")</f>
        <v>B</v>
      </c>
      <c r="H66" s="4" cm="1">
        <f t="array" ref="H66">_xlfn.IFS('Matthew''s Trait dataset'!I66="High", 1, 'Matthew''s Trait dataset'!I66="Low", 0)</f>
        <v>1</v>
      </c>
      <c r="I66" s="4" t="str" cm="1">
        <f t="array" ref="I66">_xlfn.IFS('Matthew''s Trait dataset'!J66&lt;100,"A",AND('Matthew''s Trait dataset'!J66&gt;=100,'Matthew''s Trait dataset'!J66&lt;1000),"B", 'Matthew''s Trait dataset'!J66&gt;=1000, "C")</f>
        <v>A</v>
      </c>
      <c r="J66" s="4" cm="1">
        <f t="array" ref="J66">_xlfn.IFS('Matthew''s Trait dataset'!K66="High", 1, 'Matthew''s Trait dataset'!K66="Low", 0)</f>
        <v>1</v>
      </c>
      <c r="K66" s="4" t="str" cm="1">
        <f t="array" ref="K66">_xlfn.IFS('Matthew''s Trait dataset'!L66="LB", "A", 'Matthew''s Trait dataset'!L66="SB", "B", 'Matthew''s Trait dataset'!L66="FCT", "C", 'Matthew''s Trait dataset'!L66="NFCT", "D")</f>
        <v>C</v>
      </c>
      <c r="L66" s="4" cm="1">
        <f t="array" ref="L66">_xlfn.IFS('Matthew''s Trait dataset'!N66="High", 1, 'Matthew''s Trait dataset'!N66="Low", 0)</f>
        <v>1</v>
      </c>
      <c r="M66" s="4" t="str" cm="1">
        <f t="array" ref="M66">_xlfn.IFS('Matthew''s Trait dataset'!O66="Migratory", "A", 'Matthew''s Trait dataset'!O66="Mixed", "B", 'Matthew''s Trait dataset'!O66="Non-Migratory", "C")</f>
        <v>A</v>
      </c>
      <c r="N66" s="4" cm="1">
        <f t="array" ref="N66">_xlfn.IFS('Matthew''s Trait dataset'!Q66="High", 1, 'Matthew''s Trait dataset'!Q66="Low", 0)</f>
        <v>1</v>
      </c>
      <c r="O66" s="4" t="e" cm="1">
        <f t="array" ref="O66">_xlfn.IFS('Matthew''s Trait dataset'!R66="0-200m", "A", 'Matthew''s Trait dataset'!R66="200-500m", "B",'Matthew''s Trait dataset'!R66="500-1000m", "C", 'Matthew''s Trait dataset'!R66="1000m+", "D")</f>
        <v>#N/A</v>
      </c>
      <c r="P66" s="4" cm="1">
        <f t="array" ref="P66">_xlfn.IFS('Matthew''s Trait dataset'!T66="High", 1, 'Matthew''s Trait dataset'!T66="Low", 0)</f>
        <v>0</v>
      </c>
      <c r="Q66" s="4" t="s">
        <v>87</v>
      </c>
      <c r="R66" s="4" cm="1">
        <f t="array" ref="R66">_xlfn.IFS('Matthew''s Trait dataset'!W66="High", 1, 'Matthew''s Trait dataset'!W66="Low", 0)</f>
        <v>1</v>
      </c>
      <c r="S66" s="4" t="s">
        <v>86</v>
      </c>
      <c r="T66" s="4" cm="1">
        <f t="array" ref="T66">_xlfn.IFS('Matthew''s Trait dataset'!Z66="High", 1, 'Matthew''s Trait dataset'!Z66="Low", 0)</f>
        <v>1</v>
      </c>
    </row>
    <row r="67" spans="1:20" x14ac:dyDescent="0.3">
      <c r="A67" s="4" t="s">
        <v>366</v>
      </c>
      <c r="B67" s="4" t="s">
        <v>65</v>
      </c>
      <c r="C67">
        <v>1</v>
      </c>
      <c r="D67">
        <v>0</v>
      </c>
      <c r="E67" s="4" t="str" cm="1">
        <f t="array" ref="E67">_xlfn.IFS('Matthew''s Trait dataset'!D67&lt;5, "A", AND('Matthew''s Trait dataset'!D67&lt;10, 'Matthew''s Trait dataset'!D67&gt;=5), "B", AND('Matthew''s Trait dataset'!D67&lt;15, 'Matthew''s Trait dataset'!D67&gt;=10), "C", 'Matthew''s Trait dataset'!D67&gt;=15, "D")</f>
        <v>A</v>
      </c>
      <c r="F67" s="4" cm="1">
        <f t="array" ref="F67">_xlfn.IFS('Matthew''s Trait dataset'!F67="High", 1, 'Matthew''s Trait dataset'!F67="Low", 0)</f>
        <v>1</v>
      </c>
      <c r="G67" s="4" t="str" cm="1">
        <f t="array" ref="G67">_xlfn.IFS('Matthew''s Trait dataset'!G67&lt;100,"A",AND('Matthew''s Trait dataset'!G67&gt;=100,'Matthew''s Trait dataset'!G67&lt;1000),"B",AND('Matthew''s Trait dataset'!G67&gt;=1000,'Matthew''s Trait dataset'!G67&lt;10000),"C",'Matthew''s Trait dataset'!G67&gt;=10000,"D")</f>
        <v>A</v>
      </c>
      <c r="H67" s="4" cm="1">
        <f t="array" ref="H67">_xlfn.IFS('Matthew''s Trait dataset'!I67="High", 1, 'Matthew''s Trait dataset'!I67="Low", 0)</f>
        <v>1</v>
      </c>
      <c r="I67" s="4" t="str" cm="1">
        <f t="array" ref="I67">_xlfn.IFS('Matthew''s Trait dataset'!J67&lt;100,"A",AND('Matthew''s Trait dataset'!J67&gt;=100,'Matthew''s Trait dataset'!J67&lt;1000),"B", 'Matthew''s Trait dataset'!J67&gt;=1000, "C")</f>
        <v>A</v>
      </c>
      <c r="J67" s="4" cm="1">
        <f t="array" ref="J67">_xlfn.IFS('Matthew''s Trait dataset'!K67="High", 1, 'Matthew''s Trait dataset'!K67="Low", 0)</f>
        <v>1</v>
      </c>
      <c r="K67" s="4" t="str" cm="1">
        <f t="array" ref="K67">_xlfn.IFS('Matthew''s Trait dataset'!L67="LB", "A", 'Matthew''s Trait dataset'!L67="SB", "B", 'Matthew''s Trait dataset'!L67="FCT", "C", 'Matthew''s Trait dataset'!L67="NFCT", "D")</f>
        <v>C</v>
      </c>
      <c r="L67" s="4" cm="1">
        <f t="array" ref="L67">_xlfn.IFS('Matthew''s Trait dataset'!N67="High", 1, 'Matthew''s Trait dataset'!N67="Low", 0)</f>
        <v>1</v>
      </c>
      <c r="M67" s="4" t="str" cm="1">
        <f t="array" ref="M67">_xlfn.IFS('Matthew''s Trait dataset'!O67="Migratory", "A", 'Matthew''s Trait dataset'!O67="Mixed", "B", 'Matthew''s Trait dataset'!O67="Non-Migratory", "C")</f>
        <v>B</v>
      </c>
      <c r="N67" s="4" cm="1">
        <f t="array" ref="N67">_xlfn.IFS('Matthew''s Trait dataset'!Q67="High", 1, 'Matthew''s Trait dataset'!Q67="Low", 0)</f>
        <v>1</v>
      </c>
      <c r="O67" s="4" t="e" cm="1">
        <f t="array" ref="O67">_xlfn.IFS('Matthew''s Trait dataset'!R67="0-200m", "A", 'Matthew''s Trait dataset'!R67="200-500m", "B",'Matthew''s Trait dataset'!R67="500-1000m", "C", 'Matthew''s Trait dataset'!R67="1000m+", "D")</f>
        <v>#N/A</v>
      </c>
      <c r="P67" s="4" cm="1">
        <f t="array" ref="P67">_xlfn.IFS('Matthew''s Trait dataset'!T67="High", 1, 'Matthew''s Trait dataset'!T67="Low", 0)</f>
        <v>1</v>
      </c>
      <c r="Q67" s="4" t="s">
        <v>87</v>
      </c>
      <c r="R67" s="4" cm="1">
        <f t="array" ref="R67">_xlfn.IFS('Matthew''s Trait dataset'!W67="High", 1, 'Matthew''s Trait dataset'!W67="Low", 0)</f>
        <v>1</v>
      </c>
      <c r="S67" s="4" t="s">
        <v>86</v>
      </c>
      <c r="T67" s="4" cm="1">
        <f t="array" ref="T67">_xlfn.IFS('Matthew''s Trait dataset'!Z67="High", 1, 'Matthew''s Trait dataset'!Z67="Low", 0)</f>
        <v>1</v>
      </c>
    </row>
    <row r="68" spans="1:20" x14ac:dyDescent="0.3">
      <c r="A68" s="4" t="s">
        <v>366</v>
      </c>
      <c r="B68" s="4" t="s">
        <v>66</v>
      </c>
      <c r="C68">
        <v>0</v>
      </c>
      <c r="D68">
        <v>1</v>
      </c>
      <c r="E68" s="4" t="str" cm="1">
        <f t="array" ref="E68">_xlfn.IFS('Matthew''s Trait dataset'!D68&lt;5, "A", AND('Matthew''s Trait dataset'!D68&lt;10, 'Matthew''s Trait dataset'!D68&gt;=5), "B", AND('Matthew''s Trait dataset'!D68&lt;15, 'Matthew''s Trait dataset'!D68&gt;=10), "C", 'Matthew''s Trait dataset'!D68&gt;=15, "D")</f>
        <v>A</v>
      </c>
      <c r="F68" s="4" cm="1">
        <f t="array" ref="F68">_xlfn.IFS('Matthew''s Trait dataset'!F68="High", 1, 'Matthew''s Trait dataset'!F68="Low", 0)</f>
        <v>1</v>
      </c>
      <c r="G68" s="4" t="str" cm="1">
        <f t="array" ref="G68">_xlfn.IFS('Matthew''s Trait dataset'!G68&lt;100,"A",AND('Matthew''s Trait dataset'!G68&gt;=100,'Matthew''s Trait dataset'!G68&lt;1000),"B",AND('Matthew''s Trait dataset'!G68&gt;=1000,'Matthew''s Trait dataset'!G68&lt;10000),"C",'Matthew''s Trait dataset'!G68&gt;=10000,"D")</f>
        <v>A</v>
      </c>
      <c r="H68" s="4" cm="1">
        <f t="array" ref="H68">_xlfn.IFS('Matthew''s Trait dataset'!I68="High", 1, 'Matthew''s Trait dataset'!I68="Low", 0)</f>
        <v>1</v>
      </c>
      <c r="I68" s="4" t="str" cm="1">
        <f t="array" ref="I68">_xlfn.IFS('Matthew''s Trait dataset'!J68&lt;100,"A",AND('Matthew''s Trait dataset'!J68&gt;=100,'Matthew''s Trait dataset'!J68&lt;1000),"B", 'Matthew''s Trait dataset'!J68&gt;=1000, "C")</f>
        <v>A</v>
      </c>
      <c r="J68" s="4" cm="1">
        <f t="array" ref="J68">_xlfn.IFS('Matthew''s Trait dataset'!K68="High", 1, 'Matthew''s Trait dataset'!K68="Low", 0)</f>
        <v>1</v>
      </c>
      <c r="K68" s="4" t="str" cm="1">
        <f t="array" ref="K68">_xlfn.IFS('Matthew''s Trait dataset'!L68="LB", "A", 'Matthew''s Trait dataset'!L68="SB", "B", 'Matthew''s Trait dataset'!L68="FCT", "C", 'Matthew''s Trait dataset'!L68="NFCT", "D")</f>
        <v>C</v>
      </c>
      <c r="L68" s="4" cm="1">
        <f t="array" ref="L68">_xlfn.IFS('Matthew''s Trait dataset'!N68="High", 1, 'Matthew''s Trait dataset'!N68="Low", 0)</f>
        <v>1</v>
      </c>
      <c r="M68" s="4" t="str" cm="1">
        <f t="array" ref="M68">_xlfn.IFS('Matthew''s Trait dataset'!O68="Migratory", "A", 'Matthew''s Trait dataset'!O68="Mixed", "B", 'Matthew''s Trait dataset'!O68="Non-Migratory", "C")</f>
        <v>C</v>
      </c>
      <c r="N68" s="4" cm="1">
        <f t="array" ref="N68">_xlfn.IFS('Matthew''s Trait dataset'!Q68="High", 1, 'Matthew''s Trait dataset'!Q68="Low", 0)</f>
        <v>1</v>
      </c>
      <c r="O68" s="4" t="e" cm="1">
        <f t="array" ref="O68">_xlfn.IFS('Matthew''s Trait dataset'!R68="0-200m", "A", 'Matthew''s Trait dataset'!R68="200-500m", "B",'Matthew''s Trait dataset'!R68="500-1000m", "C", 'Matthew''s Trait dataset'!R68="1000m+", "D")</f>
        <v>#N/A</v>
      </c>
      <c r="P68" s="4" cm="1">
        <f t="array" ref="P68">_xlfn.IFS('Matthew''s Trait dataset'!T68="High", 1, 'Matthew''s Trait dataset'!T68="Low", 0)</f>
        <v>1</v>
      </c>
      <c r="Q68" s="4" t="s">
        <v>85</v>
      </c>
      <c r="R68" s="4" cm="1">
        <f t="array" ref="R68">_xlfn.IFS('Matthew''s Trait dataset'!W68="High", 1, 'Matthew''s Trait dataset'!W68="Low", 0)</f>
        <v>1</v>
      </c>
      <c r="S68" s="4" t="s">
        <v>86</v>
      </c>
      <c r="T68" s="4" cm="1">
        <f t="array" ref="T68">_xlfn.IFS('Matthew''s Trait dataset'!Z68="High", 1, 'Matthew''s Trait dataset'!Z68="Low", 0)</f>
        <v>1</v>
      </c>
    </row>
    <row r="69" spans="1:20" x14ac:dyDescent="0.3">
      <c r="A69" s="4" t="s">
        <v>366</v>
      </c>
      <c r="B69" s="4" t="s">
        <v>67</v>
      </c>
      <c r="C69">
        <v>0</v>
      </c>
      <c r="D69">
        <v>1</v>
      </c>
      <c r="E69" s="4" t="str" cm="1">
        <f t="array" ref="E69">_xlfn.IFS('Matthew''s Trait dataset'!D69&lt;5, "A", AND('Matthew''s Trait dataset'!D69&lt;10, 'Matthew''s Trait dataset'!D69&gt;=5), "B", AND('Matthew''s Trait dataset'!D69&lt;15, 'Matthew''s Trait dataset'!D69&gt;=10), "C", 'Matthew''s Trait dataset'!D69&gt;=15, "D")</f>
        <v>A</v>
      </c>
      <c r="F69" s="4" cm="1">
        <f t="array" ref="F69">_xlfn.IFS('Matthew''s Trait dataset'!F69="High", 1, 'Matthew''s Trait dataset'!F69="Low", 0)</f>
        <v>1</v>
      </c>
      <c r="G69" s="4" t="str" cm="1">
        <f t="array" ref="G69">_xlfn.IFS('Matthew''s Trait dataset'!G69&lt;100,"A",AND('Matthew''s Trait dataset'!G69&gt;=100,'Matthew''s Trait dataset'!G69&lt;1000),"B",AND('Matthew''s Trait dataset'!G69&gt;=1000,'Matthew''s Trait dataset'!G69&lt;10000),"C",'Matthew''s Trait dataset'!G69&gt;=10000,"D")</f>
        <v>A</v>
      </c>
      <c r="H69" s="4" cm="1">
        <f t="array" ref="H69">_xlfn.IFS('Matthew''s Trait dataset'!I69="High", 1, 'Matthew''s Trait dataset'!I69="Low", 0)</f>
        <v>1</v>
      </c>
      <c r="I69" s="4" t="str" cm="1">
        <f t="array" ref="I69">_xlfn.IFS('Matthew''s Trait dataset'!J69&lt;100,"A",AND('Matthew''s Trait dataset'!J69&gt;=100,'Matthew''s Trait dataset'!J69&lt;1000),"B", 'Matthew''s Trait dataset'!J69&gt;=1000, "C")</f>
        <v>A</v>
      </c>
      <c r="J69" s="4" cm="1">
        <f t="array" ref="J69">_xlfn.IFS('Matthew''s Trait dataset'!K69="High", 1, 'Matthew''s Trait dataset'!K69="Low", 0)</f>
        <v>1</v>
      </c>
      <c r="K69" s="4" t="str" cm="1">
        <f t="array" ref="K69">_xlfn.IFS('Matthew''s Trait dataset'!L69="LB", "A", 'Matthew''s Trait dataset'!L69="SB", "B", 'Matthew''s Trait dataset'!L69="FCT", "C", 'Matthew''s Trait dataset'!L69="NFCT", "D")</f>
        <v>C</v>
      </c>
      <c r="L69" s="4" cm="1">
        <f t="array" ref="L69">_xlfn.IFS('Matthew''s Trait dataset'!N69="High", 1, 'Matthew''s Trait dataset'!N69="Low", 0)</f>
        <v>1</v>
      </c>
      <c r="M69" s="4" t="str" cm="1">
        <f t="array" ref="M69">_xlfn.IFS('Matthew''s Trait dataset'!O69="Migratory", "A", 'Matthew''s Trait dataset'!O69="Mixed", "B", 'Matthew''s Trait dataset'!O69="Non-Migratory", "C")</f>
        <v>C</v>
      </c>
      <c r="N69" s="4" cm="1">
        <f t="array" ref="N69">_xlfn.IFS('Matthew''s Trait dataset'!Q69="High", 1, 'Matthew''s Trait dataset'!Q69="Low", 0)</f>
        <v>1</v>
      </c>
      <c r="O69" s="4" t="e" cm="1">
        <f t="array" ref="O69">_xlfn.IFS('Matthew''s Trait dataset'!R69="0-200m", "A", 'Matthew''s Trait dataset'!R69="200-500m", "B",'Matthew''s Trait dataset'!R69="500-1000m", "C", 'Matthew''s Trait dataset'!R69="1000m+", "D")</f>
        <v>#N/A</v>
      </c>
      <c r="P69" s="4" cm="1">
        <f t="array" ref="P69">_xlfn.IFS('Matthew''s Trait dataset'!T69="High", 1, 'Matthew''s Trait dataset'!T69="Low", 0)</f>
        <v>0</v>
      </c>
      <c r="Q69" s="4" t="s">
        <v>88</v>
      </c>
      <c r="R69" s="4" cm="1">
        <f t="array" ref="R69">_xlfn.IFS('Matthew''s Trait dataset'!W69="High", 1, 'Matthew''s Trait dataset'!W69="Low", 0)</f>
        <v>1</v>
      </c>
      <c r="S69" s="4" t="s">
        <v>86</v>
      </c>
      <c r="T69" s="4" cm="1">
        <f t="array" ref="T69">_xlfn.IFS('Matthew''s Trait dataset'!Z69="High", 1, 'Matthew''s Trait dataset'!Z69="Low", 0)</f>
        <v>1</v>
      </c>
    </row>
    <row r="70" spans="1:20" x14ac:dyDescent="0.3">
      <c r="A70" s="4" t="s">
        <v>366</v>
      </c>
      <c r="B70" s="4" t="s">
        <v>68</v>
      </c>
      <c r="C70">
        <v>1</v>
      </c>
      <c r="D70">
        <v>0</v>
      </c>
      <c r="E70" s="4" t="str" cm="1">
        <f t="array" ref="E70">_xlfn.IFS('Matthew''s Trait dataset'!D70&lt;5, "A", AND('Matthew''s Trait dataset'!D70&lt;10, 'Matthew''s Trait dataset'!D70&gt;=5), "B", AND('Matthew''s Trait dataset'!D70&lt;15, 'Matthew''s Trait dataset'!D70&gt;=10), "C", 'Matthew''s Trait dataset'!D70&gt;=15, "D")</f>
        <v>A</v>
      </c>
      <c r="F70" s="4" cm="1">
        <f t="array" ref="F70">_xlfn.IFS('Matthew''s Trait dataset'!F70="High", 1, 'Matthew''s Trait dataset'!F70="Low", 0)</f>
        <v>1</v>
      </c>
      <c r="G70" s="4" t="str" cm="1">
        <f t="array" ref="G70">_xlfn.IFS('Matthew''s Trait dataset'!G70&lt;100,"A",AND('Matthew''s Trait dataset'!G70&gt;=100,'Matthew''s Trait dataset'!G70&lt;1000),"B",AND('Matthew''s Trait dataset'!G70&gt;=1000,'Matthew''s Trait dataset'!G70&lt;10000),"C",'Matthew''s Trait dataset'!G70&gt;=10000,"D")</f>
        <v>B</v>
      </c>
      <c r="H70" s="4" cm="1">
        <f t="array" ref="H70">_xlfn.IFS('Matthew''s Trait dataset'!I70="High", 1, 'Matthew''s Trait dataset'!I70="Low", 0)</f>
        <v>1</v>
      </c>
      <c r="I70" s="4" t="str" cm="1">
        <f t="array" ref="I70">_xlfn.IFS('Matthew''s Trait dataset'!J70&lt;100,"A",AND('Matthew''s Trait dataset'!J70&gt;=100,'Matthew''s Trait dataset'!J70&lt;1000),"B", 'Matthew''s Trait dataset'!J70&gt;=1000, "C")</f>
        <v>A</v>
      </c>
      <c r="J70" s="4" cm="1">
        <f t="array" ref="J70">_xlfn.IFS('Matthew''s Trait dataset'!K70="High", 1, 'Matthew''s Trait dataset'!K70="Low", 0)</f>
        <v>1</v>
      </c>
      <c r="K70" s="4" t="str" cm="1">
        <f t="array" ref="K70">_xlfn.IFS('Matthew''s Trait dataset'!L70="LB", "A", 'Matthew''s Trait dataset'!L70="SB", "B", 'Matthew''s Trait dataset'!L70="FCT", "C", 'Matthew''s Trait dataset'!L70="NFCT", "D")</f>
        <v>C</v>
      </c>
      <c r="L70" s="4" cm="1">
        <f t="array" ref="L70">_xlfn.IFS('Matthew''s Trait dataset'!N70="High", 1, 'Matthew''s Trait dataset'!N70="Low", 0)</f>
        <v>1</v>
      </c>
      <c r="M70" s="4" t="str" cm="1">
        <f t="array" ref="M70">_xlfn.IFS('Matthew''s Trait dataset'!O70="Migratory", "A", 'Matthew''s Trait dataset'!O70="Mixed", "B", 'Matthew''s Trait dataset'!O70="Non-Migratory", "C")</f>
        <v>A</v>
      </c>
      <c r="N70" s="4" cm="1">
        <f t="array" ref="N70">_xlfn.IFS('Matthew''s Trait dataset'!Q70="High", 1, 'Matthew''s Trait dataset'!Q70="Low", 0)</f>
        <v>1</v>
      </c>
      <c r="O70" s="4" t="e" cm="1">
        <f t="array" ref="O70">_xlfn.IFS('Matthew''s Trait dataset'!R70="0-200m", "A", 'Matthew''s Trait dataset'!R70="200-500m", "B",'Matthew''s Trait dataset'!R70="500-1000m", "C", 'Matthew''s Trait dataset'!R70="1000m+", "D")</f>
        <v>#N/A</v>
      </c>
      <c r="P70" s="4" cm="1">
        <f t="array" ref="P70">_xlfn.IFS('Matthew''s Trait dataset'!T70="High", 1, 'Matthew''s Trait dataset'!T70="Low", 0)</f>
        <v>1</v>
      </c>
      <c r="Q70" s="4" t="s">
        <v>88</v>
      </c>
      <c r="R70" s="4" cm="1">
        <f t="array" ref="R70">_xlfn.IFS('Matthew''s Trait dataset'!W70="High", 1, 'Matthew''s Trait dataset'!W70="Low", 0)</f>
        <v>1</v>
      </c>
      <c r="S70" s="4" t="s">
        <v>88</v>
      </c>
      <c r="T70" s="4" cm="1">
        <f t="array" ref="T70">_xlfn.IFS('Matthew''s Trait dataset'!Z70="High", 1, 'Matthew''s Trait dataset'!Z70="Low", 0)</f>
        <v>1</v>
      </c>
    </row>
    <row r="71" spans="1:20" x14ac:dyDescent="0.3">
      <c r="A71" s="4" t="s">
        <v>367</v>
      </c>
      <c r="B71" s="4" t="s">
        <v>69</v>
      </c>
      <c r="C71">
        <v>1</v>
      </c>
      <c r="D71">
        <v>0</v>
      </c>
      <c r="E71" s="4" t="str" cm="1">
        <f t="array" ref="E71">_xlfn.IFS('Matthew''s Trait dataset'!D71&lt;5, "A", AND('Matthew''s Trait dataset'!D71&lt;10, 'Matthew''s Trait dataset'!D71&gt;=5), "B", AND('Matthew''s Trait dataset'!D71&lt;15, 'Matthew''s Trait dataset'!D71&gt;=10), "C", 'Matthew''s Trait dataset'!D71&gt;=15, "D")</f>
        <v>D</v>
      </c>
      <c r="F71" s="4" cm="1">
        <f t="array" ref="F71">_xlfn.IFS('Matthew''s Trait dataset'!F71="High", 1, 'Matthew''s Trait dataset'!F71="Low", 0)</f>
        <v>1</v>
      </c>
      <c r="G71" s="4" t="str" cm="1">
        <f t="array" ref="G71">_xlfn.IFS('Matthew''s Trait dataset'!G71&lt;100,"A",AND('Matthew''s Trait dataset'!G71&gt;=100,'Matthew''s Trait dataset'!G71&lt;1000),"B",AND('Matthew''s Trait dataset'!G71&gt;=1000,'Matthew''s Trait dataset'!G71&lt;10000),"C",'Matthew''s Trait dataset'!G71&gt;=10000,"D")</f>
        <v>D</v>
      </c>
      <c r="H71" s="4" cm="1">
        <f t="array" ref="H71">_xlfn.IFS('Matthew''s Trait dataset'!I71="High", 1, 'Matthew''s Trait dataset'!I71="Low", 0)</f>
        <v>1</v>
      </c>
      <c r="I71" s="4" t="str" cm="1">
        <f t="array" ref="I71">_xlfn.IFS('Matthew''s Trait dataset'!J71&lt;100,"A",AND('Matthew''s Trait dataset'!J71&gt;=100,'Matthew''s Trait dataset'!J71&lt;1000),"B", 'Matthew''s Trait dataset'!J71&gt;=1000, "C")</f>
        <v>C</v>
      </c>
      <c r="J71" s="4" cm="1">
        <f t="array" ref="J71">_xlfn.IFS('Matthew''s Trait dataset'!K71="High", 1, 'Matthew''s Trait dataset'!K71="Low", 0)</f>
        <v>1</v>
      </c>
      <c r="K71" s="4" t="str" cm="1">
        <f t="array" ref="K71">_xlfn.IFS('Matthew''s Trait dataset'!L71="LB", "A", 'Matthew''s Trait dataset'!L71="SB", "B", 'Matthew''s Trait dataset'!L71="FCT", "C", 'Matthew''s Trait dataset'!L71="NFCT", "D")</f>
        <v>C</v>
      </c>
      <c r="L71" s="4" cm="1">
        <f t="array" ref="L71">_xlfn.IFS('Matthew''s Trait dataset'!N71="High", 1, 'Matthew''s Trait dataset'!N71="Low", 0)</f>
        <v>1</v>
      </c>
      <c r="M71" s="4" t="str" cm="1">
        <f t="array" ref="M71">_xlfn.IFS('Matthew''s Trait dataset'!O71="Migratory", "A", 'Matthew''s Trait dataset'!O71="Mixed", "B", 'Matthew''s Trait dataset'!O71="Non-Migratory", "C")</f>
        <v>B</v>
      </c>
      <c r="N71" s="4" cm="1">
        <f t="array" ref="N71">_xlfn.IFS('Matthew''s Trait dataset'!Q71="High", 1, 'Matthew''s Trait dataset'!Q71="Low", 0)</f>
        <v>1</v>
      </c>
      <c r="O71" s="4" t="e" cm="1">
        <f t="array" ref="O71">_xlfn.IFS('Matthew''s Trait dataset'!R71="0-200m", "A", 'Matthew''s Trait dataset'!R71="200-500m", "B",'Matthew''s Trait dataset'!R71="500-1000m", "C", 'Matthew''s Trait dataset'!R71="1000m+", "D")</f>
        <v>#N/A</v>
      </c>
      <c r="P71" s="4" cm="1">
        <f t="array" ref="P71">_xlfn.IFS('Matthew''s Trait dataset'!T71="High", 1, 'Matthew''s Trait dataset'!T71="Low", 0)</f>
        <v>1</v>
      </c>
      <c r="Q71" s="4" t="s">
        <v>86</v>
      </c>
      <c r="R71" s="4" cm="1">
        <f t="array" ref="R71">_xlfn.IFS('Matthew''s Trait dataset'!W71="High", 1, 'Matthew''s Trait dataset'!W71="Low", 0)</f>
        <v>1</v>
      </c>
      <c r="S71" s="4" t="s">
        <v>88</v>
      </c>
      <c r="T71" s="4" cm="1">
        <f t="array" ref="T71">_xlfn.IFS('Matthew''s Trait dataset'!Z71="High", 1, 'Matthew''s Trait dataset'!Z71="Low", 0)</f>
        <v>1</v>
      </c>
    </row>
    <row r="72" spans="1:20" x14ac:dyDescent="0.3">
      <c r="A72" s="4" t="s">
        <v>368</v>
      </c>
      <c r="B72" s="4" t="s">
        <v>70</v>
      </c>
      <c r="C72">
        <v>0</v>
      </c>
      <c r="D72">
        <v>1</v>
      </c>
      <c r="E72" s="4" t="str" cm="1">
        <f t="array" ref="E72">_xlfn.IFS('Matthew''s Trait dataset'!D72&lt;5, "A", AND('Matthew''s Trait dataset'!D72&lt;10, 'Matthew''s Trait dataset'!D72&gt;=5), "B", AND('Matthew''s Trait dataset'!D72&lt;15, 'Matthew''s Trait dataset'!D72&gt;=10), "C", 'Matthew''s Trait dataset'!D72&gt;=15, "D")</f>
        <v>A</v>
      </c>
      <c r="F72" s="4" cm="1">
        <f t="array" ref="F72">_xlfn.IFS('Matthew''s Trait dataset'!F72="High", 1, 'Matthew''s Trait dataset'!F72="Low", 0)</f>
        <v>1</v>
      </c>
      <c r="G72" s="4" t="str" cm="1">
        <f t="array" ref="G72">_xlfn.IFS('Matthew''s Trait dataset'!G72&lt;100,"A",AND('Matthew''s Trait dataset'!G72&gt;=100,'Matthew''s Trait dataset'!G72&lt;1000),"B",AND('Matthew''s Trait dataset'!G72&gt;=1000,'Matthew''s Trait dataset'!G72&lt;10000),"C",'Matthew''s Trait dataset'!G72&gt;=10000,"D")</f>
        <v>A</v>
      </c>
      <c r="H72" s="4" cm="1">
        <f t="array" ref="H72">_xlfn.IFS('Matthew''s Trait dataset'!I72="High", 1, 'Matthew''s Trait dataset'!I72="Low", 0)</f>
        <v>1</v>
      </c>
      <c r="I72" s="4" t="str" cm="1">
        <f t="array" ref="I72">_xlfn.IFS('Matthew''s Trait dataset'!J72&lt;100,"A",AND('Matthew''s Trait dataset'!J72&gt;=100,'Matthew''s Trait dataset'!J72&lt;1000),"B", 'Matthew''s Trait dataset'!J72&gt;=1000, "C")</f>
        <v>A</v>
      </c>
      <c r="J72" s="4" cm="1">
        <f t="array" ref="J72">_xlfn.IFS('Matthew''s Trait dataset'!K72="High", 1, 'Matthew''s Trait dataset'!K72="Low", 0)</f>
        <v>1</v>
      </c>
      <c r="K72" s="4" t="str" cm="1">
        <f t="array" ref="K72">_xlfn.IFS('Matthew''s Trait dataset'!L72="LB", "A", 'Matthew''s Trait dataset'!L72="SB", "B", 'Matthew''s Trait dataset'!L72="FCT", "C", 'Matthew''s Trait dataset'!L72="NFCT", "D")</f>
        <v>C</v>
      </c>
      <c r="L72" s="4" cm="1">
        <f t="array" ref="L72">_xlfn.IFS('Matthew''s Trait dataset'!N72="High", 1, 'Matthew''s Trait dataset'!N72="Low", 0)</f>
        <v>1</v>
      </c>
      <c r="M72" s="4" t="str" cm="1">
        <f t="array" ref="M72">_xlfn.IFS('Matthew''s Trait dataset'!O72="Migratory", "A", 'Matthew''s Trait dataset'!O72="Mixed", "B", 'Matthew''s Trait dataset'!O72="Non-Migratory", "C")</f>
        <v>C</v>
      </c>
      <c r="N72" s="4" cm="1">
        <f t="array" ref="N72">_xlfn.IFS('Matthew''s Trait dataset'!Q72="High", 1, 'Matthew''s Trait dataset'!Q72="Low", 0)</f>
        <v>1</v>
      </c>
      <c r="O72" s="4" t="e" cm="1">
        <f t="array" ref="O72">_xlfn.IFS('Matthew''s Trait dataset'!R72="0-200m", "A", 'Matthew''s Trait dataset'!R72="200-500m", "B",'Matthew''s Trait dataset'!R72="500-1000m", "C", 'Matthew''s Trait dataset'!R72="1000m+", "D")</f>
        <v>#N/A</v>
      </c>
      <c r="P72" s="4" cm="1">
        <f t="array" ref="P72">_xlfn.IFS('Matthew''s Trait dataset'!T72="High", 1, 'Matthew''s Trait dataset'!T72="Low", 0)</f>
        <v>1</v>
      </c>
      <c r="Q72" s="4" t="s">
        <v>88</v>
      </c>
      <c r="R72" s="4" cm="1">
        <f t="array" ref="R72">_xlfn.IFS('Matthew''s Trait dataset'!W72="High", 1, 'Matthew''s Trait dataset'!W72="Low", 0)</f>
        <v>1</v>
      </c>
      <c r="S72" s="4" t="s">
        <v>86</v>
      </c>
      <c r="T72" s="4" cm="1">
        <f t="array" ref="T72">_xlfn.IFS('Matthew''s Trait dataset'!Z72="High", 1, 'Matthew''s Trait dataset'!Z72="Low", 0)</f>
        <v>1</v>
      </c>
    </row>
    <row r="73" spans="1:20" x14ac:dyDescent="0.3">
      <c r="A73" s="4" t="s">
        <v>362</v>
      </c>
      <c r="B73" s="4" t="s">
        <v>71</v>
      </c>
      <c r="C73">
        <v>1</v>
      </c>
      <c r="D73">
        <v>0</v>
      </c>
      <c r="E73" s="4" t="str" cm="1">
        <f t="array" ref="E73">_xlfn.IFS('Matthew''s Trait dataset'!D73&lt;5, "A", AND('Matthew''s Trait dataset'!D73&lt;10, 'Matthew''s Trait dataset'!D73&gt;=5), "B", AND('Matthew''s Trait dataset'!D73&lt;15, 'Matthew''s Trait dataset'!D73&gt;=10), "C", 'Matthew''s Trait dataset'!D73&gt;=15, "D")</f>
        <v>B</v>
      </c>
      <c r="F73" s="4" cm="1">
        <f t="array" ref="F73">_xlfn.IFS('Matthew''s Trait dataset'!F73="High", 1, 'Matthew''s Trait dataset'!F73="Low", 0)</f>
        <v>1</v>
      </c>
      <c r="G73" s="4" t="str" cm="1">
        <f t="array" ref="G73">_xlfn.IFS('Matthew''s Trait dataset'!G73&lt;100,"A",AND('Matthew''s Trait dataset'!G73&gt;=100,'Matthew''s Trait dataset'!G73&lt;1000),"B",AND('Matthew''s Trait dataset'!G73&gt;=1000,'Matthew''s Trait dataset'!G73&lt;10000),"C",'Matthew''s Trait dataset'!G73&gt;=10000,"D")</f>
        <v>C</v>
      </c>
      <c r="H73" s="4" cm="1">
        <f t="array" ref="H73">_xlfn.IFS('Matthew''s Trait dataset'!I73="High", 1, 'Matthew''s Trait dataset'!I73="Low", 0)</f>
        <v>1</v>
      </c>
      <c r="I73" s="4" t="str" cm="1">
        <f t="array" ref="I73">_xlfn.IFS('Matthew''s Trait dataset'!J73&lt;100,"A",AND('Matthew''s Trait dataset'!J73&gt;=100,'Matthew''s Trait dataset'!J73&lt;1000),"B", 'Matthew''s Trait dataset'!J73&gt;=1000, "C")</f>
        <v>B</v>
      </c>
      <c r="J73" s="4" cm="1">
        <f t="array" ref="J73">_xlfn.IFS('Matthew''s Trait dataset'!K73="High", 1, 'Matthew''s Trait dataset'!K73="Low", 0)</f>
        <v>1</v>
      </c>
      <c r="K73" s="4" t="str" cm="1">
        <f t="array" ref="K73">_xlfn.IFS('Matthew''s Trait dataset'!L73="LB", "A", 'Matthew''s Trait dataset'!L73="SB", "B", 'Matthew''s Trait dataset'!L73="FCT", "C", 'Matthew''s Trait dataset'!L73="NFCT", "D")</f>
        <v>C</v>
      </c>
      <c r="L73" s="4" cm="1">
        <f t="array" ref="L73">_xlfn.IFS('Matthew''s Trait dataset'!N73="High", 1, 'Matthew''s Trait dataset'!N73="Low", 0)</f>
        <v>1</v>
      </c>
      <c r="M73" s="4" t="str" cm="1">
        <f t="array" ref="M73">_xlfn.IFS('Matthew''s Trait dataset'!O73="Migratory", "A", 'Matthew''s Trait dataset'!O73="Mixed", "B", 'Matthew''s Trait dataset'!O73="Non-Migratory", "C")</f>
        <v>B</v>
      </c>
      <c r="N73" s="4" cm="1">
        <f t="array" ref="N73">_xlfn.IFS('Matthew''s Trait dataset'!Q73="High", 1, 'Matthew''s Trait dataset'!Q73="Low", 0)</f>
        <v>1</v>
      </c>
      <c r="O73" s="4" t="e" cm="1">
        <f t="array" ref="O73">_xlfn.IFS('Matthew''s Trait dataset'!R73="0-200m", "A", 'Matthew''s Trait dataset'!R73="200-500m", "B",'Matthew''s Trait dataset'!R73="500-1000m", "C", 'Matthew''s Trait dataset'!R73="1000m+", "D")</f>
        <v>#N/A</v>
      </c>
      <c r="P73" s="4" cm="1">
        <f t="array" ref="P73">_xlfn.IFS('Matthew''s Trait dataset'!T73="High", 1, 'Matthew''s Trait dataset'!T73="Low", 0)</f>
        <v>1</v>
      </c>
      <c r="Q73" s="4" t="s">
        <v>86</v>
      </c>
      <c r="R73" s="4" cm="1">
        <f t="array" ref="R73">_xlfn.IFS('Matthew''s Trait dataset'!W73="High", 1, 'Matthew''s Trait dataset'!W73="Low", 0)</f>
        <v>1</v>
      </c>
      <c r="S73" s="4" t="s">
        <v>86</v>
      </c>
      <c r="T73" s="4" cm="1">
        <f t="array" ref="T73">_xlfn.IFS('Matthew''s Trait dataset'!Z73="High", 1, 'Matthew''s Trait dataset'!Z73="Low", 0)</f>
        <v>1</v>
      </c>
    </row>
    <row r="74" spans="1:20" x14ac:dyDescent="0.3">
      <c r="A74" s="4" t="s">
        <v>362</v>
      </c>
      <c r="B74" s="4" t="s">
        <v>193</v>
      </c>
      <c r="C74">
        <v>1</v>
      </c>
      <c r="D74">
        <v>0</v>
      </c>
      <c r="E74" s="4" t="str" cm="1">
        <f t="array" ref="E74">_xlfn.IFS('Matthew''s Trait dataset'!D74&lt;5, "A", AND('Matthew''s Trait dataset'!D74&lt;10, 'Matthew''s Trait dataset'!D74&gt;=5), "B", AND('Matthew''s Trait dataset'!D74&lt;15, 'Matthew''s Trait dataset'!D74&gt;=10), "C", 'Matthew''s Trait dataset'!D74&gt;=15, "D")</f>
        <v>A</v>
      </c>
      <c r="F74" s="4" cm="1">
        <f t="array" ref="F74">_xlfn.IFS('Matthew''s Trait dataset'!F74="High", 1, 'Matthew''s Trait dataset'!F74="Low", 0)</f>
        <v>1</v>
      </c>
      <c r="G74" s="4" t="str" cm="1">
        <f t="array" ref="G74">_xlfn.IFS('Matthew''s Trait dataset'!G74&lt;100,"A",AND('Matthew''s Trait dataset'!G74&gt;=100,'Matthew''s Trait dataset'!G74&lt;1000),"B",AND('Matthew''s Trait dataset'!G74&gt;=1000,'Matthew''s Trait dataset'!G74&lt;10000),"C",'Matthew''s Trait dataset'!G74&gt;=10000,"D")</f>
        <v>B</v>
      </c>
      <c r="H74" s="4" cm="1">
        <f t="array" ref="H74">_xlfn.IFS('Matthew''s Trait dataset'!I74="High", 1, 'Matthew''s Trait dataset'!I74="Low", 0)</f>
        <v>1</v>
      </c>
      <c r="I74" s="4" t="str" cm="1">
        <f t="array" ref="I74">_xlfn.IFS('Matthew''s Trait dataset'!J74&lt;100,"A",AND('Matthew''s Trait dataset'!J74&gt;=100,'Matthew''s Trait dataset'!J74&lt;1000),"B", 'Matthew''s Trait dataset'!J74&gt;=1000, "C")</f>
        <v>A</v>
      </c>
      <c r="J74" s="4" cm="1">
        <f t="array" ref="J74">_xlfn.IFS('Matthew''s Trait dataset'!K74="High", 1, 'Matthew''s Trait dataset'!K74="Low", 0)</f>
        <v>1</v>
      </c>
      <c r="K74" s="4" t="str" cm="1">
        <f t="array" ref="K74">_xlfn.IFS('Matthew''s Trait dataset'!L74="LB", "A", 'Matthew''s Trait dataset'!L74="SB", "B", 'Matthew''s Trait dataset'!L74="FCT", "C", 'Matthew''s Trait dataset'!L74="NFCT", "D")</f>
        <v>C</v>
      </c>
      <c r="L74" s="4" cm="1">
        <f t="array" ref="L74">_xlfn.IFS('Matthew''s Trait dataset'!N74="High", 1, 'Matthew''s Trait dataset'!N74="Low", 0)</f>
        <v>1</v>
      </c>
      <c r="M74" s="4" t="str" cm="1">
        <f t="array" ref="M74">_xlfn.IFS('Matthew''s Trait dataset'!O74="Migratory", "A", 'Matthew''s Trait dataset'!O74="Mixed", "B", 'Matthew''s Trait dataset'!O74="Non-Migratory", "C")</f>
        <v>C</v>
      </c>
      <c r="N74" s="4" cm="1">
        <f t="array" ref="N74">_xlfn.IFS('Matthew''s Trait dataset'!Q74="High", 1, 'Matthew''s Trait dataset'!Q74="Low", 0)</f>
        <v>1</v>
      </c>
      <c r="O74" s="4" t="e" cm="1">
        <f t="array" ref="O74">_xlfn.IFS('Matthew''s Trait dataset'!R74="0-200m", "A", 'Matthew''s Trait dataset'!R74="200-500m", "B",'Matthew''s Trait dataset'!R74="500-1000m", "C", 'Matthew''s Trait dataset'!R74="1000m+", "D")</f>
        <v>#N/A</v>
      </c>
      <c r="P74" s="4" cm="1">
        <f t="array" ref="P74">_xlfn.IFS('Matthew''s Trait dataset'!T74="High", 1, 'Matthew''s Trait dataset'!T74="Low", 0)</f>
        <v>1</v>
      </c>
      <c r="Q74" s="4" t="s">
        <v>88</v>
      </c>
      <c r="R74" s="4" cm="1">
        <f t="array" ref="R74">_xlfn.IFS('Matthew''s Trait dataset'!W74="High", 1, 'Matthew''s Trait dataset'!W74="Low", 0)</f>
        <v>1</v>
      </c>
      <c r="S74" s="4" t="s">
        <v>88</v>
      </c>
      <c r="T74" s="4" cm="1">
        <f t="array" ref="T74">_xlfn.IFS('Matthew''s Trait dataset'!Z74="High", 1, 'Matthew''s Trait dataset'!Z74="Low", 0)</f>
        <v>1</v>
      </c>
    </row>
    <row r="75" spans="1:20" x14ac:dyDescent="0.3">
      <c r="A75" s="4" t="s">
        <v>362</v>
      </c>
      <c r="B75" s="4" t="s">
        <v>72</v>
      </c>
      <c r="C75">
        <v>0</v>
      </c>
      <c r="D75">
        <v>1</v>
      </c>
      <c r="E75" s="4" t="str" cm="1">
        <f t="array" ref="E75">_xlfn.IFS('Matthew''s Trait dataset'!D75&lt;5, "A", AND('Matthew''s Trait dataset'!D75&lt;10, 'Matthew''s Trait dataset'!D75&gt;=5), "B", AND('Matthew''s Trait dataset'!D75&lt;15, 'Matthew''s Trait dataset'!D75&gt;=10), "C", 'Matthew''s Trait dataset'!D75&gt;=15, "D")</f>
        <v>A</v>
      </c>
      <c r="F75" s="4" cm="1">
        <f t="array" ref="F75">_xlfn.IFS('Matthew''s Trait dataset'!F75="High", 1, 'Matthew''s Trait dataset'!F75="Low", 0)</f>
        <v>1</v>
      </c>
      <c r="G75" s="4" t="str" cm="1">
        <f t="array" ref="G75">_xlfn.IFS('Matthew''s Trait dataset'!G75&lt;100,"A",AND('Matthew''s Trait dataset'!G75&gt;=100,'Matthew''s Trait dataset'!G75&lt;1000),"B",AND('Matthew''s Trait dataset'!G75&gt;=1000,'Matthew''s Trait dataset'!G75&lt;10000),"C",'Matthew''s Trait dataset'!G75&gt;=10000,"D")</f>
        <v>A</v>
      </c>
      <c r="H75" s="4" cm="1">
        <f t="array" ref="H75">_xlfn.IFS('Matthew''s Trait dataset'!I75="High", 1, 'Matthew''s Trait dataset'!I75="Low", 0)</f>
        <v>1</v>
      </c>
      <c r="I75" s="4" t="str" cm="1">
        <f t="array" ref="I75">_xlfn.IFS('Matthew''s Trait dataset'!J75&lt;100,"A",AND('Matthew''s Trait dataset'!J75&gt;=100,'Matthew''s Trait dataset'!J75&lt;1000),"B", 'Matthew''s Trait dataset'!J75&gt;=1000, "C")</f>
        <v>A</v>
      </c>
      <c r="J75" s="4" cm="1">
        <f t="array" ref="J75">_xlfn.IFS('Matthew''s Trait dataset'!K75="High", 1, 'Matthew''s Trait dataset'!K75="Low", 0)</f>
        <v>1</v>
      </c>
      <c r="K75" s="4" t="str" cm="1">
        <f t="array" ref="K75">_xlfn.IFS('Matthew''s Trait dataset'!L75="LB", "A", 'Matthew''s Trait dataset'!L75="SB", "B", 'Matthew''s Trait dataset'!L75="FCT", "C", 'Matthew''s Trait dataset'!L75="NFCT", "D")</f>
        <v>C</v>
      </c>
      <c r="L75" s="4" cm="1">
        <f t="array" ref="L75">_xlfn.IFS('Matthew''s Trait dataset'!N75="High", 1, 'Matthew''s Trait dataset'!N75="Low", 0)</f>
        <v>1</v>
      </c>
      <c r="M75" s="4" t="str" cm="1">
        <f t="array" ref="M75">_xlfn.IFS('Matthew''s Trait dataset'!O75="Migratory", "A", 'Matthew''s Trait dataset'!O75="Mixed", "B", 'Matthew''s Trait dataset'!O75="Non-Migratory", "C")</f>
        <v>C</v>
      </c>
      <c r="N75" s="4" cm="1">
        <f t="array" ref="N75">_xlfn.IFS('Matthew''s Trait dataset'!Q75="High", 1, 'Matthew''s Trait dataset'!Q75="Low", 0)</f>
        <v>1</v>
      </c>
      <c r="O75" s="4" t="e" cm="1">
        <f t="array" ref="O75">_xlfn.IFS('Matthew''s Trait dataset'!R75="0-200m", "A", 'Matthew''s Trait dataset'!R75="200-500m", "B",'Matthew''s Trait dataset'!R75="500-1000m", "C", 'Matthew''s Trait dataset'!R75="1000m+", "D")</f>
        <v>#N/A</v>
      </c>
      <c r="P75" s="4" cm="1">
        <f t="array" ref="P75">_xlfn.IFS('Matthew''s Trait dataset'!T75="High", 1, 'Matthew''s Trait dataset'!T75="Low", 0)</f>
        <v>1</v>
      </c>
      <c r="Q75" s="4" t="s">
        <v>87</v>
      </c>
      <c r="R75" s="4" cm="1">
        <f t="array" ref="R75">_xlfn.IFS('Matthew''s Trait dataset'!W75="High", 1, 'Matthew''s Trait dataset'!W75="Low", 0)</f>
        <v>1</v>
      </c>
      <c r="S75" s="4" t="s">
        <v>86</v>
      </c>
      <c r="T75" s="4" cm="1">
        <f t="array" ref="T75">_xlfn.IFS('Matthew''s Trait dataset'!Z75="High", 1, 'Matthew''s Trait dataset'!Z75="Low", 0)</f>
        <v>1</v>
      </c>
    </row>
    <row r="76" spans="1:20" x14ac:dyDescent="0.3">
      <c r="A76" s="4" t="s">
        <v>362</v>
      </c>
      <c r="B76" s="4" t="s">
        <v>73</v>
      </c>
      <c r="C76">
        <v>0</v>
      </c>
      <c r="D76">
        <v>1</v>
      </c>
      <c r="E76" s="4" t="str" cm="1">
        <f t="array" ref="E76">_xlfn.IFS('Matthew''s Trait dataset'!D76&lt;5, "A", AND('Matthew''s Trait dataset'!D76&lt;10, 'Matthew''s Trait dataset'!D76&gt;=5), "B", AND('Matthew''s Trait dataset'!D76&lt;15, 'Matthew''s Trait dataset'!D76&gt;=10), "C", 'Matthew''s Trait dataset'!D76&gt;=15, "D")</f>
        <v>A</v>
      </c>
      <c r="F76" s="4" cm="1">
        <f t="array" ref="F76">_xlfn.IFS('Matthew''s Trait dataset'!F76="High", 1, 'Matthew''s Trait dataset'!F76="Low", 0)</f>
        <v>1</v>
      </c>
      <c r="G76" s="4" t="str" cm="1">
        <f t="array" ref="G76">_xlfn.IFS('Matthew''s Trait dataset'!G76&lt;100,"A",AND('Matthew''s Trait dataset'!G76&gt;=100,'Matthew''s Trait dataset'!G76&lt;1000),"B",AND('Matthew''s Trait dataset'!G76&gt;=1000,'Matthew''s Trait dataset'!G76&lt;10000),"C",'Matthew''s Trait dataset'!G76&gt;=10000,"D")</f>
        <v>B</v>
      </c>
      <c r="H76" s="4" cm="1">
        <f t="array" ref="H76">_xlfn.IFS('Matthew''s Trait dataset'!I76="High", 1, 'Matthew''s Trait dataset'!I76="Low", 0)</f>
        <v>1</v>
      </c>
      <c r="I76" s="4" t="str" cm="1">
        <f t="array" ref="I76">_xlfn.IFS('Matthew''s Trait dataset'!J76&lt;100,"A",AND('Matthew''s Trait dataset'!J76&gt;=100,'Matthew''s Trait dataset'!J76&lt;1000),"B", 'Matthew''s Trait dataset'!J76&gt;=1000, "C")</f>
        <v>B</v>
      </c>
      <c r="J76" s="4" cm="1">
        <f t="array" ref="J76">_xlfn.IFS('Matthew''s Trait dataset'!K76="High", 1, 'Matthew''s Trait dataset'!K76="Low", 0)</f>
        <v>1</v>
      </c>
      <c r="K76" s="4" t="str" cm="1">
        <f t="array" ref="K76">_xlfn.IFS('Matthew''s Trait dataset'!L76="LB", "A", 'Matthew''s Trait dataset'!L76="SB", "B", 'Matthew''s Trait dataset'!L76="FCT", "C", 'Matthew''s Trait dataset'!L76="NFCT", "D")</f>
        <v>C</v>
      </c>
      <c r="L76" s="4" cm="1">
        <f t="array" ref="L76">_xlfn.IFS('Matthew''s Trait dataset'!N76="High", 1, 'Matthew''s Trait dataset'!N76="Low", 0)</f>
        <v>1</v>
      </c>
      <c r="M76" s="4" t="str" cm="1">
        <f t="array" ref="M76">_xlfn.IFS('Matthew''s Trait dataset'!O76="Migratory", "A", 'Matthew''s Trait dataset'!O76="Mixed", "B", 'Matthew''s Trait dataset'!O76="Non-Migratory", "C")</f>
        <v>C</v>
      </c>
      <c r="N76" s="4" cm="1">
        <f t="array" ref="N76">_xlfn.IFS('Matthew''s Trait dataset'!Q76="High", 1, 'Matthew''s Trait dataset'!Q76="Low", 0)</f>
        <v>1</v>
      </c>
      <c r="O76" s="4" t="e" cm="1">
        <f t="array" ref="O76">_xlfn.IFS('Matthew''s Trait dataset'!R76="0-200m", "A", 'Matthew''s Trait dataset'!R76="200-500m", "B",'Matthew''s Trait dataset'!R76="500-1000m", "C", 'Matthew''s Trait dataset'!R76="1000m+", "D")</f>
        <v>#N/A</v>
      </c>
      <c r="P76" s="4" cm="1">
        <f t="array" ref="P76">_xlfn.IFS('Matthew''s Trait dataset'!T76="High", 1, 'Matthew''s Trait dataset'!T76="Low", 0)</f>
        <v>1</v>
      </c>
      <c r="Q76" s="4" t="s">
        <v>85</v>
      </c>
      <c r="R76" s="4" cm="1">
        <f t="array" ref="R76">_xlfn.IFS('Matthew''s Trait dataset'!W76="High", 1, 'Matthew''s Trait dataset'!W76="Low", 0)</f>
        <v>1</v>
      </c>
      <c r="S76" s="4" t="s">
        <v>86</v>
      </c>
      <c r="T76" s="4" cm="1">
        <f t="array" ref="T76">_xlfn.IFS('Matthew''s Trait dataset'!Z76="High", 1, 'Matthew''s Trait dataset'!Z76="Low", 0)</f>
        <v>1</v>
      </c>
    </row>
    <row r="77" spans="1:20" x14ac:dyDescent="0.3">
      <c r="A77" s="4" t="s">
        <v>362</v>
      </c>
      <c r="B77" s="4" t="s">
        <v>249</v>
      </c>
      <c r="C77">
        <v>0</v>
      </c>
      <c r="D77">
        <v>1</v>
      </c>
      <c r="E77" s="4" t="str" cm="1">
        <f t="array" ref="E77">_xlfn.IFS('Matthew''s Trait dataset'!D77&lt;5, "A", AND('Matthew''s Trait dataset'!D77&lt;10, 'Matthew''s Trait dataset'!D77&gt;=5), "B", AND('Matthew''s Trait dataset'!D77&lt;15, 'Matthew''s Trait dataset'!D77&gt;=10), "C", 'Matthew''s Trait dataset'!D77&gt;=15, "D")</f>
        <v>A</v>
      </c>
      <c r="F77" s="4" cm="1">
        <f t="array" ref="F77">_xlfn.IFS('Matthew''s Trait dataset'!F77="High", 1, 'Matthew''s Trait dataset'!F77="Low", 0)</f>
        <v>1</v>
      </c>
      <c r="G77" s="4" t="str" cm="1">
        <f t="array" ref="G77">_xlfn.IFS('Matthew''s Trait dataset'!G77&lt;100,"A",AND('Matthew''s Trait dataset'!G77&gt;=100,'Matthew''s Trait dataset'!G77&lt;1000),"B",AND('Matthew''s Trait dataset'!G77&gt;=1000,'Matthew''s Trait dataset'!G77&lt;10000),"C",'Matthew''s Trait dataset'!G77&gt;=10000,"D")</f>
        <v>B</v>
      </c>
      <c r="H77" s="4" cm="1">
        <f t="array" ref="H77">_xlfn.IFS('Matthew''s Trait dataset'!I77="High", 1, 'Matthew''s Trait dataset'!I77="Low", 0)</f>
        <v>1</v>
      </c>
      <c r="I77" s="4" t="str" cm="1">
        <f t="array" ref="I77">_xlfn.IFS('Matthew''s Trait dataset'!J77&lt;100,"A",AND('Matthew''s Trait dataset'!J77&gt;=100,'Matthew''s Trait dataset'!J77&lt;1000),"B", 'Matthew''s Trait dataset'!J77&gt;=1000, "C")</f>
        <v>B</v>
      </c>
      <c r="J77" s="4" cm="1">
        <f t="array" ref="J77">_xlfn.IFS('Matthew''s Trait dataset'!K77="High", 1, 'Matthew''s Trait dataset'!K77="Low", 0)</f>
        <v>1</v>
      </c>
      <c r="K77" s="4" t="str" cm="1">
        <f t="array" ref="K77">_xlfn.IFS('Matthew''s Trait dataset'!L77="LB", "A", 'Matthew''s Trait dataset'!L77="SB", "B", 'Matthew''s Trait dataset'!L77="FCT", "C", 'Matthew''s Trait dataset'!L77="NFCT", "D")</f>
        <v>C</v>
      </c>
      <c r="L77" s="4" cm="1">
        <f t="array" ref="L77">_xlfn.IFS('Matthew''s Trait dataset'!N77="High", 1, 'Matthew''s Trait dataset'!N77="Low", 0)</f>
        <v>1</v>
      </c>
      <c r="M77" s="4" t="str" cm="1">
        <f t="array" ref="M77">_xlfn.IFS('Matthew''s Trait dataset'!O77="Migratory", "A", 'Matthew''s Trait dataset'!O77="Mixed", "B", 'Matthew''s Trait dataset'!O77="Non-Migratory", "C")</f>
        <v>C</v>
      </c>
      <c r="N77" s="4" cm="1">
        <f t="array" ref="N77">_xlfn.IFS('Matthew''s Trait dataset'!Q77="High", 1, 'Matthew''s Trait dataset'!Q77="Low", 0)</f>
        <v>1</v>
      </c>
      <c r="O77" s="4" t="e" cm="1">
        <f t="array" ref="O77">_xlfn.IFS('Matthew''s Trait dataset'!R77="0-200m", "A", 'Matthew''s Trait dataset'!R77="200-500m", "B",'Matthew''s Trait dataset'!R77="500-1000m", "C", 'Matthew''s Trait dataset'!R77="1000m+", "D")</f>
        <v>#N/A</v>
      </c>
      <c r="P77" s="4" cm="1">
        <f t="array" ref="P77">_xlfn.IFS('Matthew''s Trait dataset'!T77="High", 1, 'Matthew''s Trait dataset'!T77="Low", 0)</f>
        <v>1</v>
      </c>
      <c r="Q77" s="4" t="s">
        <v>86</v>
      </c>
      <c r="R77" s="4" cm="1">
        <f t="array" ref="R77">_xlfn.IFS('Matthew''s Trait dataset'!W77="High", 1, 'Matthew''s Trait dataset'!W77="Low", 0)</f>
        <v>1</v>
      </c>
      <c r="S77" s="4" t="s">
        <v>86</v>
      </c>
      <c r="T77" s="4" cm="1">
        <f t="array" ref="T77">_xlfn.IFS('Matthew''s Trait dataset'!Z77="High", 1, 'Matthew''s Trait dataset'!Z77="Low", 0)</f>
        <v>1</v>
      </c>
    </row>
    <row r="78" spans="1:20" x14ac:dyDescent="0.3">
      <c r="A78" s="4" t="s">
        <v>362</v>
      </c>
      <c r="B78" s="4" t="s">
        <v>250</v>
      </c>
      <c r="C78">
        <v>0</v>
      </c>
      <c r="D78">
        <v>1</v>
      </c>
      <c r="E78" s="4" t="str" cm="1">
        <f t="array" ref="E78">_xlfn.IFS('Matthew''s Trait dataset'!D78&lt;5, "A", AND('Matthew''s Trait dataset'!D78&lt;10, 'Matthew''s Trait dataset'!D78&gt;=5), "B", AND('Matthew''s Trait dataset'!D78&lt;15, 'Matthew''s Trait dataset'!D78&gt;=10), "C", 'Matthew''s Trait dataset'!D78&gt;=15, "D")</f>
        <v>A</v>
      </c>
      <c r="F78" s="4" cm="1">
        <f t="array" ref="F78">_xlfn.IFS('Matthew''s Trait dataset'!F78="High", 1, 'Matthew''s Trait dataset'!F78="Low", 0)</f>
        <v>1</v>
      </c>
      <c r="G78" s="4" t="str" cm="1">
        <f t="array" ref="G78">_xlfn.IFS('Matthew''s Trait dataset'!G78&lt;100,"A",AND('Matthew''s Trait dataset'!G78&gt;=100,'Matthew''s Trait dataset'!G78&lt;1000),"B",AND('Matthew''s Trait dataset'!G78&gt;=1000,'Matthew''s Trait dataset'!G78&lt;10000),"C",'Matthew''s Trait dataset'!G78&gt;=10000,"D")</f>
        <v>B</v>
      </c>
      <c r="H78" s="4" cm="1">
        <f t="array" ref="H78">_xlfn.IFS('Matthew''s Trait dataset'!I78="High", 1, 'Matthew''s Trait dataset'!I78="Low", 0)</f>
        <v>0</v>
      </c>
      <c r="I78" s="4" t="str" cm="1">
        <f t="array" ref="I78">_xlfn.IFS('Matthew''s Trait dataset'!J78&lt;100,"A",AND('Matthew''s Trait dataset'!J78&gt;=100,'Matthew''s Trait dataset'!J78&lt;1000),"B", 'Matthew''s Trait dataset'!J78&gt;=1000, "C")</f>
        <v>B</v>
      </c>
      <c r="J78" s="4" cm="1">
        <f t="array" ref="J78">_xlfn.IFS('Matthew''s Trait dataset'!K78="High", 1, 'Matthew''s Trait dataset'!K78="Low", 0)</f>
        <v>0</v>
      </c>
      <c r="K78" s="4" t="str" cm="1">
        <f t="array" ref="K78">_xlfn.IFS('Matthew''s Trait dataset'!L78="LB", "A", 'Matthew''s Trait dataset'!L78="SB", "B", 'Matthew''s Trait dataset'!L78="FCT", "C", 'Matthew''s Trait dataset'!L78="NFCT", "D")</f>
        <v>C</v>
      </c>
      <c r="L78" s="4" cm="1">
        <f t="array" ref="L78">_xlfn.IFS('Matthew''s Trait dataset'!N78="High", 1, 'Matthew''s Trait dataset'!N78="Low", 0)</f>
        <v>1</v>
      </c>
      <c r="M78" s="4" t="str" cm="1">
        <f t="array" ref="M78">_xlfn.IFS('Matthew''s Trait dataset'!O78="Migratory", "A", 'Matthew''s Trait dataset'!O78="Mixed", "B", 'Matthew''s Trait dataset'!O78="Non-Migratory", "C")</f>
        <v>C</v>
      </c>
      <c r="N78" s="4" cm="1">
        <f t="array" ref="N78">_xlfn.IFS('Matthew''s Trait dataset'!Q78="High", 1, 'Matthew''s Trait dataset'!Q78="Low", 0)</f>
        <v>1</v>
      </c>
      <c r="O78" s="4" t="e" cm="1">
        <f t="array" ref="O78">_xlfn.IFS('Matthew''s Trait dataset'!R78="0-200m", "A", 'Matthew''s Trait dataset'!R78="200-500m", "B",'Matthew''s Trait dataset'!R78="500-1000m", "C", 'Matthew''s Trait dataset'!R78="1000m+", "D")</f>
        <v>#N/A</v>
      </c>
      <c r="P78" s="4" cm="1">
        <f t="array" ref="P78">_xlfn.IFS('Matthew''s Trait dataset'!T78="High", 1, 'Matthew''s Trait dataset'!T78="Low", 0)</f>
        <v>1</v>
      </c>
      <c r="Q78" s="4" t="s">
        <v>87</v>
      </c>
      <c r="R78" s="4" cm="1">
        <f t="array" ref="R78">_xlfn.IFS('Matthew''s Trait dataset'!W78="High", 1, 'Matthew''s Trait dataset'!W78="Low", 0)</f>
        <v>1</v>
      </c>
      <c r="S78" s="4" t="s">
        <v>86</v>
      </c>
      <c r="T78" s="4" cm="1">
        <f t="array" ref="T78">_xlfn.IFS('Matthew''s Trait dataset'!Z78="High", 1, 'Matthew''s Trait dataset'!Z78="Low", 0)</f>
        <v>1</v>
      </c>
    </row>
    <row r="79" spans="1:20" x14ac:dyDescent="0.3">
      <c r="A79" s="4" t="s">
        <v>362</v>
      </c>
      <c r="B79" s="4" t="s">
        <v>74</v>
      </c>
      <c r="C79">
        <v>0</v>
      </c>
      <c r="D79">
        <v>1</v>
      </c>
      <c r="E79" s="4" t="str" cm="1">
        <f t="array" ref="E79">_xlfn.IFS('Matthew''s Trait dataset'!D79&lt;5, "A", AND('Matthew''s Trait dataset'!D79&lt;10, 'Matthew''s Trait dataset'!D79&gt;=5), "B", AND('Matthew''s Trait dataset'!D79&lt;15, 'Matthew''s Trait dataset'!D79&gt;=10), "C", 'Matthew''s Trait dataset'!D79&gt;=15, "D")</f>
        <v>A</v>
      </c>
      <c r="F79" s="4" cm="1">
        <f t="array" ref="F79">_xlfn.IFS('Matthew''s Trait dataset'!F79="High", 1, 'Matthew''s Trait dataset'!F79="Low", 0)</f>
        <v>1</v>
      </c>
      <c r="G79" s="4" t="str" cm="1">
        <f t="array" ref="G79">_xlfn.IFS('Matthew''s Trait dataset'!G79&lt;100,"A",AND('Matthew''s Trait dataset'!G79&gt;=100,'Matthew''s Trait dataset'!G79&lt;1000),"B",AND('Matthew''s Trait dataset'!G79&gt;=1000,'Matthew''s Trait dataset'!G79&lt;10000),"C",'Matthew''s Trait dataset'!G79&gt;=10000,"D")</f>
        <v>B</v>
      </c>
      <c r="H79" s="4" cm="1">
        <f t="array" ref="H79">_xlfn.IFS('Matthew''s Trait dataset'!I79="High", 1, 'Matthew''s Trait dataset'!I79="Low", 0)</f>
        <v>1</v>
      </c>
      <c r="I79" s="4" t="str" cm="1">
        <f t="array" ref="I79">_xlfn.IFS('Matthew''s Trait dataset'!J79&lt;100,"A",AND('Matthew''s Trait dataset'!J79&gt;=100,'Matthew''s Trait dataset'!J79&lt;1000),"B", 'Matthew''s Trait dataset'!J79&gt;=1000, "C")</f>
        <v>B</v>
      </c>
      <c r="J79" s="4" cm="1">
        <f t="array" ref="J79">_xlfn.IFS('Matthew''s Trait dataset'!K79="High", 1, 'Matthew''s Trait dataset'!K79="Low", 0)</f>
        <v>1</v>
      </c>
      <c r="K79" s="4" t="str" cm="1">
        <f t="array" ref="K79">_xlfn.IFS('Matthew''s Trait dataset'!L79="LB", "A", 'Matthew''s Trait dataset'!L79="SB", "B", 'Matthew''s Trait dataset'!L79="FCT", "C", 'Matthew''s Trait dataset'!L79="NFCT", "D")</f>
        <v>C</v>
      </c>
      <c r="L79" s="4" cm="1">
        <f t="array" ref="L79">_xlfn.IFS('Matthew''s Trait dataset'!N79="High", 1, 'Matthew''s Trait dataset'!N79="Low", 0)</f>
        <v>1</v>
      </c>
      <c r="M79" s="4" t="str" cm="1">
        <f t="array" ref="M79">_xlfn.IFS('Matthew''s Trait dataset'!O79="Migratory", "A", 'Matthew''s Trait dataset'!O79="Mixed", "B", 'Matthew''s Trait dataset'!O79="Non-Migratory", "C")</f>
        <v>C</v>
      </c>
      <c r="N79" s="4" cm="1">
        <f t="array" ref="N79">_xlfn.IFS('Matthew''s Trait dataset'!Q79="High", 1, 'Matthew''s Trait dataset'!Q79="Low", 0)</f>
        <v>1</v>
      </c>
      <c r="O79" s="4" t="e" cm="1">
        <f t="array" ref="O79">_xlfn.IFS('Matthew''s Trait dataset'!R79="0-200m", "A", 'Matthew''s Trait dataset'!R79="200-500m", "B",'Matthew''s Trait dataset'!R79="500-1000m", "C", 'Matthew''s Trait dataset'!R79="1000m+", "D")</f>
        <v>#N/A</v>
      </c>
      <c r="P79" s="4" cm="1">
        <f t="array" ref="P79">_xlfn.IFS('Matthew''s Trait dataset'!T79="High", 1, 'Matthew''s Trait dataset'!T79="Low", 0)</f>
        <v>1</v>
      </c>
      <c r="Q79" s="4" t="s">
        <v>85</v>
      </c>
      <c r="R79" s="4" cm="1">
        <f t="array" ref="R79">_xlfn.IFS('Matthew''s Trait dataset'!W79="High", 1, 'Matthew''s Trait dataset'!W79="Low", 0)</f>
        <v>1</v>
      </c>
      <c r="S79" s="4" t="s">
        <v>86</v>
      </c>
      <c r="T79" s="4" cm="1">
        <f t="array" ref="T79">_xlfn.IFS('Matthew''s Trait dataset'!Z79="High", 1, 'Matthew''s Trait dataset'!Z79="Low", 0)</f>
        <v>1</v>
      </c>
    </row>
    <row r="80" spans="1:20" x14ac:dyDescent="0.3">
      <c r="A80" s="4" t="s">
        <v>362</v>
      </c>
      <c r="B80" s="4" t="s">
        <v>75</v>
      </c>
      <c r="C80">
        <v>0</v>
      </c>
      <c r="D80">
        <v>1</v>
      </c>
      <c r="E80" s="4" t="str" cm="1">
        <f t="array" ref="E80">_xlfn.IFS('Matthew''s Trait dataset'!D80&lt;5, "A", AND('Matthew''s Trait dataset'!D80&lt;10, 'Matthew''s Trait dataset'!D80&gt;=5), "B", AND('Matthew''s Trait dataset'!D80&lt;15, 'Matthew''s Trait dataset'!D80&gt;=10), "C", 'Matthew''s Trait dataset'!D80&gt;=15, "D")</f>
        <v>A</v>
      </c>
      <c r="F80" s="4" cm="1">
        <f t="array" ref="F80">_xlfn.IFS('Matthew''s Trait dataset'!F80="High", 1, 'Matthew''s Trait dataset'!F80="Low", 0)</f>
        <v>1</v>
      </c>
      <c r="G80" s="4" t="str" cm="1">
        <f t="array" ref="G80">_xlfn.IFS('Matthew''s Trait dataset'!G80&lt;100,"A",AND('Matthew''s Trait dataset'!G80&gt;=100,'Matthew''s Trait dataset'!G80&lt;1000),"B",AND('Matthew''s Trait dataset'!G80&gt;=1000,'Matthew''s Trait dataset'!G80&lt;10000),"C",'Matthew''s Trait dataset'!G80&gt;=10000,"D")</f>
        <v>B</v>
      </c>
      <c r="H80" s="4" cm="1">
        <f t="array" ref="H80">_xlfn.IFS('Matthew''s Trait dataset'!I80="High", 1, 'Matthew''s Trait dataset'!I80="Low", 0)</f>
        <v>1</v>
      </c>
      <c r="I80" s="4" t="str" cm="1">
        <f t="array" ref="I80">_xlfn.IFS('Matthew''s Trait dataset'!J80&lt;100,"A",AND('Matthew''s Trait dataset'!J80&gt;=100,'Matthew''s Trait dataset'!J80&lt;1000),"B", 'Matthew''s Trait dataset'!J80&gt;=1000, "C")</f>
        <v>A</v>
      </c>
      <c r="J80" s="4" cm="1">
        <f t="array" ref="J80">_xlfn.IFS('Matthew''s Trait dataset'!K80="High", 1, 'Matthew''s Trait dataset'!K80="Low", 0)</f>
        <v>1</v>
      </c>
      <c r="K80" s="4" t="str" cm="1">
        <f t="array" ref="K80">_xlfn.IFS('Matthew''s Trait dataset'!L80="LB", "A", 'Matthew''s Trait dataset'!L80="SB", "B", 'Matthew''s Trait dataset'!L80="FCT", "C", 'Matthew''s Trait dataset'!L80="NFCT", "D")</f>
        <v>C</v>
      </c>
      <c r="L80" s="4" cm="1">
        <f t="array" ref="L80">_xlfn.IFS('Matthew''s Trait dataset'!N80="High", 1, 'Matthew''s Trait dataset'!N80="Low", 0)</f>
        <v>1</v>
      </c>
      <c r="M80" s="4" t="str" cm="1">
        <f t="array" ref="M80">_xlfn.IFS('Matthew''s Trait dataset'!O80="Migratory", "A", 'Matthew''s Trait dataset'!O80="Mixed", "B", 'Matthew''s Trait dataset'!O80="Non-Migratory", "C")</f>
        <v>B</v>
      </c>
      <c r="N80" s="4" cm="1">
        <f t="array" ref="N80">_xlfn.IFS('Matthew''s Trait dataset'!Q80="High", 1, 'Matthew''s Trait dataset'!Q80="Low", 0)</f>
        <v>1</v>
      </c>
      <c r="O80" s="4" t="e" cm="1">
        <f t="array" ref="O80">_xlfn.IFS('Matthew''s Trait dataset'!R80="0-200m", "A", 'Matthew''s Trait dataset'!R80="200-500m", "B",'Matthew''s Trait dataset'!R80="500-1000m", "C", 'Matthew''s Trait dataset'!R80="1000m+", "D")</f>
        <v>#N/A</v>
      </c>
      <c r="P80" s="4" cm="1">
        <f t="array" ref="P80">_xlfn.IFS('Matthew''s Trait dataset'!T80="High", 1, 'Matthew''s Trait dataset'!T80="Low", 0)</f>
        <v>0</v>
      </c>
      <c r="Q80" s="4" t="s">
        <v>555</v>
      </c>
      <c r="R80" s="4" cm="1">
        <f t="array" ref="R80">_xlfn.IFS('Matthew''s Trait dataset'!W80="High", 1, 'Matthew''s Trait dataset'!W80="Low", 0)</f>
        <v>1</v>
      </c>
      <c r="S80" s="4" t="s">
        <v>86</v>
      </c>
      <c r="T80" s="4" cm="1">
        <f t="array" ref="T80">_xlfn.IFS('Matthew''s Trait dataset'!Z80="High", 1, 'Matthew''s Trait dataset'!Z80="Low", 0)</f>
        <v>1</v>
      </c>
    </row>
    <row r="81" spans="1:20" x14ac:dyDescent="0.3">
      <c r="A81" s="4" t="s">
        <v>362</v>
      </c>
      <c r="B81" s="4" t="s">
        <v>76</v>
      </c>
      <c r="C81">
        <v>0</v>
      </c>
      <c r="D81">
        <v>1</v>
      </c>
      <c r="E81" s="4" t="str" cm="1">
        <f t="array" ref="E81">_xlfn.IFS('Matthew''s Trait dataset'!D81&lt;5, "A", AND('Matthew''s Trait dataset'!D81&lt;10, 'Matthew''s Trait dataset'!D81&gt;=5), "B", AND('Matthew''s Trait dataset'!D81&lt;15, 'Matthew''s Trait dataset'!D81&gt;=10), "C", 'Matthew''s Trait dataset'!D81&gt;=15, "D")</f>
        <v>A</v>
      </c>
      <c r="F81" s="4" cm="1">
        <f t="array" ref="F81">_xlfn.IFS('Matthew''s Trait dataset'!F81="High", 1, 'Matthew''s Trait dataset'!F81="Low", 0)</f>
        <v>1</v>
      </c>
      <c r="G81" s="4" t="str" cm="1">
        <f t="array" ref="G81">_xlfn.IFS('Matthew''s Trait dataset'!G81&lt;100,"A",AND('Matthew''s Trait dataset'!G81&gt;=100,'Matthew''s Trait dataset'!G81&lt;1000),"B",AND('Matthew''s Trait dataset'!G81&gt;=1000,'Matthew''s Trait dataset'!G81&lt;10000),"C",'Matthew''s Trait dataset'!G81&gt;=10000,"D")</f>
        <v>A</v>
      </c>
      <c r="H81" s="4" cm="1">
        <f t="array" ref="H81">_xlfn.IFS('Matthew''s Trait dataset'!I81="High", 1, 'Matthew''s Trait dataset'!I81="Low", 0)</f>
        <v>1</v>
      </c>
      <c r="I81" s="4" t="str" cm="1">
        <f t="array" ref="I81">_xlfn.IFS('Matthew''s Trait dataset'!J81&lt;100,"A",AND('Matthew''s Trait dataset'!J81&gt;=100,'Matthew''s Trait dataset'!J81&lt;1000),"B", 'Matthew''s Trait dataset'!J81&gt;=1000, "C")</f>
        <v>A</v>
      </c>
      <c r="J81" s="4" cm="1">
        <f t="array" ref="J81">_xlfn.IFS('Matthew''s Trait dataset'!K81="High", 1, 'Matthew''s Trait dataset'!K81="Low", 0)</f>
        <v>1</v>
      </c>
      <c r="K81" s="4" t="str" cm="1">
        <f t="array" ref="K81">_xlfn.IFS('Matthew''s Trait dataset'!L81="LB", "A", 'Matthew''s Trait dataset'!L81="SB", "B", 'Matthew''s Trait dataset'!L81="FCT", "C", 'Matthew''s Trait dataset'!L81="NFCT", "D")</f>
        <v>C</v>
      </c>
      <c r="L81" s="4" cm="1">
        <f t="array" ref="L81">_xlfn.IFS('Matthew''s Trait dataset'!N81="High", 1, 'Matthew''s Trait dataset'!N81="Low", 0)</f>
        <v>1</v>
      </c>
      <c r="M81" s="4" t="str" cm="1">
        <f t="array" ref="M81">_xlfn.IFS('Matthew''s Trait dataset'!O81="Migratory", "A", 'Matthew''s Trait dataset'!O81="Mixed", "B", 'Matthew''s Trait dataset'!O81="Non-Migratory", "C")</f>
        <v>C</v>
      </c>
      <c r="N81" s="4" cm="1">
        <f t="array" ref="N81">_xlfn.IFS('Matthew''s Trait dataset'!Q81="High", 1, 'Matthew''s Trait dataset'!Q81="Low", 0)</f>
        <v>1</v>
      </c>
      <c r="O81" s="4" t="e" cm="1">
        <f t="array" ref="O81">_xlfn.IFS('Matthew''s Trait dataset'!R81="0-200m", "A", 'Matthew''s Trait dataset'!R81="200-500m", "B",'Matthew''s Trait dataset'!R81="500-1000m", "C", 'Matthew''s Trait dataset'!R81="1000m+", "D")</f>
        <v>#N/A</v>
      </c>
      <c r="P81" s="4" cm="1">
        <f t="array" ref="P81">_xlfn.IFS('Matthew''s Trait dataset'!T81="High", 1, 'Matthew''s Trait dataset'!T81="Low", 0)</f>
        <v>0</v>
      </c>
      <c r="Q81" s="4" t="s">
        <v>555</v>
      </c>
      <c r="R81" s="4" cm="1">
        <f t="array" ref="R81">_xlfn.IFS('Matthew''s Trait dataset'!W81="High", 1, 'Matthew''s Trait dataset'!W81="Low", 0)</f>
        <v>1</v>
      </c>
      <c r="S81" s="4" t="s">
        <v>86</v>
      </c>
      <c r="T81" s="4" cm="1">
        <f t="array" ref="T81">_xlfn.IFS('Matthew''s Trait dataset'!Z81="High", 1, 'Matthew''s Trait dataset'!Z81="Low", 0)</f>
        <v>1</v>
      </c>
    </row>
    <row r="82" spans="1:20" x14ac:dyDescent="0.3">
      <c r="A82" s="4" t="s">
        <v>362</v>
      </c>
      <c r="B82" s="4" t="s">
        <v>77</v>
      </c>
      <c r="C82">
        <v>1</v>
      </c>
      <c r="D82">
        <v>0</v>
      </c>
      <c r="E82" s="4" t="str" cm="1">
        <f t="array" ref="E82">_xlfn.IFS('Matthew''s Trait dataset'!D82&lt;5, "A", AND('Matthew''s Trait dataset'!D82&lt;10, 'Matthew''s Trait dataset'!D82&gt;=5), "B", AND('Matthew''s Trait dataset'!D82&lt;15, 'Matthew''s Trait dataset'!D82&gt;=10), "C", 'Matthew''s Trait dataset'!D82&gt;=15, "D")</f>
        <v>A</v>
      </c>
      <c r="F82" s="4" cm="1">
        <f t="array" ref="F82">_xlfn.IFS('Matthew''s Trait dataset'!F82="High", 1, 'Matthew''s Trait dataset'!F82="Low", 0)</f>
        <v>1</v>
      </c>
      <c r="G82" s="4" t="str" cm="1">
        <f t="array" ref="G82">_xlfn.IFS('Matthew''s Trait dataset'!G82&lt;100,"A",AND('Matthew''s Trait dataset'!G82&gt;=100,'Matthew''s Trait dataset'!G82&lt;1000),"B",AND('Matthew''s Trait dataset'!G82&gt;=1000,'Matthew''s Trait dataset'!G82&lt;10000),"C",'Matthew''s Trait dataset'!G82&gt;=10000,"D")</f>
        <v>B</v>
      </c>
      <c r="H82" s="4" cm="1">
        <f t="array" ref="H82">_xlfn.IFS('Matthew''s Trait dataset'!I82="High", 1, 'Matthew''s Trait dataset'!I82="Low", 0)</f>
        <v>1</v>
      </c>
      <c r="I82" s="4" t="str" cm="1">
        <f t="array" ref="I82">_xlfn.IFS('Matthew''s Trait dataset'!J82&lt;100,"A",AND('Matthew''s Trait dataset'!J82&gt;=100,'Matthew''s Trait dataset'!J82&lt;1000),"B", 'Matthew''s Trait dataset'!J82&gt;=1000, "C")</f>
        <v>A</v>
      </c>
      <c r="J82" s="4" cm="1">
        <f t="array" ref="J82">_xlfn.IFS('Matthew''s Trait dataset'!K82="High", 1, 'Matthew''s Trait dataset'!K82="Low", 0)</f>
        <v>1</v>
      </c>
      <c r="K82" s="4" t="str" cm="1">
        <f t="array" ref="K82">_xlfn.IFS('Matthew''s Trait dataset'!L82="LB", "A", 'Matthew''s Trait dataset'!L82="SB", "B", 'Matthew''s Trait dataset'!L82="FCT", "C", 'Matthew''s Trait dataset'!L82="NFCT", "D")</f>
        <v>C</v>
      </c>
      <c r="L82" s="4" cm="1">
        <f t="array" ref="L82">_xlfn.IFS('Matthew''s Trait dataset'!N82="High", 1, 'Matthew''s Trait dataset'!N82="Low", 0)</f>
        <v>1</v>
      </c>
      <c r="M82" s="4" t="str" cm="1">
        <f t="array" ref="M82">_xlfn.IFS('Matthew''s Trait dataset'!O82="Migratory", "A", 'Matthew''s Trait dataset'!O82="Mixed", "B", 'Matthew''s Trait dataset'!O82="Non-Migratory", "C")</f>
        <v>C</v>
      </c>
      <c r="N82" s="4" cm="1">
        <f t="array" ref="N82">_xlfn.IFS('Matthew''s Trait dataset'!Q82="High", 1, 'Matthew''s Trait dataset'!Q82="Low", 0)</f>
        <v>1</v>
      </c>
      <c r="O82" s="4" t="e" cm="1">
        <f t="array" ref="O82">_xlfn.IFS('Matthew''s Trait dataset'!R82="0-200m", "A", 'Matthew''s Trait dataset'!R82="200-500m", "B",'Matthew''s Trait dataset'!R82="500-1000m", "C", 'Matthew''s Trait dataset'!R82="1000m+", "D")</f>
        <v>#N/A</v>
      </c>
      <c r="P82" s="4" cm="1">
        <f t="array" ref="P82">_xlfn.IFS('Matthew''s Trait dataset'!T82="High", 1, 'Matthew''s Trait dataset'!T82="Low", 0)</f>
        <v>1</v>
      </c>
      <c r="Q82" s="4" t="s">
        <v>555</v>
      </c>
      <c r="R82" s="4" cm="1">
        <f t="array" ref="R82">_xlfn.IFS('Matthew''s Trait dataset'!W82="High", 1, 'Matthew''s Trait dataset'!W82="Low", 0)</f>
        <v>1</v>
      </c>
      <c r="S82" s="4" t="s">
        <v>88</v>
      </c>
      <c r="T82" s="4" cm="1">
        <f t="array" ref="T82">_xlfn.IFS('Matthew''s Trait dataset'!Z82="High", 1, 'Matthew''s Trait dataset'!Z82="Low", 0)</f>
        <v>1</v>
      </c>
    </row>
    <row r="83" spans="1:20" x14ac:dyDescent="0.3">
      <c r="A83" s="4" t="s">
        <v>362</v>
      </c>
      <c r="B83" s="4" t="s">
        <v>78</v>
      </c>
      <c r="C83">
        <v>0</v>
      </c>
      <c r="D83">
        <v>1</v>
      </c>
      <c r="E83" s="4" t="str" cm="1">
        <f t="array" ref="E83">_xlfn.IFS('Matthew''s Trait dataset'!D83&lt;5, "A", AND('Matthew''s Trait dataset'!D83&lt;10, 'Matthew''s Trait dataset'!D83&gt;=5), "B", AND('Matthew''s Trait dataset'!D83&lt;15, 'Matthew''s Trait dataset'!D83&gt;=10), "C", 'Matthew''s Trait dataset'!D83&gt;=15, "D")</f>
        <v>A</v>
      </c>
      <c r="F83" s="4" cm="1">
        <f t="array" ref="F83">_xlfn.IFS('Matthew''s Trait dataset'!F83="High", 1, 'Matthew''s Trait dataset'!F83="Low", 0)</f>
        <v>1</v>
      </c>
      <c r="G83" s="4" t="str" cm="1">
        <f t="array" ref="G83">_xlfn.IFS('Matthew''s Trait dataset'!G83&lt;100,"A",AND('Matthew''s Trait dataset'!G83&gt;=100,'Matthew''s Trait dataset'!G83&lt;1000),"B",AND('Matthew''s Trait dataset'!G83&gt;=1000,'Matthew''s Trait dataset'!G83&lt;10000),"C",'Matthew''s Trait dataset'!G83&gt;=10000,"D")</f>
        <v>B</v>
      </c>
      <c r="H83" s="4" cm="1">
        <f t="array" ref="H83">_xlfn.IFS('Matthew''s Trait dataset'!I83="High", 1, 'Matthew''s Trait dataset'!I83="Low", 0)</f>
        <v>1</v>
      </c>
      <c r="I83" s="4" t="str" cm="1">
        <f t="array" ref="I83">_xlfn.IFS('Matthew''s Trait dataset'!J83&lt;100,"A",AND('Matthew''s Trait dataset'!J83&gt;=100,'Matthew''s Trait dataset'!J83&lt;1000),"B", 'Matthew''s Trait dataset'!J83&gt;=1000, "C")</f>
        <v>A</v>
      </c>
      <c r="J83" s="4" cm="1">
        <f t="array" ref="J83">_xlfn.IFS('Matthew''s Trait dataset'!K83="High", 1, 'Matthew''s Trait dataset'!K83="Low", 0)</f>
        <v>1</v>
      </c>
      <c r="K83" s="4" t="str" cm="1">
        <f t="array" ref="K83">_xlfn.IFS('Matthew''s Trait dataset'!L83="LB", "A", 'Matthew''s Trait dataset'!L83="SB", "B", 'Matthew''s Trait dataset'!L83="FCT", "C", 'Matthew''s Trait dataset'!L83="NFCT", "D")</f>
        <v>C</v>
      </c>
      <c r="L83" s="4" cm="1">
        <f t="array" ref="L83">_xlfn.IFS('Matthew''s Trait dataset'!N83="High", 1, 'Matthew''s Trait dataset'!N83="Low", 0)</f>
        <v>1</v>
      </c>
      <c r="M83" s="4" t="str" cm="1">
        <f t="array" ref="M83">_xlfn.IFS('Matthew''s Trait dataset'!O83="Migratory", "A", 'Matthew''s Trait dataset'!O83="Mixed", "B", 'Matthew''s Trait dataset'!O83="Non-Migratory", "C")</f>
        <v>C</v>
      </c>
      <c r="N83" s="4" cm="1">
        <f t="array" ref="N83">_xlfn.IFS('Matthew''s Trait dataset'!Q83="High", 1, 'Matthew''s Trait dataset'!Q83="Low", 0)</f>
        <v>1</v>
      </c>
      <c r="O83" s="4" t="e" cm="1">
        <f t="array" ref="O83">_xlfn.IFS('Matthew''s Trait dataset'!R83="0-200m", "A", 'Matthew''s Trait dataset'!R83="200-500m", "B",'Matthew''s Trait dataset'!R83="500-1000m", "C", 'Matthew''s Trait dataset'!R83="1000m+", "D")</f>
        <v>#N/A</v>
      </c>
      <c r="P83" s="4" cm="1">
        <f t="array" ref="P83">_xlfn.IFS('Matthew''s Trait dataset'!T83="High", 1, 'Matthew''s Trait dataset'!T83="Low", 0)</f>
        <v>1</v>
      </c>
      <c r="Q83" s="4" t="s">
        <v>86</v>
      </c>
      <c r="R83" s="4" cm="1">
        <f t="array" ref="R83">_xlfn.IFS('Matthew''s Trait dataset'!W83="High", 1, 'Matthew''s Trait dataset'!W83="Low", 0)</f>
        <v>1</v>
      </c>
      <c r="S83" s="4" t="s">
        <v>86</v>
      </c>
      <c r="T83" s="4" cm="1">
        <f t="array" ref="T83">_xlfn.IFS('Matthew''s Trait dataset'!Z83="High", 1, 'Matthew''s Trait dataset'!Z83="Low", 0)</f>
        <v>1</v>
      </c>
    </row>
    <row r="84" spans="1:20" x14ac:dyDescent="0.3">
      <c r="A84" s="4" t="s">
        <v>362</v>
      </c>
      <c r="B84" s="4" t="s">
        <v>79</v>
      </c>
      <c r="C84">
        <v>0</v>
      </c>
      <c r="D84">
        <v>1</v>
      </c>
      <c r="E84" s="4" t="str" cm="1">
        <f t="array" ref="E84">_xlfn.IFS('Matthew''s Trait dataset'!D84&lt;5, "A", AND('Matthew''s Trait dataset'!D84&lt;10, 'Matthew''s Trait dataset'!D84&gt;=5), "B", AND('Matthew''s Trait dataset'!D84&lt;15, 'Matthew''s Trait dataset'!D84&gt;=10), "C", 'Matthew''s Trait dataset'!D84&gt;=15, "D")</f>
        <v>A</v>
      </c>
      <c r="F84" s="4" cm="1">
        <f t="array" ref="F84">_xlfn.IFS('Matthew''s Trait dataset'!F84="High", 1, 'Matthew''s Trait dataset'!F84="Low", 0)</f>
        <v>1</v>
      </c>
      <c r="G84" s="4" t="str" cm="1">
        <f t="array" ref="G84">_xlfn.IFS('Matthew''s Trait dataset'!G84&lt;100,"A",AND('Matthew''s Trait dataset'!G84&gt;=100,'Matthew''s Trait dataset'!G84&lt;1000),"B",AND('Matthew''s Trait dataset'!G84&gt;=1000,'Matthew''s Trait dataset'!G84&lt;10000),"C",'Matthew''s Trait dataset'!G84&gt;=10000,"D")</f>
        <v>A</v>
      </c>
      <c r="H84" s="4" cm="1">
        <f t="array" ref="H84">_xlfn.IFS('Matthew''s Trait dataset'!I84="High", 1, 'Matthew''s Trait dataset'!I84="Low", 0)</f>
        <v>1</v>
      </c>
      <c r="I84" s="4" t="str" cm="1">
        <f t="array" ref="I84">_xlfn.IFS('Matthew''s Trait dataset'!J84&lt;100,"A",AND('Matthew''s Trait dataset'!J84&gt;=100,'Matthew''s Trait dataset'!J84&lt;1000),"B", 'Matthew''s Trait dataset'!J84&gt;=1000, "C")</f>
        <v>A</v>
      </c>
      <c r="J84" s="4" cm="1">
        <f t="array" ref="J84">_xlfn.IFS('Matthew''s Trait dataset'!K84="High", 1, 'Matthew''s Trait dataset'!K84="Low", 0)</f>
        <v>1</v>
      </c>
      <c r="K84" s="4" t="str" cm="1">
        <f t="array" ref="K84">_xlfn.IFS('Matthew''s Trait dataset'!L84="LB", "A", 'Matthew''s Trait dataset'!L84="SB", "B", 'Matthew''s Trait dataset'!L84="FCT", "C", 'Matthew''s Trait dataset'!L84="NFCT", "D")</f>
        <v>C</v>
      </c>
      <c r="L84" s="4" cm="1">
        <f t="array" ref="L84">_xlfn.IFS('Matthew''s Trait dataset'!N84="High", 1, 'Matthew''s Trait dataset'!N84="Low", 0)</f>
        <v>1</v>
      </c>
      <c r="M84" s="4" t="str" cm="1">
        <f t="array" ref="M84">_xlfn.IFS('Matthew''s Trait dataset'!O84="Migratory", "A", 'Matthew''s Trait dataset'!O84="Mixed", "B", 'Matthew''s Trait dataset'!O84="Non-Migratory", "C")</f>
        <v>B</v>
      </c>
      <c r="N84" s="4" cm="1">
        <f t="array" ref="N84">_xlfn.IFS('Matthew''s Trait dataset'!Q84="High", 1, 'Matthew''s Trait dataset'!Q84="Low", 0)</f>
        <v>1</v>
      </c>
      <c r="O84" s="4" t="e" cm="1">
        <f t="array" ref="O84">_xlfn.IFS('Matthew''s Trait dataset'!R84="0-200m", "A", 'Matthew''s Trait dataset'!R84="200-500m", "B",'Matthew''s Trait dataset'!R84="500-1000m", "C", 'Matthew''s Trait dataset'!R84="1000m+", "D")</f>
        <v>#N/A</v>
      </c>
      <c r="P84" s="4" cm="1">
        <f t="array" ref="P84">_xlfn.IFS('Matthew''s Trait dataset'!T84="High", 1, 'Matthew''s Trait dataset'!T84="Low", 0)</f>
        <v>1</v>
      </c>
      <c r="Q84" s="4" t="s">
        <v>556</v>
      </c>
      <c r="R84" s="4" cm="1">
        <f t="array" ref="R84">_xlfn.IFS('Matthew''s Trait dataset'!W84="High", 1, 'Matthew''s Trait dataset'!W84="Low", 0)</f>
        <v>1</v>
      </c>
      <c r="S84" s="4" t="s">
        <v>88</v>
      </c>
      <c r="T84" s="4" cm="1">
        <f t="array" ref="T84">_xlfn.IFS('Matthew''s Trait dataset'!Z84="High", 1, 'Matthew''s Trait dataset'!Z84="Low", 0)</f>
        <v>1</v>
      </c>
    </row>
    <row r="85" spans="1:20" x14ac:dyDescent="0.3">
      <c r="A85" s="4" t="s">
        <v>362</v>
      </c>
      <c r="B85" s="4" t="s">
        <v>80</v>
      </c>
      <c r="C85">
        <v>0</v>
      </c>
      <c r="D85">
        <v>1</v>
      </c>
      <c r="E85" s="4" t="str" cm="1">
        <f t="array" ref="E85">_xlfn.IFS('Matthew''s Trait dataset'!D85&lt;5, "A", AND('Matthew''s Trait dataset'!D85&lt;10, 'Matthew''s Trait dataset'!D85&gt;=5), "B", AND('Matthew''s Trait dataset'!D85&lt;15, 'Matthew''s Trait dataset'!D85&gt;=10), "C", 'Matthew''s Trait dataset'!D85&gt;=15, "D")</f>
        <v>A</v>
      </c>
      <c r="F85" s="4" cm="1">
        <f t="array" ref="F85">_xlfn.IFS('Matthew''s Trait dataset'!F85="High", 1, 'Matthew''s Trait dataset'!F85="Low", 0)</f>
        <v>1</v>
      </c>
      <c r="G85" s="4" t="str" cm="1">
        <f t="array" ref="G85">_xlfn.IFS('Matthew''s Trait dataset'!G85&lt;100,"A",AND('Matthew''s Trait dataset'!G85&gt;=100,'Matthew''s Trait dataset'!G85&lt;1000),"B",AND('Matthew''s Trait dataset'!G85&gt;=1000,'Matthew''s Trait dataset'!G85&lt;10000),"C",'Matthew''s Trait dataset'!G85&gt;=10000,"D")</f>
        <v>B</v>
      </c>
      <c r="H85" s="4" cm="1">
        <f t="array" ref="H85">_xlfn.IFS('Matthew''s Trait dataset'!I85="High", 1, 'Matthew''s Trait dataset'!I85="Low", 0)</f>
        <v>1</v>
      </c>
      <c r="I85" s="4" t="str" cm="1">
        <f t="array" ref="I85">_xlfn.IFS('Matthew''s Trait dataset'!J85&lt;100,"A",AND('Matthew''s Trait dataset'!J85&gt;=100,'Matthew''s Trait dataset'!J85&lt;1000),"B", 'Matthew''s Trait dataset'!J85&gt;=1000, "C")</f>
        <v>A</v>
      </c>
      <c r="J85" s="4" cm="1">
        <f t="array" ref="J85">_xlfn.IFS('Matthew''s Trait dataset'!K85="High", 1, 'Matthew''s Trait dataset'!K85="Low", 0)</f>
        <v>1</v>
      </c>
      <c r="K85" s="4" t="str" cm="1">
        <f t="array" ref="K85">_xlfn.IFS('Matthew''s Trait dataset'!L85="LB", "A", 'Matthew''s Trait dataset'!L85="SB", "B", 'Matthew''s Trait dataset'!L85="FCT", "C", 'Matthew''s Trait dataset'!L85="NFCT", "D")</f>
        <v>C</v>
      </c>
      <c r="L85" s="4" cm="1">
        <f t="array" ref="L85">_xlfn.IFS('Matthew''s Trait dataset'!N85="High", 1, 'Matthew''s Trait dataset'!N85="Low", 0)</f>
        <v>1</v>
      </c>
      <c r="M85" s="4" t="str" cm="1">
        <f t="array" ref="M85">_xlfn.IFS('Matthew''s Trait dataset'!O85="Migratory", "A", 'Matthew''s Trait dataset'!O85="Mixed", "B", 'Matthew''s Trait dataset'!O85="Non-Migratory", "C")</f>
        <v>C</v>
      </c>
      <c r="N85" s="4" cm="1">
        <f t="array" ref="N85">_xlfn.IFS('Matthew''s Trait dataset'!Q85="High", 1, 'Matthew''s Trait dataset'!Q85="Low", 0)</f>
        <v>0</v>
      </c>
      <c r="O85" s="4" t="e" cm="1">
        <f t="array" ref="O85">_xlfn.IFS('Matthew''s Trait dataset'!R85="0-200m", "A", 'Matthew''s Trait dataset'!R85="200-500m", "B",'Matthew''s Trait dataset'!R85="500-1000m", "C", 'Matthew''s Trait dataset'!R85="1000m+", "D")</f>
        <v>#N/A</v>
      </c>
      <c r="P85" s="4" cm="1">
        <f t="array" ref="P85">_xlfn.IFS('Matthew''s Trait dataset'!T85="High", 1, 'Matthew''s Trait dataset'!T85="Low", 0)</f>
        <v>1</v>
      </c>
      <c r="Q85" s="4" t="s">
        <v>86</v>
      </c>
      <c r="R85" s="4" cm="1">
        <f t="array" ref="R85">_xlfn.IFS('Matthew''s Trait dataset'!W85="High", 1, 'Matthew''s Trait dataset'!W85="Low", 0)</f>
        <v>1</v>
      </c>
      <c r="S85" s="4" t="s">
        <v>86</v>
      </c>
      <c r="T85" s="4" cm="1">
        <f t="array" ref="T85">_xlfn.IFS('Matthew''s Trait dataset'!Z85="High", 1, 'Matthew''s Trait dataset'!Z85="Low", 0)</f>
        <v>1</v>
      </c>
    </row>
    <row r="86" spans="1:20" x14ac:dyDescent="0.3">
      <c r="A86" s="4" t="s">
        <v>360</v>
      </c>
      <c r="B86" s="4" t="s">
        <v>81</v>
      </c>
      <c r="C86">
        <v>0</v>
      </c>
      <c r="D86">
        <v>1</v>
      </c>
      <c r="E86" s="4" t="str" cm="1">
        <f t="array" ref="E86">_xlfn.IFS('Matthew''s Trait dataset'!D86&lt;5, "A", AND('Matthew''s Trait dataset'!D86&lt;10, 'Matthew''s Trait dataset'!D86&gt;=5), "B", AND('Matthew''s Trait dataset'!D86&lt;15, 'Matthew''s Trait dataset'!D86&gt;=10), "C", 'Matthew''s Trait dataset'!D86&gt;=15, "D")</f>
        <v>B</v>
      </c>
      <c r="F86" s="4" cm="1">
        <f t="array" ref="F86">_xlfn.IFS('Matthew''s Trait dataset'!F86="High", 1, 'Matthew''s Trait dataset'!F86="Low", 0)</f>
        <v>1</v>
      </c>
      <c r="G86" s="4" t="str" cm="1">
        <f t="array" ref="G86">_xlfn.IFS('Matthew''s Trait dataset'!G86&lt;100,"A",AND('Matthew''s Trait dataset'!G86&gt;=100,'Matthew''s Trait dataset'!G86&lt;1000),"B",AND('Matthew''s Trait dataset'!G86&gt;=1000,'Matthew''s Trait dataset'!G86&lt;10000),"C",'Matthew''s Trait dataset'!G86&gt;=10000,"D")</f>
        <v>C</v>
      </c>
      <c r="H86" s="4" cm="1">
        <f t="array" ref="H86">_xlfn.IFS('Matthew''s Trait dataset'!I86="High", 1, 'Matthew''s Trait dataset'!I86="Low", 0)</f>
        <v>1</v>
      </c>
      <c r="I86" s="4" t="str" cm="1">
        <f t="array" ref="I86">_xlfn.IFS('Matthew''s Trait dataset'!J86&lt;100,"A",AND('Matthew''s Trait dataset'!J86&gt;=100,'Matthew''s Trait dataset'!J86&lt;1000),"B", 'Matthew''s Trait dataset'!J86&gt;=1000, "C")</f>
        <v>B</v>
      </c>
      <c r="J86" s="4" cm="1">
        <f t="array" ref="J86">_xlfn.IFS('Matthew''s Trait dataset'!K86="High", 1, 'Matthew''s Trait dataset'!K86="Low", 0)</f>
        <v>1</v>
      </c>
      <c r="K86" s="4" t="str" cm="1">
        <f t="array" ref="K86">_xlfn.IFS('Matthew''s Trait dataset'!L86="LB", "A", 'Matthew''s Trait dataset'!L86="SB", "B", 'Matthew''s Trait dataset'!L86="FCT", "C", 'Matthew''s Trait dataset'!L86="NFCT", "D")</f>
        <v>C</v>
      </c>
      <c r="L86" s="4" cm="1">
        <f t="array" ref="L86">_xlfn.IFS('Matthew''s Trait dataset'!N86="High", 1, 'Matthew''s Trait dataset'!N86="Low", 0)</f>
        <v>1</v>
      </c>
      <c r="M86" s="4" t="str" cm="1">
        <f t="array" ref="M86">_xlfn.IFS('Matthew''s Trait dataset'!O86="Migratory", "A", 'Matthew''s Trait dataset'!O86="Mixed", "B", 'Matthew''s Trait dataset'!O86="Non-Migratory", "C")</f>
        <v>A</v>
      </c>
      <c r="N86" s="4" cm="1">
        <f t="array" ref="N86">_xlfn.IFS('Matthew''s Trait dataset'!Q86="High", 1, 'Matthew''s Trait dataset'!Q86="Low", 0)</f>
        <v>0</v>
      </c>
      <c r="O86" s="4" t="e" cm="1">
        <f t="array" ref="O86">_xlfn.IFS('Matthew''s Trait dataset'!R86="0-200m", "A", 'Matthew''s Trait dataset'!R86="200-500m", "B",'Matthew''s Trait dataset'!R86="500-1000m", "C", 'Matthew''s Trait dataset'!R86="1000m+", "D")</f>
        <v>#N/A</v>
      </c>
      <c r="P86" s="4" cm="1">
        <f t="array" ref="P86">_xlfn.IFS('Matthew''s Trait dataset'!T86="High", 1, 'Matthew''s Trait dataset'!T86="Low", 0)</f>
        <v>0</v>
      </c>
      <c r="Q86" s="4" t="s">
        <v>87</v>
      </c>
      <c r="R86" s="4" cm="1">
        <f t="array" ref="R86">_xlfn.IFS('Matthew''s Trait dataset'!W86="High", 1, 'Matthew''s Trait dataset'!W86="Low", 0)</f>
        <v>1</v>
      </c>
      <c r="S86" s="4" t="s">
        <v>88</v>
      </c>
      <c r="T86" s="4" cm="1">
        <f t="array" ref="T86">_xlfn.IFS('Matthew''s Trait dataset'!Z86="High", 1, 'Matthew''s Trait dataset'!Z86="Low", 0)</f>
        <v>1</v>
      </c>
    </row>
    <row r="87" spans="1:20" x14ac:dyDescent="0.3">
      <c r="A87" s="4" t="s">
        <v>362</v>
      </c>
      <c r="B87" s="4" t="s">
        <v>82</v>
      </c>
      <c r="C87">
        <v>0</v>
      </c>
      <c r="D87">
        <v>1</v>
      </c>
      <c r="E87" s="4" t="str" cm="1">
        <f t="array" ref="E87">_xlfn.IFS('Matthew''s Trait dataset'!D87&lt;5, "A", AND('Matthew''s Trait dataset'!D87&lt;10, 'Matthew''s Trait dataset'!D87&gt;=5), "B", AND('Matthew''s Trait dataset'!D87&lt;15, 'Matthew''s Trait dataset'!D87&gt;=10), "C", 'Matthew''s Trait dataset'!D87&gt;=15, "D")</f>
        <v>A</v>
      </c>
      <c r="F87" s="4" cm="1">
        <f t="array" ref="F87">_xlfn.IFS('Matthew''s Trait dataset'!F87="High", 1, 'Matthew''s Trait dataset'!F87="Low", 0)</f>
        <v>1</v>
      </c>
      <c r="G87" s="4" t="str" cm="1">
        <f t="array" ref="G87">_xlfn.IFS('Matthew''s Trait dataset'!G87&lt;100,"A",AND('Matthew''s Trait dataset'!G87&gt;=100,'Matthew''s Trait dataset'!G87&lt;1000),"B",AND('Matthew''s Trait dataset'!G87&gt;=1000,'Matthew''s Trait dataset'!G87&lt;10000),"C",'Matthew''s Trait dataset'!G87&gt;=10000,"D")</f>
        <v>B</v>
      </c>
      <c r="H87" s="4" cm="1">
        <f t="array" ref="H87">_xlfn.IFS('Matthew''s Trait dataset'!I87="High", 1, 'Matthew''s Trait dataset'!I87="Low", 0)</f>
        <v>1</v>
      </c>
      <c r="I87" s="4" t="str" cm="1">
        <f t="array" ref="I87">_xlfn.IFS('Matthew''s Trait dataset'!J87&lt;100,"A",AND('Matthew''s Trait dataset'!J87&gt;=100,'Matthew''s Trait dataset'!J87&lt;1000),"B", 'Matthew''s Trait dataset'!J87&gt;=1000, "C")</f>
        <v>A</v>
      </c>
      <c r="J87" s="4" cm="1">
        <f t="array" ref="J87">_xlfn.IFS('Matthew''s Trait dataset'!K87="High", 1, 'Matthew''s Trait dataset'!K87="Low", 0)</f>
        <v>1</v>
      </c>
      <c r="K87" s="4" t="str" cm="1">
        <f t="array" ref="K87">_xlfn.IFS('Matthew''s Trait dataset'!L87="LB", "A", 'Matthew''s Trait dataset'!L87="SB", "B", 'Matthew''s Trait dataset'!L87="FCT", "C", 'Matthew''s Trait dataset'!L87="NFCT", "D")</f>
        <v>C</v>
      </c>
      <c r="L87" s="4" cm="1">
        <f t="array" ref="L87">_xlfn.IFS('Matthew''s Trait dataset'!N87="High", 1, 'Matthew''s Trait dataset'!N87="Low", 0)</f>
        <v>1</v>
      </c>
      <c r="M87" s="4" t="str" cm="1">
        <f t="array" ref="M87">_xlfn.IFS('Matthew''s Trait dataset'!O87="Migratory", "A", 'Matthew''s Trait dataset'!O87="Mixed", "B", 'Matthew''s Trait dataset'!O87="Non-Migratory", "C")</f>
        <v>C</v>
      </c>
      <c r="N87" s="4" cm="1">
        <f t="array" ref="N87">_xlfn.IFS('Matthew''s Trait dataset'!Q87="High", 1, 'Matthew''s Trait dataset'!Q87="Low", 0)</f>
        <v>1</v>
      </c>
      <c r="O87" s="4" t="e" cm="1">
        <f t="array" ref="O87">_xlfn.IFS('Matthew''s Trait dataset'!R87="0-200m", "A", 'Matthew''s Trait dataset'!R87="200-500m", "B",'Matthew''s Trait dataset'!R87="500-1000m", "C", 'Matthew''s Trait dataset'!R87="1000m+", "D")</f>
        <v>#N/A</v>
      </c>
      <c r="P87" s="4" cm="1">
        <f t="array" ref="P87">_xlfn.IFS('Matthew''s Trait dataset'!T87="High", 1, 'Matthew''s Trait dataset'!T87="Low", 0)</f>
        <v>1</v>
      </c>
      <c r="Q87" s="4" t="s">
        <v>88</v>
      </c>
      <c r="R87" s="4" cm="1">
        <f t="array" ref="R87">_xlfn.IFS('Matthew''s Trait dataset'!W87="High", 1, 'Matthew''s Trait dataset'!W87="Low", 0)</f>
        <v>1</v>
      </c>
      <c r="S87" s="4" t="s">
        <v>86</v>
      </c>
      <c r="T87" s="4" cm="1">
        <f t="array" ref="T87">_xlfn.IFS('Matthew''s Trait dataset'!Z87="High", 1, 'Matthew''s Trait dataset'!Z87="Low", 0)</f>
        <v>1</v>
      </c>
    </row>
    <row r="88" spans="1:20" x14ac:dyDescent="0.3">
      <c r="A88" s="4" t="s">
        <v>362</v>
      </c>
      <c r="B88" s="4" t="s">
        <v>83</v>
      </c>
      <c r="C88">
        <v>1</v>
      </c>
      <c r="D88">
        <v>0</v>
      </c>
      <c r="E88" s="4" t="str" cm="1">
        <f t="array" ref="E88">_xlfn.IFS('Matthew''s Trait dataset'!D88&lt;5, "A", AND('Matthew''s Trait dataset'!D88&lt;10, 'Matthew''s Trait dataset'!D88&gt;=5), "B", AND('Matthew''s Trait dataset'!D88&lt;15, 'Matthew''s Trait dataset'!D88&gt;=10), "C", 'Matthew''s Trait dataset'!D88&gt;=15, "D")</f>
        <v>A</v>
      </c>
      <c r="F88" s="4" cm="1">
        <f t="array" ref="F88">_xlfn.IFS('Matthew''s Trait dataset'!F88="High", 1, 'Matthew''s Trait dataset'!F88="Low", 0)</f>
        <v>1</v>
      </c>
      <c r="G88" s="4" t="str" cm="1">
        <f t="array" ref="G88">_xlfn.IFS('Matthew''s Trait dataset'!G88&lt;100,"A",AND('Matthew''s Trait dataset'!G88&gt;=100,'Matthew''s Trait dataset'!G88&lt;1000),"B",AND('Matthew''s Trait dataset'!G88&gt;=1000,'Matthew''s Trait dataset'!G88&lt;10000),"C",'Matthew''s Trait dataset'!G88&gt;=10000,"D")</f>
        <v>B</v>
      </c>
      <c r="H88" s="4" cm="1">
        <f t="array" ref="H88">_xlfn.IFS('Matthew''s Trait dataset'!I88="High", 1, 'Matthew''s Trait dataset'!I88="Low", 0)</f>
        <v>1</v>
      </c>
      <c r="I88" s="4" t="str" cm="1">
        <f t="array" ref="I88">_xlfn.IFS('Matthew''s Trait dataset'!J88&lt;100,"A",AND('Matthew''s Trait dataset'!J88&gt;=100,'Matthew''s Trait dataset'!J88&lt;1000),"B", 'Matthew''s Trait dataset'!J88&gt;=1000, "C")</f>
        <v>B</v>
      </c>
      <c r="J88" s="4" cm="1">
        <f t="array" ref="J88">_xlfn.IFS('Matthew''s Trait dataset'!K88="High", 1, 'Matthew''s Trait dataset'!K88="Low", 0)</f>
        <v>1</v>
      </c>
      <c r="K88" s="4" t="str" cm="1">
        <f t="array" ref="K88">_xlfn.IFS('Matthew''s Trait dataset'!L88="LB", "A", 'Matthew''s Trait dataset'!L88="SB", "B", 'Matthew''s Trait dataset'!L88="FCT", "C", 'Matthew''s Trait dataset'!L88="NFCT", "D")</f>
        <v>C</v>
      </c>
      <c r="L88" s="4" cm="1">
        <f t="array" ref="L88">_xlfn.IFS('Matthew''s Trait dataset'!N88="High", 1, 'Matthew''s Trait dataset'!N88="Low", 0)</f>
        <v>1</v>
      </c>
      <c r="M88" s="4" t="str" cm="1">
        <f t="array" ref="M88">_xlfn.IFS('Matthew''s Trait dataset'!O88="Migratory", "A", 'Matthew''s Trait dataset'!O88="Mixed", "B", 'Matthew''s Trait dataset'!O88="Non-Migratory", "C")</f>
        <v>B</v>
      </c>
      <c r="N88" s="4" cm="1">
        <f t="array" ref="N88">_xlfn.IFS('Matthew''s Trait dataset'!Q88="High", 1, 'Matthew''s Trait dataset'!Q88="Low", 0)</f>
        <v>1</v>
      </c>
      <c r="O88" s="4" t="e" cm="1">
        <f t="array" ref="O88">_xlfn.IFS('Matthew''s Trait dataset'!R88="0-200m", "A", 'Matthew''s Trait dataset'!R88="200-500m", "B",'Matthew''s Trait dataset'!R88="500-1000m", "C", 'Matthew''s Trait dataset'!R88="1000m+", "D")</f>
        <v>#N/A</v>
      </c>
      <c r="P88" s="4" cm="1">
        <f t="array" ref="P88">_xlfn.IFS('Matthew''s Trait dataset'!T88="High", 1, 'Matthew''s Trait dataset'!T88="Low", 0)</f>
        <v>1</v>
      </c>
      <c r="Q88" s="4" t="s">
        <v>88</v>
      </c>
      <c r="R88" s="4" cm="1">
        <f t="array" ref="R88">_xlfn.IFS('Matthew''s Trait dataset'!W88="High", 1, 'Matthew''s Trait dataset'!W88="Low", 0)</f>
        <v>1</v>
      </c>
      <c r="S88" s="4" t="s">
        <v>86</v>
      </c>
      <c r="T88" s="4" cm="1">
        <f t="array" ref="T88">_xlfn.IFS('Matthew''s Trait dataset'!Z88="High", 1, 'Matthew''s Trait dataset'!Z88="Low", 0)</f>
        <v>1</v>
      </c>
    </row>
    <row r="89" spans="1:20" x14ac:dyDescent="0.3">
      <c r="A89" s="4" t="s">
        <v>360</v>
      </c>
      <c r="B89" s="4" t="s">
        <v>84</v>
      </c>
      <c r="C89">
        <v>1</v>
      </c>
      <c r="D89">
        <v>0</v>
      </c>
      <c r="E89" s="4" t="str" cm="1">
        <f t="array" ref="E89">_xlfn.IFS('Matthew''s Trait dataset'!D89&lt;5, "A", AND('Matthew''s Trait dataset'!D89&lt;10, 'Matthew''s Trait dataset'!D89&gt;=5), "B", AND('Matthew''s Trait dataset'!D89&lt;15, 'Matthew''s Trait dataset'!D89&gt;=10), "C", 'Matthew''s Trait dataset'!D89&gt;=15, "D")</f>
        <v>B</v>
      </c>
      <c r="F89" s="4" cm="1">
        <f t="array" ref="F89">_xlfn.IFS('Matthew''s Trait dataset'!F89="High", 1, 'Matthew''s Trait dataset'!F89="Low", 0)</f>
        <v>1</v>
      </c>
      <c r="G89" s="4" t="str" cm="1">
        <f t="array" ref="G89">_xlfn.IFS('Matthew''s Trait dataset'!G89&lt;100,"A",AND('Matthew''s Trait dataset'!G89&gt;=100,'Matthew''s Trait dataset'!G89&lt;1000),"B",AND('Matthew''s Trait dataset'!G89&gt;=1000,'Matthew''s Trait dataset'!G89&lt;10000),"C",'Matthew''s Trait dataset'!G89&gt;=10000,"D")</f>
        <v>C</v>
      </c>
      <c r="H89" s="4" cm="1">
        <f t="array" ref="H89">_xlfn.IFS('Matthew''s Trait dataset'!I89="High", 1, 'Matthew''s Trait dataset'!I89="Low", 0)</f>
        <v>1</v>
      </c>
      <c r="I89" s="4" t="str" cm="1">
        <f t="array" ref="I89">_xlfn.IFS('Matthew''s Trait dataset'!J89&lt;100,"A",AND('Matthew''s Trait dataset'!J89&gt;=100,'Matthew''s Trait dataset'!J89&lt;1000),"B", 'Matthew''s Trait dataset'!J89&gt;=1000, "C")</f>
        <v>B</v>
      </c>
      <c r="J89" s="4" cm="1">
        <f t="array" ref="J89">_xlfn.IFS('Matthew''s Trait dataset'!K89="High", 1, 'Matthew''s Trait dataset'!K89="Low", 0)</f>
        <v>1</v>
      </c>
      <c r="K89" s="4" t="str" cm="1">
        <f t="array" ref="K89">_xlfn.IFS('Matthew''s Trait dataset'!L89="LB", "A", 'Matthew''s Trait dataset'!L89="SB", "B", 'Matthew''s Trait dataset'!L89="FCT", "C", 'Matthew''s Trait dataset'!L89="NFCT", "D")</f>
        <v>D</v>
      </c>
      <c r="L89" s="4" cm="1">
        <f t="array" ref="L89">_xlfn.IFS('Matthew''s Trait dataset'!N89="High", 1, 'Matthew''s Trait dataset'!N89="Low", 0)</f>
        <v>1</v>
      </c>
      <c r="M89" s="4" t="str" cm="1">
        <f t="array" ref="M89">_xlfn.IFS('Matthew''s Trait dataset'!O89="Migratory", "A", 'Matthew''s Trait dataset'!O89="Mixed", "B", 'Matthew''s Trait dataset'!O89="Non-Migratory", "C")</f>
        <v>B</v>
      </c>
      <c r="N89" s="4" cm="1">
        <f t="array" ref="N89">_xlfn.IFS('Matthew''s Trait dataset'!Q89="High", 1, 'Matthew''s Trait dataset'!Q89="Low", 0)</f>
        <v>1</v>
      </c>
      <c r="O89" s="4" t="e" cm="1">
        <f t="array" ref="O89">_xlfn.IFS('Matthew''s Trait dataset'!R89="0-200m", "A", 'Matthew''s Trait dataset'!R89="200-500m", "B",'Matthew''s Trait dataset'!R89="500-1000m", "C", 'Matthew''s Trait dataset'!R89="1000m+", "D")</f>
        <v>#N/A</v>
      </c>
      <c r="P89" s="4" cm="1">
        <f t="array" ref="P89">_xlfn.IFS('Matthew''s Trait dataset'!T89="High", 1, 'Matthew''s Trait dataset'!T89="Low", 0)</f>
        <v>1</v>
      </c>
      <c r="Q89" s="4" t="s">
        <v>87</v>
      </c>
      <c r="R89" s="4" cm="1">
        <f t="array" ref="R89">_xlfn.IFS('Matthew''s Trait dataset'!W89="High", 1, 'Matthew''s Trait dataset'!W89="Low", 0)</f>
        <v>1</v>
      </c>
      <c r="S89" s="4" t="s">
        <v>88</v>
      </c>
      <c r="T89" s="4" cm="1">
        <f t="array" ref="T89">_xlfn.IFS('Matthew''s Trait dataset'!Z89="High", 1, 'Matthew''s Trait dataset'!Z89="Low", 0)</f>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7726D2-86FD-46CA-A8D3-40DDC379D84C}">
  <dimension ref="A1:G34"/>
  <sheetViews>
    <sheetView zoomScale="60" zoomScaleNormal="60" workbookViewId="0">
      <selection activeCell="D5" sqref="D5"/>
    </sheetView>
  </sheetViews>
  <sheetFormatPr defaultRowHeight="14.4" x14ac:dyDescent="0.3"/>
  <cols>
    <col min="1" max="1" width="23.44140625" customWidth="1"/>
    <col min="2" max="2" width="42.109375" customWidth="1"/>
    <col min="3" max="3" width="33.77734375" bestFit="1" customWidth="1"/>
    <col min="4" max="4" width="77.33203125" customWidth="1"/>
    <col min="5" max="5" width="19" bestFit="1" customWidth="1"/>
    <col min="6" max="6" width="81.109375" customWidth="1"/>
    <col min="7" max="7" width="23.109375" bestFit="1" customWidth="1"/>
  </cols>
  <sheetData>
    <row r="1" spans="1:7" ht="40.049999999999997" customHeight="1" x14ac:dyDescent="0.3">
      <c r="A1" s="15" t="s">
        <v>413</v>
      </c>
      <c r="B1" s="15" t="s">
        <v>414</v>
      </c>
      <c r="C1" s="16" t="s">
        <v>559</v>
      </c>
      <c r="D1" s="15" t="s">
        <v>438</v>
      </c>
      <c r="E1" s="15" t="s">
        <v>489</v>
      </c>
      <c r="F1" s="16" t="s">
        <v>575</v>
      </c>
      <c r="G1" s="15" t="s">
        <v>560</v>
      </c>
    </row>
    <row r="2" spans="1:7" ht="40.049999999999997" customHeight="1" x14ac:dyDescent="0.3">
      <c r="A2" s="23" t="s">
        <v>415</v>
      </c>
      <c r="B2" s="23" t="s">
        <v>422</v>
      </c>
      <c r="C2" s="16" t="s">
        <v>587</v>
      </c>
      <c r="D2" s="15" t="s">
        <v>590</v>
      </c>
      <c r="E2" s="30">
        <f>(1/88)*100</f>
        <v>1.1363636363636365</v>
      </c>
      <c r="F2" s="23" t="s">
        <v>576</v>
      </c>
      <c r="G2" s="15" t="s">
        <v>85</v>
      </c>
    </row>
    <row r="3" spans="1:7" ht="40.049999999999997" customHeight="1" x14ac:dyDescent="0.3">
      <c r="A3" s="24"/>
      <c r="B3" s="24"/>
      <c r="C3" s="16" t="s">
        <v>588</v>
      </c>
      <c r="D3" s="15" t="s">
        <v>591</v>
      </c>
      <c r="E3" s="31"/>
      <c r="F3" s="24"/>
      <c r="G3" s="15" t="s">
        <v>87</v>
      </c>
    </row>
    <row r="4" spans="1:7" ht="40.049999999999997" customHeight="1" x14ac:dyDescent="0.3">
      <c r="A4" s="24"/>
      <c r="B4" s="24"/>
      <c r="C4" s="15" t="s">
        <v>589</v>
      </c>
      <c r="D4" s="15" t="s">
        <v>592</v>
      </c>
      <c r="E4" s="31"/>
      <c r="F4" s="24"/>
      <c r="G4" s="16" t="s">
        <v>88</v>
      </c>
    </row>
    <row r="5" spans="1:7" ht="40.049999999999997" customHeight="1" x14ac:dyDescent="0.3">
      <c r="A5" s="25"/>
      <c r="B5" s="25"/>
      <c r="C5" s="15" t="s">
        <v>594</v>
      </c>
      <c r="D5" s="15" t="s">
        <v>593</v>
      </c>
      <c r="E5" s="32"/>
      <c r="F5" s="25"/>
      <c r="G5" s="16" t="s">
        <v>86</v>
      </c>
    </row>
    <row r="6" spans="1:7" ht="40.049999999999997" customHeight="1" x14ac:dyDescent="0.3">
      <c r="A6" s="23" t="s">
        <v>461</v>
      </c>
      <c r="B6" s="23" t="s">
        <v>460</v>
      </c>
      <c r="C6" s="15" t="s">
        <v>561</v>
      </c>
      <c r="D6" s="15" t="s">
        <v>565</v>
      </c>
      <c r="E6" s="30">
        <f>5/88 * 100</f>
        <v>5.6818181818181817</v>
      </c>
      <c r="F6" s="23" t="s">
        <v>577</v>
      </c>
      <c r="G6" s="17" t="s">
        <v>85</v>
      </c>
    </row>
    <row r="7" spans="1:7" ht="40.049999999999997" customHeight="1" x14ac:dyDescent="0.3">
      <c r="A7" s="24"/>
      <c r="B7" s="24"/>
      <c r="C7" s="15" t="s">
        <v>563</v>
      </c>
      <c r="D7" s="15" t="s">
        <v>566</v>
      </c>
      <c r="E7" s="31"/>
      <c r="F7" s="24"/>
      <c r="G7" s="17" t="s">
        <v>87</v>
      </c>
    </row>
    <row r="8" spans="1:7" ht="40.049999999999997" customHeight="1" x14ac:dyDescent="0.3">
      <c r="A8" s="24"/>
      <c r="B8" s="24"/>
      <c r="C8" s="15" t="s">
        <v>562</v>
      </c>
      <c r="D8" s="15" t="s">
        <v>567</v>
      </c>
      <c r="E8" s="31"/>
      <c r="F8" s="24"/>
      <c r="G8" s="17" t="s">
        <v>88</v>
      </c>
    </row>
    <row r="9" spans="1:7" ht="40.049999999999997" customHeight="1" x14ac:dyDescent="0.3">
      <c r="A9" s="25"/>
      <c r="B9" s="25"/>
      <c r="C9" s="15" t="s">
        <v>564</v>
      </c>
      <c r="D9" s="15" t="s">
        <v>568</v>
      </c>
      <c r="E9" s="32"/>
      <c r="F9" s="25"/>
      <c r="G9" s="15" t="s">
        <v>86</v>
      </c>
    </row>
    <row r="10" spans="1:7" ht="40.049999999999997" customHeight="1" x14ac:dyDescent="0.3">
      <c r="A10" s="23" t="s">
        <v>462</v>
      </c>
      <c r="B10" s="23" t="s">
        <v>416</v>
      </c>
      <c r="C10" s="15" t="s">
        <v>571</v>
      </c>
      <c r="D10" s="15" t="s">
        <v>572</v>
      </c>
      <c r="E10" s="26">
        <v>6.8</v>
      </c>
      <c r="F10" s="23" t="s">
        <v>578</v>
      </c>
      <c r="G10" s="15" t="s">
        <v>85</v>
      </c>
    </row>
    <row r="11" spans="1:7" ht="40.049999999999997" customHeight="1" x14ac:dyDescent="0.3">
      <c r="A11" s="24"/>
      <c r="B11" s="24"/>
      <c r="C11" s="15" t="s">
        <v>570</v>
      </c>
      <c r="D11" s="15" t="s">
        <v>573</v>
      </c>
      <c r="E11" s="27"/>
      <c r="F11" s="24"/>
      <c r="G11" s="15" t="s">
        <v>87</v>
      </c>
    </row>
    <row r="12" spans="1:7" ht="40.049999999999997" customHeight="1" x14ac:dyDescent="0.3">
      <c r="A12" s="25"/>
      <c r="B12" s="25"/>
      <c r="C12" s="17" t="s">
        <v>569</v>
      </c>
      <c r="D12" s="15" t="s">
        <v>574</v>
      </c>
      <c r="E12" s="28"/>
      <c r="F12" s="25"/>
      <c r="G12" s="15" t="s">
        <v>88</v>
      </c>
    </row>
    <row r="13" spans="1:7" ht="40.049999999999997" customHeight="1" x14ac:dyDescent="0.3">
      <c r="A13" s="29" t="s">
        <v>494</v>
      </c>
      <c r="B13" s="29" t="s">
        <v>463</v>
      </c>
      <c r="C13" s="15" t="s">
        <v>425</v>
      </c>
      <c r="D13" s="15" t="s">
        <v>439</v>
      </c>
      <c r="E13" s="34">
        <v>0</v>
      </c>
      <c r="F13" s="29" t="s">
        <v>493</v>
      </c>
      <c r="G13" s="15" t="s">
        <v>85</v>
      </c>
    </row>
    <row r="14" spans="1:7" ht="40.049999999999997" customHeight="1" x14ac:dyDescent="0.3">
      <c r="A14" s="29"/>
      <c r="B14" s="29"/>
      <c r="C14" s="15" t="s">
        <v>426</v>
      </c>
      <c r="D14" s="15" t="s">
        <v>440</v>
      </c>
      <c r="E14" s="34"/>
      <c r="F14" s="29"/>
      <c r="G14" s="15" t="s">
        <v>87</v>
      </c>
    </row>
    <row r="15" spans="1:7" ht="40.049999999999997" customHeight="1" x14ac:dyDescent="0.3">
      <c r="A15" s="29"/>
      <c r="B15" s="29"/>
      <c r="C15" s="15" t="s">
        <v>423</v>
      </c>
      <c r="D15" s="16" t="s">
        <v>441</v>
      </c>
      <c r="E15" s="34"/>
      <c r="F15" s="29"/>
      <c r="G15" s="16" t="s">
        <v>88</v>
      </c>
    </row>
    <row r="16" spans="1:7" ht="40.049999999999997" customHeight="1" x14ac:dyDescent="0.3">
      <c r="A16" s="29"/>
      <c r="B16" s="29"/>
      <c r="C16" s="16" t="s">
        <v>424</v>
      </c>
      <c r="D16" s="16" t="s">
        <v>464</v>
      </c>
      <c r="E16" s="34"/>
      <c r="F16" s="29"/>
      <c r="G16" s="16" t="s">
        <v>86</v>
      </c>
    </row>
    <row r="17" spans="1:7" ht="40.049999999999997" customHeight="1" x14ac:dyDescent="0.3">
      <c r="A17" s="29" t="s">
        <v>427</v>
      </c>
      <c r="B17" s="29" t="s">
        <v>418</v>
      </c>
      <c r="C17" s="16" t="s">
        <v>240</v>
      </c>
      <c r="D17" s="15" t="s">
        <v>442</v>
      </c>
      <c r="E17" s="33">
        <f>8/88*100</f>
        <v>9.0909090909090917</v>
      </c>
      <c r="F17" s="29" t="s">
        <v>495</v>
      </c>
      <c r="G17" s="15" t="s">
        <v>85</v>
      </c>
    </row>
    <row r="18" spans="1:7" ht="40.049999999999997" customHeight="1" x14ac:dyDescent="0.3">
      <c r="A18" s="29"/>
      <c r="B18" s="29"/>
      <c r="C18" s="16" t="s">
        <v>239</v>
      </c>
      <c r="D18" s="16" t="s">
        <v>444</v>
      </c>
      <c r="E18" s="33"/>
      <c r="F18" s="29"/>
      <c r="G18" s="16" t="s">
        <v>87</v>
      </c>
    </row>
    <row r="19" spans="1:7" ht="40.049999999999997" customHeight="1" x14ac:dyDescent="0.3">
      <c r="A19" s="29"/>
      <c r="B19" s="29"/>
      <c r="C19" s="16" t="s">
        <v>428</v>
      </c>
      <c r="D19" s="15" t="s">
        <v>443</v>
      </c>
      <c r="E19" s="33"/>
      <c r="F19" s="29"/>
      <c r="G19" s="15" t="s">
        <v>88</v>
      </c>
    </row>
    <row r="20" spans="1:7" ht="40.049999999999997" customHeight="1" x14ac:dyDescent="0.3">
      <c r="A20" s="29"/>
      <c r="B20" s="29"/>
      <c r="C20" s="16" t="s">
        <v>242</v>
      </c>
      <c r="D20" s="15" t="s">
        <v>445</v>
      </c>
      <c r="E20" s="33"/>
      <c r="F20" s="29"/>
      <c r="G20" s="15" t="s">
        <v>86</v>
      </c>
    </row>
    <row r="21" spans="1:7" ht="40.049999999999997" customHeight="1" x14ac:dyDescent="0.3">
      <c r="A21" s="29"/>
      <c r="B21" s="29"/>
      <c r="C21" s="16" t="s">
        <v>429</v>
      </c>
      <c r="D21" s="15" t="s">
        <v>446</v>
      </c>
      <c r="E21" s="33"/>
      <c r="F21" s="29"/>
      <c r="G21" s="15" t="s">
        <v>556</v>
      </c>
    </row>
    <row r="22" spans="1:7" ht="40.049999999999997" customHeight="1" x14ac:dyDescent="0.3">
      <c r="A22" s="29"/>
      <c r="B22" s="29"/>
      <c r="C22" s="16" t="s">
        <v>243</v>
      </c>
      <c r="D22" s="15" t="s">
        <v>447</v>
      </c>
      <c r="E22" s="33"/>
      <c r="F22" s="29"/>
      <c r="G22" s="15" t="s">
        <v>555</v>
      </c>
    </row>
    <row r="23" spans="1:7" ht="40.049999999999997" customHeight="1" x14ac:dyDescent="0.3">
      <c r="A23" s="29" t="s">
        <v>419</v>
      </c>
      <c r="B23" s="29" t="s">
        <v>465</v>
      </c>
      <c r="C23" s="16" t="s">
        <v>201</v>
      </c>
      <c r="D23" s="16" t="s">
        <v>456</v>
      </c>
      <c r="E23" s="33">
        <f>20/88*100</f>
        <v>22.727272727272727</v>
      </c>
      <c r="F23" s="29" t="s">
        <v>579</v>
      </c>
      <c r="G23" s="16" t="s">
        <v>85</v>
      </c>
    </row>
    <row r="24" spans="1:7" ht="40.049999999999997" customHeight="1" x14ac:dyDescent="0.3">
      <c r="A24" s="29"/>
      <c r="B24" s="29"/>
      <c r="C24" s="16" t="s">
        <v>205</v>
      </c>
      <c r="D24" s="16" t="s">
        <v>490</v>
      </c>
      <c r="E24" s="33"/>
      <c r="F24" s="29"/>
      <c r="G24" s="16" t="s">
        <v>87</v>
      </c>
    </row>
    <row r="25" spans="1:7" ht="40.049999999999997" customHeight="1" x14ac:dyDescent="0.3">
      <c r="A25" s="29"/>
      <c r="B25" s="29"/>
      <c r="C25" s="16" t="s">
        <v>215</v>
      </c>
      <c r="D25" s="16" t="s">
        <v>452</v>
      </c>
      <c r="E25" s="33"/>
      <c r="F25" s="29"/>
      <c r="G25" s="16" t="s">
        <v>88</v>
      </c>
    </row>
    <row r="26" spans="1:7" ht="40.049999999999997" customHeight="1" x14ac:dyDescent="0.3">
      <c r="A26" s="29" t="s">
        <v>420</v>
      </c>
      <c r="B26" s="29" t="s">
        <v>466</v>
      </c>
      <c r="C26" s="16" t="s">
        <v>238</v>
      </c>
      <c r="D26" s="15" t="s">
        <v>448</v>
      </c>
      <c r="E26" s="33">
        <f>24/88*100</f>
        <v>27.27272727272727</v>
      </c>
      <c r="F26" s="29" t="s">
        <v>491</v>
      </c>
      <c r="G26" s="15" t="s">
        <v>85</v>
      </c>
    </row>
    <row r="27" spans="1:7" ht="40.049999999999997" customHeight="1" x14ac:dyDescent="0.3">
      <c r="A27" s="29"/>
      <c r="B27" s="29"/>
      <c r="C27" s="16" t="s">
        <v>430</v>
      </c>
      <c r="D27" s="15" t="s">
        <v>449</v>
      </c>
      <c r="E27" s="33"/>
      <c r="F27" s="29"/>
      <c r="G27" s="15" t="s">
        <v>87</v>
      </c>
    </row>
    <row r="28" spans="1:7" ht="40.049999999999997" customHeight="1" x14ac:dyDescent="0.3">
      <c r="A28" s="29"/>
      <c r="B28" s="29"/>
      <c r="C28" s="16" t="s">
        <v>431</v>
      </c>
      <c r="D28" s="15" t="s">
        <v>450</v>
      </c>
      <c r="E28" s="33"/>
      <c r="F28" s="29"/>
      <c r="G28" s="15" t="s">
        <v>88</v>
      </c>
    </row>
    <row r="29" spans="1:7" ht="40.049999999999997" customHeight="1" x14ac:dyDescent="0.3">
      <c r="A29" s="29"/>
      <c r="B29" s="29"/>
      <c r="C29" s="16" t="s">
        <v>432</v>
      </c>
      <c r="D29" s="15" t="s">
        <v>451</v>
      </c>
      <c r="E29" s="33"/>
      <c r="F29" s="29"/>
      <c r="G29" s="15" t="s">
        <v>86</v>
      </c>
    </row>
    <row r="30" spans="1:7" ht="40.049999999999997" customHeight="1" x14ac:dyDescent="0.3">
      <c r="A30" s="29" t="s">
        <v>421</v>
      </c>
      <c r="B30" s="29" t="s">
        <v>459</v>
      </c>
      <c r="C30" s="16" t="s">
        <v>433</v>
      </c>
      <c r="D30" s="16" t="s">
        <v>453</v>
      </c>
      <c r="E30" s="33">
        <f>2/88*100</f>
        <v>2.2727272727272729</v>
      </c>
      <c r="F30" s="29" t="s">
        <v>492</v>
      </c>
      <c r="G30" s="16" t="s">
        <v>85</v>
      </c>
    </row>
    <row r="31" spans="1:7" ht="40.049999999999997" customHeight="1" x14ac:dyDescent="0.3">
      <c r="A31" s="29"/>
      <c r="B31" s="29"/>
      <c r="C31" s="15" t="s">
        <v>434</v>
      </c>
      <c r="D31" s="16" t="s">
        <v>454</v>
      </c>
      <c r="E31" s="33"/>
      <c r="F31" s="29"/>
      <c r="G31" s="16" t="s">
        <v>87</v>
      </c>
    </row>
    <row r="32" spans="1:7" ht="40.049999999999997" customHeight="1" x14ac:dyDescent="0.3">
      <c r="A32" s="29"/>
      <c r="B32" s="29"/>
      <c r="C32" s="16" t="s">
        <v>435</v>
      </c>
      <c r="D32" s="16" t="s">
        <v>455</v>
      </c>
      <c r="E32" s="33"/>
      <c r="F32" s="29"/>
      <c r="G32" s="16" t="s">
        <v>88</v>
      </c>
    </row>
    <row r="33" spans="1:7" ht="40.049999999999997" customHeight="1" x14ac:dyDescent="0.3">
      <c r="A33" s="29"/>
      <c r="B33" s="29"/>
      <c r="C33" s="16" t="s">
        <v>437</v>
      </c>
      <c r="D33" s="16" t="s">
        <v>457</v>
      </c>
      <c r="E33" s="33"/>
      <c r="F33" s="29"/>
      <c r="G33" s="16" t="s">
        <v>86</v>
      </c>
    </row>
    <row r="34" spans="1:7" ht="40.049999999999997" customHeight="1" x14ac:dyDescent="0.3">
      <c r="A34" s="29"/>
      <c r="B34" s="29"/>
      <c r="C34" s="18" t="s">
        <v>436</v>
      </c>
      <c r="D34" s="18" t="s">
        <v>458</v>
      </c>
      <c r="E34" s="33"/>
      <c r="F34" s="29"/>
      <c r="G34" s="18" t="s">
        <v>556</v>
      </c>
    </row>
  </sheetData>
  <mergeCells count="32">
    <mergeCell ref="A30:A34"/>
    <mergeCell ref="B30:B34"/>
    <mergeCell ref="E30:E34"/>
    <mergeCell ref="F13:F16"/>
    <mergeCell ref="F17:F22"/>
    <mergeCell ref="F26:F29"/>
    <mergeCell ref="F30:F34"/>
    <mergeCell ref="A23:A25"/>
    <mergeCell ref="A26:A29"/>
    <mergeCell ref="B26:B29"/>
    <mergeCell ref="E26:E29"/>
    <mergeCell ref="B23:B25"/>
    <mergeCell ref="E13:E16"/>
    <mergeCell ref="A17:A22"/>
    <mergeCell ref="B17:B22"/>
    <mergeCell ref="E23:E25"/>
    <mergeCell ref="A10:A12"/>
    <mergeCell ref="B10:B12"/>
    <mergeCell ref="E10:E12"/>
    <mergeCell ref="F23:F25"/>
    <mergeCell ref="A2:A5"/>
    <mergeCell ref="B2:B5"/>
    <mergeCell ref="E2:E5"/>
    <mergeCell ref="F2:F5"/>
    <mergeCell ref="E17:E22"/>
    <mergeCell ref="A13:A16"/>
    <mergeCell ref="B13:B16"/>
    <mergeCell ref="F10:F12"/>
    <mergeCell ref="A6:A9"/>
    <mergeCell ref="B6:B9"/>
    <mergeCell ref="E6:E9"/>
    <mergeCell ref="F6:F9"/>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2DB950-D1E6-4E64-AA00-F6CF4ECBC35D}">
  <dimension ref="B2:M89"/>
  <sheetViews>
    <sheetView workbookViewId="0">
      <selection activeCell="H92" sqref="H92"/>
    </sheetView>
  </sheetViews>
  <sheetFormatPr defaultRowHeight="14.4" x14ac:dyDescent="0.3"/>
  <cols>
    <col min="9" max="9" width="26.33203125" bestFit="1" customWidth="1"/>
    <col min="11" max="11" width="26.77734375" bestFit="1" customWidth="1"/>
  </cols>
  <sheetData>
    <row r="2" spans="2:13" x14ac:dyDescent="0.3">
      <c r="B2" s="1" t="s">
        <v>94</v>
      </c>
      <c r="C2" s="1" t="s">
        <v>99</v>
      </c>
      <c r="D2" s="1" t="s">
        <v>100</v>
      </c>
      <c r="E2" s="1" t="s">
        <v>101</v>
      </c>
      <c r="F2" s="1" t="s">
        <v>98</v>
      </c>
      <c r="I2" s="3" t="s">
        <v>141</v>
      </c>
      <c r="K2" t="s">
        <v>4</v>
      </c>
      <c r="M2" t="s">
        <v>231</v>
      </c>
    </row>
    <row r="3" spans="2:13" x14ac:dyDescent="0.3">
      <c r="B3" s="1" t="s">
        <v>95</v>
      </c>
      <c r="C3" s="1" t="s">
        <v>85</v>
      </c>
      <c r="D3" s="1">
        <v>1</v>
      </c>
      <c r="E3" s="1">
        <v>1</v>
      </c>
      <c r="F3" s="1" t="s">
        <v>98</v>
      </c>
      <c r="I3" s="2" t="s">
        <v>103</v>
      </c>
      <c r="K3" t="s">
        <v>5</v>
      </c>
      <c r="M3" t="s">
        <v>231</v>
      </c>
    </row>
    <row r="4" spans="2:13" x14ac:dyDescent="0.3">
      <c r="B4" s="1" t="s">
        <v>96</v>
      </c>
      <c r="C4" s="1" t="s">
        <v>87</v>
      </c>
      <c r="D4" s="1">
        <v>2</v>
      </c>
      <c r="E4" s="1">
        <v>0</v>
      </c>
      <c r="F4" s="1" t="s">
        <v>98</v>
      </c>
      <c r="I4" s="3" t="s">
        <v>142</v>
      </c>
      <c r="K4" t="s">
        <v>6</v>
      </c>
      <c r="M4" t="s">
        <v>231</v>
      </c>
    </row>
    <row r="5" spans="2:13" x14ac:dyDescent="0.3">
      <c r="B5" s="1" t="s">
        <v>97</v>
      </c>
      <c r="C5" s="1" t="s">
        <v>88</v>
      </c>
      <c r="D5" s="1">
        <v>3</v>
      </c>
      <c r="E5" s="1">
        <v>1</v>
      </c>
      <c r="F5" s="1" t="s">
        <v>98</v>
      </c>
      <c r="I5" s="2" t="s">
        <v>104</v>
      </c>
      <c r="K5" t="s">
        <v>7</v>
      </c>
      <c r="M5" t="s">
        <v>232</v>
      </c>
    </row>
    <row r="6" spans="2:13" x14ac:dyDescent="0.3">
      <c r="B6" s="1" t="s">
        <v>102</v>
      </c>
      <c r="C6" s="1" t="s">
        <v>86</v>
      </c>
      <c r="D6" s="1">
        <v>4</v>
      </c>
      <c r="E6" s="1">
        <v>0</v>
      </c>
      <c r="F6" s="1" t="s">
        <v>98</v>
      </c>
      <c r="I6" s="2" t="s">
        <v>105</v>
      </c>
      <c r="K6" t="s">
        <v>8</v>
      </c>
      <c r="M6" t="s">
        <v>233</v>
      </c>
    </row>
    <row r="7" spans="2:13" x14ac:dyDescent="0.3">
      <c r="B7" s="1" t="s">
        <v>98</v>
      </c>
      <c r="C7" s="1" t="s">
        <v>98</v>
      </c>
      <c r="D7" s="1" t="s">
        <v>98</v>
      </c>
      <c r="E7" s="1" t="s">
        <v>98</v>
      </c>
      <c r="F7" s="1" t="s">
        <v>98</v>
      </c>
      <c r="I7" s="2" t="s">
        <v>106</v>
      </c>
      <c r="K7" t="s">
        <v>9</v>
      </c>
      <c r="M7" t="s">
        <v>232</v>
      </c>
    </row>
    <row r="8" spans="2:13" x14ac:dyDescent="0.3">
      <c r="I8" s="3" t="s">
        <v>180</v>
      </c>
      <c r="K8" t="s">
        <v>10</v>
      </c>
      <c r="M8" t="s">
        <v>234</v>
      </c>
    </row>
    <row r="9" spans="2:13" x14ac:dyDescent="0.3">
      <c r="I9" s="2" t="s">
        <v>107</v>
      </c>
      <c r="K9" t="s">
        <v>11</v>
      </c>
      <c r="M9" t="s">
        <v>232</v>
      </c>
    </row>
    <row r="10" spans="2:13" x14ac:dyDescent="0.3">
      <c r="I10" s="3" t="s">
        <v>186</v>
      </c>
      <c r="K10" t="s">
        <v>191</v>
      </c>
      <c r="M10" t="s">
        <v>232</v>
      </c>
    </row>
    <row r="11" spans="2:13" x14ac:dyDescent="0.3">
      <c r="I11" s="3" t="s">
        <v>185</v>
      </c>
      <c r="K11" t="s">
        <v>12</v>
      </c>
      <c r="M11" t="s">
        <v>235</v>
      </c>
    </row>
    <row r="12" spans="2:13" x14ac:dyDescent="0.3">
      <c r="I12" s="2" t="s">
        <v>108</v>
      </c>
      <c r="K12" t="s">
        <v>13</v>
      </c>
      <c r="M12" t="s">
        <v>232</v>
      </c>
    </row>
    <row r="13" spans="2:13" x14ac:dyDescent="0.3">
      <c r="I13" s="3" t="s">
        <v>183</v>
      </c>
      <c r="K13" s="4" t="s">
        <v>192</v>
      </c>
      <c r="M13" t="s">
        <v>234</v>
      </c>
    </row>
    <row r="14" spans="2:13" x14ac:dyDescent="0.3">
      <c r="I14" s="3" t="s">
        <v>143</v>
      </c>
      <c r="K14" t="s">
        <v>14</v>
      </c>
      <c r="M14" t="s">
        <v>232</v>
      </c>
    </row>
    <row r="15" spans="2:13" x14ac:dyDescent="0.3">
      <c r="I15" s="3" t="s">
        <v>178</v>
      </c>
      <c r="K15" t="s">
        <v>15</v>
      </c>
      <c r="M15" t="s">
        <v>234</v>
      </c>
    </row>
    <row r="16" spans="2:13" x14ac:dyDescent="0.3">
      <c r="I16" s="3" t="s">
        <v>144</v>
      </c>
      <c r="K16" t="s">
        <v>16</v>
      </c>
      <c r="M16" t="s">
        <v>234</v>
      </c>
    </row>
    <row r="17" spans="9:13" x14ac:dyDescent="0.3">
      <c r="I17" s="3" t="s">
        <v>145</v>
      </c>
      <c r="K17" t="s">
        <v>17</v>
      </c>
      <c r="M17" t="s">
        <v>235</v>
      </c>
    </row>
    <row r="18" spans="9:13" x14ac:dyDescent="0.3">
      <c r="I18" s="3" t="s">
        <v>140</v>
      </c>
      <c r="K18" t="s">
        <v>18</v>
      </c>
      <c r="M18" t="s">
        <v>235</v>
      </c>
    </row>
    <row r="19" spans="9:13" x14ac:dyDescent="0.3">
      <c r="I19" s="2" t="s">
        <v>109</v>
      </c>
      <c r="K19" t="s">
        <v>19</v>
      </c>
      <c r="M19" t="s">
        <v>235</v>
      </c>
    </row>
    <row r="20" spans="9:13" x14ac:dyDescent="0.3">
      <c r="I20" s="3" t="s">
        <v>110</v>
      </c>
      <c r="K20" t="s">
        <v>20</v>
      </c>
      <c r="M20" t="s">
        <v>234</v>
      </c>
    </row>
    <row r="21" spans="9:13" x14ac:dyDescent="0.3">
      <c r="I21" s="2" t="s">
        <v>111</v>
      </c>
      <c r="K21" t="s">
        <v>21</v>
      </c>
      <c r="M21" t="s">
        <v>234</v>
      </c>
    </row>
    <row r="22" spans="9:13" x14ac:dyDescent="0.3">
      <c r="I22" s="3" t="s">
        <v>146</v>
      </c>
      <c r="K22" t="s">
        <v>22</v>
      </c>
      <c r="M22" t="s">
        <v>236</v>
      </c>
    </row>
    <row r="23" spans="9:13" x14ac:dyDescent="0.3">
      <c r="I23" s="3" t="s">
        <v>182</v>
      </c>
      <c r="K23" t="s">
        <v>23</v>
      </c>
      <c r="M23" t="s">
        <v>232</v>
      </c>
    </row>
    <row r="24" spans="9:13" x14ac:dyDescent="0.3">
      <c r="I24" s="2" t="s">
        <v>112</v>
      </c>
      <c r="K24" t="s">
        <v>24</v>
      </c>
      <c r="M24" t="s">
        <v>232</v>
      </c>
    </row>
    <row r="25" spans="9:13" x14ac:dyDescent="0.3">
      <c r="I25" s="2" t="s">
        <v>113</v>
      </c>
      <c r="K25" t="s">
        <v>25</v>
      </c>
      <c r="M25" t="s">
        <v>237</v>
      </c>
    </row>
    <row r="26" spans="9:13" x14ac:dyDescent="0.3">
      <c r="I26" s="2" t="s">
        <v>114</v>
      </c>
      <c r="K26" t="s">
        <v>26</v>
      </c>
    </row>
    <row r="27" spans="9:13" x14ac:dyDescent="0.3">
      <c r="I27" s="3" t="s">
        <v>147</v>
      </c>
      <c r="K27" t="s">
        <v>27</v>
      </c>
    </row>
    <row r="28" spans="9:13" x14ac:dyDescent="0.3">
      <c r="I28" s="2" t="s">
        <v>115</v>
      </c>
      <c r="K28" t="s">
        <v>28</v>
      </c>
    </row>
    <row r="29" spans="9:13" x14ac:dyDescent="0.3">
      <c r="I29" s="3" t="s">
        <v>148</v>
      </c>
      <c r="K29" t="s">
        <v>29</v>
      </c>
    </row>
    <row r="30" spans="9:13" x14ac:dyDescent="0.3">
      <c r="I30" s="3" t="s">
        <v>149</v>
      </c>
      <c r="K30" t="s">
        <v>30</v>
      </c>
    </row>
    <row r="31" spans="9:13" x14ac:dyDescent="0.3">
      <c r="I31" s="2" t="s">
        <v>116</v>
      </c>
      <c r="K31" t="s">
        <v>31</v>
      </c>
    </row>
    <row r="32" spans="9:13" x14ac:dyDescent="0.3">
      <c r="I32" s="2" t="s">
        <v>117</v>
      </c>
      <c r="K32" t="s">
        <v>32</v>
      </c>
    </row>
    <row r="33" spans="9:11" x14ac:dyDescent="0.3">
      <c r="I33" s="2" t="s">
        <v>118</v>
      </c>
      <c r="K33" t="s">
        <v>33</v>
      </c>
    </row>
    <row r="34" spans="9:11" x14ac:dyDescent="0.3">
      <c r="I34" s="2" t="s">
        <v>119</v>
      </c>
      <c r="K34" t="s">
        <v>34</v>
      </c>
    </row>
    <row r="35" spans="9:11" x14ac:dyDescent="0.3">
      <c r="I35" s="3" t="s">
        <v>150</v>
      </c>
      <c r="K35" t="s">
        <v>35</v>
      </c>
    </row>
    <row r="36" spans="9:11" x14ac:dyDescent="0.3">
      <c r="I36" s="3" t="s">
        <v>151</v>
      </c>
      <c r="K36" t="s">
        <v>36</v>
      </c>
    </row>
    <row r="37" spans="9:11" x14ac:dyDescent="0.3">
      <c r="I37" s="3" t="s">
        <v>152</v>
      </c>
      <c r="K37" t="s">
        <v>37</v>
      </c>
    </row>
    <row r="38" spans="9:11" x14ac:dyDescent="0.3">
      <c r="I38" s="3" t="s">
        <v>153</v>
      </c>
      <c r="K38" t="s">
        <v>38</v>
      </c>
    </row>
    <row r="39" spans="9:11" x14ac:dyDescent="0.3">
      <c r="I39" s="2" t="s">
        <v>120</v>
      </c>
      <c r="K39" t="s">
        <v>39</v>
      </c>
    </row>
    <row r="40" spans="9:11" x14ac:dyDescent="0.3">
      <c r="I40" s="3" t="s">
        <v>181</v>
      </c>
      <c r="K40" t="s">
        <v>40</v>
      </c>
    </row>
    <row r="41" spans="9:11" x14ac:dyDescent="0.3">
      <c r="I41" s="2" t="s">
        <v>121</v>
      </c>
      <c r="K41" t="s">
        <v>41</v>
      </c>
    </row>
    <row r="42" spans="9:11" x14ac:dyDescent="0.3">
      <c r="I42" s="3" t="s">
        <v>154</v>
      </c>
      <c r="K42" t="s">
        <v>42</v>
      </c>
    </row>
    <row r="43" spans="9:11" x14ac:dyDescent="0.3">
      <c r="I43" s="2" t="s">
        <v>122</v>
      </c>
      <c r="K43" t="s">
        <v>43</v>
      </c>
    </row>
    <row r="44" spans="9:11" x14ac:dyDescent="0.3">
      <c r="I44" s="3" t="s">
        <v>155</v>
      </c>
      <c r="K44" t="s">
        <v>44</v>
      </c>
    </row>
    <row r="45" spans="9:11" x14ac:dyDescent="0.3">
      <c r="I45" s="3" t="s">
        <v>156</v>
      </c>
      <c r="K45" t="s">
        <v>45</v>
      </c>
    </row>
    <row r="46" spans="9:11" x14ac:dyDescent="0.3">
      <c r="I46" s="2" t="s">
        <v>123</v>
      </c>
      <c r="K46" t="s">
        <v>46</v>
      </c>
    </row>
    <row r="47" spans="9:11" x14ac:dyDescent="0.3">
      <c r="I47" s="2" t="s">
        <v>124</v>
      </c>
      <c r="K47" t="s">
        <v>194</v>
      </c>
    </row>
    <row r="48" spans="9:11" x14ac:dyDescent="0.3">
      <c r="I48" s="3" t="s">
        <v>189</v>
      </c>
      <c r="K48" t="s">
        <v>47</v>
      </c>
    </row>
    <row r="49" spans="9:11" x14ac:dyDescent="0.3">
      <c r="I49" s="3" t="s">
        <v>157</v>
      </c>
      <c r="K49" t="s">
        <v>48</v>
      </c>
    </row>
    <row r="50" spans="9:11" x14ac:dyDescent="0.3">
      <c r="I50" s="3" t="s">
        <v>177</v>
      </c>
      <c r="K50" t="s">
        <v>49</v>
      </c>
    </row>
    <row r="51" spans="9:11" x14ac:dyDescent="0.3">
      <c r="I51" s="3" t="s">
        <v>158</v>
      </c>
      <c r="K51" t="s">
        <v>50</v>
      </c>
    </row>
    <row r="52" spans="9:11" x14ac:dyDescent="0.3">
      <c r="I52" s="3" t="s">
        <v>159</v>
      </c>
      <c r="K52" t="s">
        <v>184</v>
      </c>
    </row>
    <row r="53" spans="9:11" x14ac:dyDescent="0.3">
      <c r="I53" s="3" t="s">
        <v>184</v>
      </c>
      <c r="K53" t="s">
        <v>51</v>
      </c>
    </row>
    <row r="54" spans="9:11" x14ac:dyDescent="0.3">
      <c r="I54" s="3" t="s">
        <v>160</v>
      </c>
      <c r="K54" t="s">
        <v>52</v>
      </c>
    </row>
    <row r="55" spans="9:11" x14ac:dyDescent="0.3">
      <c r="I55" s="3" t="s">
        <v>187</v>
      </c>
      <c r="K55" t="s">
        <v>53</v>
      </c>
    </row>
    <row r="56" spans="9:11" x14ac:dyDescent="0.3">
      <c r="I56" s="2" t="s">
        <v>125</v>
      </c>
      <c r="K56" t="s">
        <v>54</v>
      </c>
    </row>
    <row r="57" spans="9:11" x14ac:dyDescent="0.3">
      <c r="I57" s="2" t="s">
        <v>126</v>
      </c>
      <c r="K57" t="s">
        <v>55</v>
      </c>
    </row>
    <row r="58" spans="9:11" x14ac:dyDescent="0.3">
      <c r="I58" s="2" t="s">
        <v>127</v>
      </c>
      <c r="K58" t="s">
        <v>56</v>
      </c>
    </row>
    <row r="59" spans="9:11" x14ac:dyDescent="0.3">
      <c r="I59" s="3" t="s">
        <v>169</v>
      </c>
      <c r="K59" t="s">
        <v>57</v>
      </c>
    </row>
    <row r="60" spans="9:11" x14ac:dyDescent="0.3">
      <c r="I60" s="3" t="s">
        <v>161</v>
      </c>
      <c r="K60" t="s">
        <v>58</v>
      </c>
    </row>
    <row r="61" spans="9:11" x14ac:dyDescent="0.3">
      <c r="I61" s="3" t="s">
        <v>168</v>
      </c>
      <c r="K61" t="s">
        <v>59</v>
      </c>
    </row>
    <row r="62" spans="9:11" x14ac:dyDescent="0.3">
      <c r="I62" s="3" t="s">
        <v>170</v>
      </c>
      <c r="K62" t="s">
        <v>60</v>
      </c>
    </row>
    <row r="63" spans="9:11" x14ac:dyDescent="0.3">
      <c r="I63" s="3" t="s">
        <v>172</v>
      </c>
      <c r="K63" t="s">
        <v>61</v>
      </c>
    </row>
    <row r="64" spans="9:11" x14ac:dyDescent="0.3">
      <c r="I64" s="3" t="s">
        <v>175</v>
      </c>
      <c r="K64" t="s">
        <v>62</v>
      </c>
    </row>
    <row r="65" spans="9:11" x14ac:dyDescent="0.3">
      <c r="I65" s="3" t="s">
        <v>128</v>
      </c>
      <c r="K65" t="s">
        <v>63</v>
      </c>
    </row>
    <row r="66" spans="9:11" x14ac:dyDescent="0.3">
      <c r="I66" s="2" t="s">
        <v>129</v>
      </c>
      <c r="K66" t="s">
        <v>64</v>
      </c>
    </row>
    <row r="67" spans="9:11" x14ac:dyDescent="0.3">
      <c r="I67" s="3" t="s">
        <v>167</v>
      </c>
      <c r="K67" t="s">
        <v>65</v>
      </c>
    </row>
    <row r="68" spans="9:11" x14ac:dyDescent="0.3">
      <c r="I68" s="2" t="s">
        <v>130</v>
      </c>
      <c r="K68" t="s">
        <v>66</v>
      </c>
    </row>
    <row r="69" spans="9:11" x14ac:dyDescent="0.3">
      <c r="I69" s="3" t="s">
        <v>188</v>
      </c>
      <c r="K69" t="s">
        <v>67</v>
      </c>
    </row>
    <row r="70" spans="9:11" x14ac:dyDescent="0.3">
      <c r="I70" s="3" t="s">
        <v>162</v>
      </c>
      <c r="K70" t="s">
        <v>68</v>
      </c>
    </row>
    <row r="71" spans="9:11" x14ac:dyDescent="0.3">
      <c r="I71" s="2" t="s">
        <v>131</v>
      </c>
      <c r="K71" t="s">
        <v>69</v>
      </c>
    </row>
    <row r="72" spans="9:11" x14ac:dyDescent="0.3">
      <c r="I72" s="2" t="s">
        <v>132</v>
      </c>
      <c r="K72" t="s">
        <v>70</v>
      </c>
    </row>
    <row r="73" spans="9:11" x14ac:dyDescent="0.3">
      <c r="I73" s="3" t="s">
        <v>173</v>
      </c>
      <c r="K73" t="s">
        <v>71</v>
      </c>
    </row>
    <row r="74" spans="9:11" x14ac:dyDescent="0.3">
      <c r="I74" s="2" t="s">
        <v>133</v>
      </c>
      <c r="K74" t="s">
        <v>193</v>
      </c>
    </row>
    <row r="75" spans="9:11" x14ac:dyDescent="0.3">
      <c r="I75" s="3" t="s">
        <v>179</v>
      </c>
      <c r="K75" t="s">
        <v>72</v>
      </c>
    </row>
    <row r="76" spans="9:11" x14ac:dyDescent="0.3">
      <c r="I76" s="3" t="s">
        <v>176</v>
      </c>
      <c r="K76" t="s">
        <v>73</v>
      </c>
    </row>
    <row r="77" spans="9:11" x14ac:dyDescent="0.3">
      <c r="I77" s="3" t="s">
        <v>190</v>
      </c>
      <c r="K77" t="s">
        <v>190</v>
      </c>
    </row>
    <row r="78" spans="9:11" x14ac:dyDescent="0.3">
      <c r="I78" s="3" t="s">
        <v>171</v>
      </c>
      <c r="K78" t="s">
        <v>171</v>
      </c>
    </row>
    <row r="79" spans="9:11" x14ac:dyDescent="0.3">
      <c r="I79" s="3" t="s">
        <v>174</v>
      </c>
      <c r="K79" t="s">
        <v>74</v>
      </c>
    </row>
    <row r="80" spans="9:11" x14ac:dyDescent="0.3">
      <c r="I80" s="2" t="s">
        <v>134</v>
      </c>
      <c r="K80" t="s">
        <v>75</v>
      </c>
    </row>
    <row r="81" spans="9:11" x14ac:dyDescent="0.3">
      <c r="I81" s="3" t="s">
        <v>163</v>
      </c>
      <c r="K81" t="s">
        <v>76</v>
      </c>
    </row>
    <row r="82" spans="9:11" x14ac:dyDescent="0.3">
      <c r="I82" s="2" t="s">
        <v>135</v>
      </c>
      <c r="K82" t="s">
        <v>77</v>
      </c>
    </row>
    <row r="83" spans="9:11" x14ac:dyDescent="0.3">
      <c r="I83" s="3" t="s">
        <v>164</v>
      </c>
      <c r="K83" t="s">
        <v>78</v>
      </c>
    </row>
    <row r="84" spans="9:11" x14ac:dyDescent="0.3">
      <c r="I84" s="2" t="s">
        <v>136</v>
      </c>
      <c r="K84" t="s">
        <v>79</v>
      </c>
    </row>
    <row r="85" spans="9:11" x14ac:dyDescent="0.3">
      <c r="I85" s="2" t="s">
        <v>137</v>
      </c>
      <c r="K85" t="s">
        <v>80</v>
      </c>
    </row>
    <row r="86" spans="9:11" x14ac:dyDescent="0.3">
      <c r="I86" s="3" t="s">
        <v>165</v>
      </c>
      <c r="K86" t="s">
        <v>81</v>
      </c>
    </row>
    <row r="87" spans="9:11" x14ac:dyDescent="0.3">
      <c r="I87" s="3" t="s">
        <v>166</v>
      </c>
      <c r="K87" t="s">
        <v>82</v>
      </c>
    </row>
    <row r="88" spans="9:11" x14ac:dyDescent="0.3">
      <c r="I88" s="2" t="s">
        <v>138</v>
      </c>
      <c r="K88" t="s">
        <v>83</v>
      </c>
    </row>
    <row r="89" spans="9:11" x14ac:dyDescent="0.3">
      <c r="I89" s="2" t="s">
        <v>139</v>
      </c>
      <c r="K89" t="s">
        <v>84</v>
      </c>
    </row>
  </sheetData>
  <sortState xmlns:xlrd2="http://schemas.microsoft.com/office/spreadsheetml/2017/richdata2" ref="I2:I89">
    <sortCondition ref="I2:I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Matthew's Trait dataset</vt:lpstr>
      <vt:lpstr>family_proportions</vt:lpstr>
      <vt:lpstr>Sheet1</vt:lpstr>
      <vt:lpstr>Fixes for column writing</vt:lpstr>
      <vt:lpstr>R_Ready_data</vt:lpstr>
      <vt:lpstr>Updated Trait Descriptions</vt:lpstr>
      <vt:lpstr>Random 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Tuck</dc:creator>
  <cp:lastModifiedBy>Matthew Tuck</cp:lastModifiedBy>
  <dcterms:created xsi:type="dcterms:W3CDTF">2024-09-12T18:38:15Z</dcterms:created>
  <dcterms:modified xsi:type="dcterms:W3CDTF">2025-02-06T19:16:29Z</dcterms:modified>
</cp:coreProperties>
</file>